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510" windowWidth="19815" windowHeight="9915"/>
  </bookViews>
  <sheets>
    <sheet name="Rekapitulace stavby" sheetId="1" r:id="rId1"/>
    <sheet name="01 - Architektonicko-stav..." sheetId="2" r:id="rId2"/>
    <sheet name="02 - Vzduchotechnika" sheetId="3" r:id="rId3"/>
    <sheet name="03 - Elektroinstalace" sheetId="4" r:id="rId4"/>
    <sheet name="04 - Ostatní náklady" sheetId="5" r:id="rId5"/>
    <sheet name="05 - Vedlejší rozpočtové ..." sheetId="6" r:id="rId6"/>
    <sheet name="Pokyny pro vyplnění" sheetId="7" r:id="rId7"/>
  </sheets>
  <definedNames>
    <definedName name="_xlnm._FilterDatabase" localSheetId="1" hidden="1">'01 - Architektonicko-stav...'!$C$93:$K$446</definedName>
    <definedName name="_xlnm._FilterDatabase" localSheetId="2" hidden="1">'02 - Vzduchotechnika'!$C$78:$K$196</definedName>
    <definedName name="_xlnm._FilterDatabase" localSheetId="3" hidden="1">'03 - Elektroinstalace'!$C$79:$K$161</definedName>
    <definedName name="_xlnm._FilterDatabase" localSheetId="4" hidden="1">'04 - Ostatní náklady'!$C$76:$K$92</definedName>
    <definedName name="_xlnm._FilterDatabase" localSheetId="5" hidden="1">'05 - Vedlejší rozpočtové ...'!$C$76:$K$93</definedName>
    <definedName name="_xlnm.Print_Titles" localSheetId="1">'01 - Architektonicko-stav...'!$93:$93</definedName>
    <definedName name="_xlnm.Print_Titles" localSheetId="2">'02 - Vzduchotechnika'!$78:$78</definedName>
    <definedName name="_xlnm.Print_Titles" localSheetId="3">'03 - Elektroinstalace'!$79:$79</definedName>
    <definedName name="_xlnm.Print_Titles" localSheetId="4">'04 - Ostatní náklady'!$76:$76</definedName>
    <definedName name="_xlnm.Print_Titles" localSheetId="5">'05 - Vedlejší rozpočtové ...'!$76:$76</definedName>
    <definedName name="_xlnm.Print_Titles" localSheetId="0">'Rekapitulace stavby'!$49:$49</definedName>
    <definedName name="_xlnm.Print_Area" localSheetId="1">'01 - Architektonicko-stav...'!$C$4:$J$36,'01 - Architektonicko-stav...'!$C$42:$J$75,'01 - Architektonicko-stav...'!$C$81:$K$446</definedName>
    <definedName name="_xlnm.Print_Area" localSheetId="2">'02 - Vzduchotechnika'!$C$4:$J$36,'02 - Vzduchotechnika'!$C$42:$J$60,'02 - Vzduchotechnika'!$C$66:$K$196</definedName>
    <definedName name="_xlnm.Print_Area" localSheetId="3">'03 - Elektroinstalace'!$C$4:$J$36,'03 - Elektroinstalace'!$C$42:$J$61,'03 - Elektroinstalace'!$C$67:$K$161</definedName>
    <definedName name="_xlnm.Print_Area" localSheetId="4">'04 - Ostatní náklady'!$C$4:$J$36,'04 - Ostatní náklady'!$C$42:$J$58,'04 - Ostatní náklady'!$C$64:$K$92</definedName>
    <definedName name="_xlnm.Print_Area" localSheetId="5">'05 - Vedlejší rozpočtové ...'!$C$4:$J$36,'05 - Vedlejší rozpočtové ...'!$C$42:$J$58,'05 - Vedlejší rozpočtové ...'!$C$64:$K$93</definedName>
    <definedName name="_xlnm.Print_Area" localSheetId="6">'Pokyny pro vyplnění'!$B$2:$K$69,'Pokyny pro vyplnění'!$B$72:$K$116,'Pokyny pro vyplnění'!$B$119:$K$188,'Pokyny pro vyplnění'!$B$196:$K$216</definedName>
    <definedName name="_xlnm.Print_Area" localSheetId="0">'Rekapitulace stavby'!$D$4:$AO$33,'Rekapitulace stavby'!$C$39:$AQ$57</definedName>
  </definedNames>
  <calcPr calcId="124519"/>
</workbook>
</file>

<file path=xl/calcChain.xml><?xml version="1.0" encoding="utf-8"?>
<calcChain xmlns="http://schemas.openxmlformats.org/spreadsheetml/2006/main">
  <c r="T78" i="6"/>
  <c r="T77" s="1"/>
  <c r="P78"/>
  <c r="P77" s="1"/>
  <c r="AU56" i="1" s="1"/>
  <c r="AY56"/>
  <c r="AX56"/>
  <c r="F33" i="6"/>
  <c r="BC56" i="1" s="1"/>
  <c r="J31" i="6"/>
  <c r="AW56" i="1" s="1"/>
  <c r="BI91" i="6"/>
  <c r="BH91"/>
  <c r="BG91"/>
  <c r="BF91"/>
  <c r="BE91"/>
  <c r="T91"/>
  <c r="R91"/>
  <c r="P91"/>
  <c r="BK91"/>
  <c r="J91"/>
  <c r="BI88"/>
  <c r="BH88"/>
  <c r="BG88"/>
  <c r="BF88"/>
  <c r="BE88"/>
  <c r="T88"/>
  <c r="R88"/>
  <c r="P88"/>
  <c r="BK88"/>
  <c r="J88"/>
  <c r="BI85"/>
  <c r="BH85"/>
  <c r="BG85"/>
  <c r="BF85"/>
  <c r="BE85"/>
  <c r="T85"/>
  <c r="R85"/>
  <c r="P85"/>
  <c r="BK85"/>
  <c r="J85"/>
  <c r="BI82"/>
  <c r="BH82"/>
  <c r="BG82"/>
  <c r="BF82"/>
  <c r="BE82"/>
  <c r="T82"/>
  <c r="R82"/>
  <c r="P82"/>
  <c r="BK82"/>
  <c r="J82"/>
  <c r="BI79"/>
  <c r="F34" s="1"/>
  <c r="BD56" i="1" s="1"/>
  <c r="BH79" i="6"/>
  <c r="BG79"/>
  <c r="F32" s="1"/>
  <c r="BB56" i="1" s="1"/>
  <c r="BF79" i="6"/>
  <c r="F31" s="1"/>
  <c r="BA56" i="1" s="1"/>
  <c r="BE79" i="6"/>
  <c r="F30" s="1"/>
  <c r="AZ56" i="1" s="1"/>
  <c r="T79" i="6"/>
  <c r="R79"/>
  <c r="R78" s="1"/>
  <c r="R77" s="1"/>
  <c r="P79"/>
  <c r="BK79"/>
  <c r="BK78" s="1"/>
  <c r="J79"/>
  <c r="J73"/>
  <c r="F73"/>
  <c r="J71"/>
  <c r="F71"/>
  <c r="E69"/>
  <c r="F52"/>
  <c r="J51"/>
  <c r="F51"/>
  <c r="F49"/>
  <c r="E47"/>
  <c r="J18"/>
  <c r="E18"/>
  <c r="F74" s="1"/>
  <c r="J17"/>
  <c r="J12"/>
  <c r="J49" s="1"/>
  <c r="E7"/>
  <c r="E67" s="1"/>
  <c r="R78" i="5"/>
  <c r="R77" s="1"/>
  <c r="AY55" i="1"/>
  <c r="AX55"/>
  <c r="F34" i="5"/>
  <c r="BD55" i="1" s="1"/>
  <c r="F32" i="5"/>
  <c r="BB55" i="1" s="1"/>
  <c r="BI90" i="5"/>
  <c r="BH90"/>
  <c r="BG90"/>
  <c r="BF90"/>
  <c r="T90"/>
  <c r="R90"/>
  <c r="P90"/>
  <c r="BK90"/>
  <c r="J90"/>
  <c r="BE90" s="1"/>
  <c r="BI87"/>
  <c r="BH87"/>
  <c r="BG87"/>
  <c r="BF87"/>
  <c r="T87"/>
  <c r="R87"/>
  <c r="P87"/>
  <c r="BK87"/>
  <c r="J87"/>
  <c r="BE87" s="1"/>
  <c r="BI84"/>
  <c r="BH84"/>
  <c r="BG84"/>
  <c r="BF84"/>
  <c r="T84"/>
  <c r="R84"/>
  <c r="P84"/>
  <c r="BK84"/>
  <c r="J84"/>
  <c r="BE84" s="1"/>
  <c r="BI81"/>
  <c r="BH81"/>
  <c r="BG81"/>
  <c r="BF81"/>
  <c r="T81"/>
  <c r="R81"/>
  <c r="P81"/>
  <c r="BK81"/>
  <c r="J81"/>
  <c r="BE81" s="1"/>
  <c r="BI79"/>
  <c r="BH79"/>
  <c r="F33" s="1"/>
  <c r="BC55" i="1" s="1"/>
  <c r="BG79" i="5"/>
  <c r="BF79"/>
  <c r="J31" s="1"/>
  <c r="AW55" i="1" s="1"/>
  <c r="T79" i="5"/>
  <c r="T78" s="1"/>
  <c r="T77" s="1"/>
  <c r="R79"/>
  <c r="P79"/>
  <c r="P78" s="1"/>
  <c r="P77" s="1"/>
  <c r="AU55" i="1" s="1"/>
  <c r="BK79" i="5"/>
  <c r="BK78" s="1"/>
  <c r="J79"/>
  <c r="BE79" s="1"/>
  <c r="J73"/>
  <c r="F73"/>
  <c r="F71"/>
  <c r="E69"/>
  <c r="E67"/>
  <c r="J51"/>
  <c r="F51"/>
  <c r="F49"/>
  <c r="E47"/>
  <c r="E45"/>
  <c r="J18"/>
  <c r="E18"/>
  <c r="F74" s="1"/>
  <c r="J17"/>
  <c r="J12"/>
  <c r="J71" s="1"/>
  <c r="E7"/>
  <c r="BK151" i="4"/>
  <c r="J151" s="1"/>
  <c r="J60" s="1"/>
  <c r="BK82"/>
  <c r="J82" s="1"/>
  <c r="J58" s="1"/>
  <c r="AY54" i="1"/>
  <c r="AX54"/>
  <c r="BI160" i="4"/>
  <c r="BH160"/>
  <c r="BG160"/>
  <c r="BF160"/>
  <c r="T160"/>
  <c r="R160"/>
  <c r="P160"/>
  <c r="BK160"/>
  <c r="J160"/>
  <c r="BE160" s="1"/>
  <c r="BI158"/>
  <c r="BH158"/>
  <c r="BG158"/>
  <c r="BF158"/>
  <c r="T158"/>
  <c r="R158"/>
  <c r="P158"/>
  <c r="BK158"/>
  <c r="J158"/>
  <c r="BE158" s="1"/>
  <c r="BI156"/>
  <c r="BH156"/>
  <c r="BG156"/>
  <c r="BF156"/>
  <c r="T156"/>
  <c r="R156"/>
  <c r="P156"/>
  <c r="BK156"/>
  <c r="J156"/>
  <c r="BE156" s="1"/>
  <c r="BI154"/>
  <c r="BH154"/>
  <c r="BG154"/>
  <c r="BF154"/>
  <c r="T154"/>
  <c r="R154"/>
  <c r="P154"/>
  <c r="BK154"/>
  <c r="J154"/>
  <c r="BE154" s="1"/>
  <c r="BI152"/>
  <c r="BH152"/>
  <c r="BG152"/>
  <c r="BF152"/>
  <c r="T152"/>
  <c r="T151" s="1"/>
  <c r="R152"/>
  <c r="R151" s="1"/>
  <c r="P152"/>
  <c r="P151" s="1"/>
  <c r="BK152"/>
  <c r="J152"/>
  <c r="BE152" s="1"/>
  <c r="BI149"/>
  <c r="BH149"/>
  <c r="BG149"/>
  <c r="BF149"/>
  <c r="BE149"/>
  <c r="T149"/>
  <c r="R149"/>
  <c r="P149"/>
  <c r="BK149"/>
  <c r="J149"/>
  <c r="BI147"/>
  <c r="BH147"/>
  <c r="BG147"/>
  <c r="BF147"/>
  <c r="BE147"/>
  <c r="T147"/>
  <c r="R147"/>
  <c r="P147"/>
  <c r="BK147"/>
  <c r="J147"/>
  <c r="BI145"/>
  <c r="BH145"/>
  <c r="BG145"/>
  <c r="BF145"/>
  <c r="BE145"/>
  <c r="T145"/>
  <c r="R145"/>
  <c r="P145"/>
  <c r="BK145"/>
  <c r="J145"/>
  <c r="BI143"/>
  <c r="BH143"/>
  <c r="BG143"/>
  <c r="BF143"/>
  <c r="BE143"/>
  <c r="T143"/>
  <c r="R143"/>
  <c r="P143"/>
  <c r="BK143"/>
  <c r="J143"/>
  <c r="BI141"/>
  <c r="BH141"/>
  <c r="BG141"/>
  <c r="BF141"/>
  <c r="BE141"/>
  <c r="T141"/>
  <c r="R141"/>
  <c r="P141"/>
  <c r="BK141"/>
  <c r="J141"/>
  <c r="BI139"/>
  <c r="BH139"/>
  <c r="BG139"/>
  <c r="BF139"/>
  <c r="BE139"/>
  <c r="T139"/>
  <c r="R139"/>
  <c r="P139"/>
  <c r="BK139"/>
  <c r="J139"/>
  <c r="BI137"/>
  <c r="BH137"/>
  <c r="BG137"/>
  <c r="BF137"/>
  <c r="BE137"/>
  <c r="T137"/>
  <c r="R137"/>
  <c r="P137"/>
  <c r="BK137"/>
  <c r="J137"/>
  <c r="BI135"/>
  <c r="BH135"/>
  <c r="BG135"/>
  <c r="BF135"/>
  <c r="BE135"/>
  <c r="T135"/>
  <c r="R135"/>
  <c r="P135"/>
  <c r="BK135"/>
  <c r="J135"/>
  <c r="BI133"/>
  <c r="BH133"/>
  <c r="BG133"/>
  <c r="BF133"/>
  <c r="BE133"/>
  <c r="T133"/>
  <c r="R133"/>
  <c r="P133"/>
  <c r="BK133"/>
  <c r="J133"/>
  <c r="BI131"/>
  <c r="BH131"/>
  <c r="BG131"/>
  <c r="BF131"/>
  <c r="BE131"/>
  <c r="T131"/>
  <c r="R131"/>
  <c r="P131"/>
  <c r="BK131"/>
  <c r="J131"/>
  <c r="BI129"/>
  <c r="F34" s="1"/>
  <c r="BD54" i="1" s="1"/>
  <c r="BH129" i="4"/>
  <c r="BG129"/>
  <c r="F32" s="1"/>
  <c r="BB54" i="1" s="1"/>
  <c r="BF129" i="4"/>
  <c r="BE129"/>
  <c r="T129"/>
  <c r="T128" s="1"/>
  <c r="R129"/>
  <c r="R128" s="1"/>
  <c r="P129"/>
  <c r="P128" s="1"/>
  <c r="BK129"/>
  <c r="BK128" s="1"/>
  <c r="J128" s="1"/>
  <c r="J59" s="1"/>
  <c r="J129"/>
  <c r="BI126"/>
  <c r="BH126"/>
  <c r="BG126"/>
  <c r="BF126"/>
  <c r="T126"/>
  <c r="R126"/>
  <c r="P126"/>
  <c r="BK126"/>
  <c r="J126"/>
  <c r="BE126" s="1"/>
  <c r="BI124"/>
  <c r="BH124"/>
  <c r="BG124"/>
  <c r="BF124"/>
  <c r="T124"/>
  <c r="R124"/>
  <c r="P124"/>
  <c r="BK124"/>
  <c r="J124"/>
  <c r="BE124" s="1"/>
  <c r="BI122"/>
  <c r="BH122"/>
  <c r="BG122"/>
  <c r="BF122"/>
  <c r="T122"/>
  <c r="R122"/>
  <c r="P122"/>
  <c r="BK122"/>
  <c r="J122"/>
  <c r="BE122" s="1"/>
  <c r="BI120"/>
  <c r="BH120"/>
  <c r="BG120"/>
  <c r="BF120"/>
  <c r="T120"/>
  <c r="R120"/>
  <c r="P120"/>
  <c r="BK120"/>
  <c r="J120"/>
  <c r="BE120" s="1"/>
  <c r="BI118"/>
  <c r="BH118"/>
  <c r="BG118"/>
  <c r="BF118"/>
  <c r="T118"/>
  <c r="R118"/>
  <c r="P118"/>
  <c r="BK118"/>
  <c r="J118"/>
  <c r="BE118" s="1"/>
  <c r="BI116"/>
  <c r="BH116"/>
  <c r="BG116"/>
  <c r="BF116"/>
  <c r="T116"/>
  <c r="R116"/>
  <c r="P116"/>
  <c r="BK116"/>
  <c r="J116"/>
  <c r="BE116" s="1"/>
  <c r="BI114"/>
  <c r="BH114"/>
  <c r="BG114"/>
  <c r="BF114"/>
  <c r="T114"/>
  <c r="R114"/>
  <c r="P114"/>
  <c r="BK114"/>
  <c r="J114"/>
  <c r="BE114" s="1"/>
  <c r="BI112"/>
  <c r="BH112"/>
  <c r="BG112"/>
  <c r="BF112"/>
  <c r="T112"/>
  <c r="R112"/>
  <c r="P112"/>
  <c r="BK112"/>
  <c r="J112"/>
  <c r="BE112" s="1"/>
  <c r="BI110"/>
  <c r="BH110"/>
  <c r="BG110"/>
  <c r="BF110"/>
  <c r="T110"/>
  <c r="R110"/>
  <c r="P110"/>
  <c r="BK110"/>
  <c r="J110"/>
  <c r="BE110" s="1"/>
  <c r="BI108"/>
  <c r="BH108"/>
  <c r="BG108"/>
  <c r="BF108"/>
  <c r="T108"/>
  <c r="R108"/>
  <c r="P108"/>
  <c r="BK108"/>
  <c r="J108"/>
  <c r="BE108" s="1"/>
  <c r="BI106"/>
  <c r="BH106"/>
  <c r="BG106"/>
  <c r="BF106"/>
  <c r="T106"/>
  <c r="R106"/>
  <c r="P106"/>
  <c r="BK106"/>
  <c r="J106"/>
  <c r="BE106" s="1"/>
  <c r="BI104"/>
  <c r="BH104"/>
  <c r="BG104"/>
  <c r="BF104"/>
  <c r="T104"/>
  <c r="R104"/>
  <c r="P104"/>
  <c r="BK104"/>
  <c r="J104"/>
  <c r="BE104" s="1"/>
  <c r="BI102"/>
  <c r="BH102"/>
  <c r="BG102"/>
  <c r="BF102"/>
  <c r="T102"/>
  <c r="R102"/>
  <c r="P102"/>
  <c r="BK102"/>
  <c r="J102"/>
  <c r="BE102" s="1"/>
  <c r="BI100"/>
  <c r="BH100"/>
  <c r="BG100"/>
  <c r="BF100"/>
  <c r="T100"/>
  <c r="R100"/>
  <c r="P100"/>
  <c r="BK100"/>
  <c r="J100"/>
  <c r="BE100" s="1"/>
  <c r="BI98"/>
  <c r="BH98"/>
  <c r="BG98"/>
  <c r="BF98"/>
  <c r="T98"/>
  <c r="R98"/>
  <c r="P98"/>
  <c r="BK98"/>
  <c r="J98"/>
  <c r="BE98" s="1"/>
  <c r="BI96"/>
  <c r="BH96"/>
  <c r="BG96"/>
  <c r="BF96"/>
  <c r="T96"/>
  <c r="R96"/>
  <c r="P96"/>
  <c r="BK96"/>
  <c r="J96"/>
  <c r="BE96" s="1"/>
  <c r="BI93"/>
  <c r="BH93"/>
  <c r="BG93"/>
  <c r="BF93"/>
  <c r="T93"/>
  <c r="R93"/>
  <c r="P93"/>
  <c r="BK93"/>
  <c r="J93"/>
  <c r="BE93" s="1"/>
  <c r="BI91"/>
  <c r="BH91"/>
  <c r="BG91"/>
  <c r="BF91"/>
  <c r="T91"/>
  <c r="R91"/>
  <c r="P91"/>
  <c r="BK91"/>
  <c r="J91"/>
  <c r="BE91" s="1"/>
  <c r="BI89"/>
  <c r="BH89"/>
  <c r="BG89"/>
  <c r="BF89"/>
  <c r="T89"/>
  <c r="R89"/>
  <c r="P89"/>
  <c r="BK89"/>
  <c r="J89"/>
  <c r="BE89" s="1"/>
  <c r="BI87"/>
  <c r="BH87"/>
  <c r="BG87"/>
  <c r="BF87"/>
  <c r="T87"/>
  <c r="R87"/>
  <c r="P87"/>
  <c r="BK87"/>
  <c r="J87"/>
  <c r="BE87" s="1"/>
  <c r="BI85"/>
  <c r="BH85"/>
  <c r="BG85"/>
  <c r="BF85"/>
  <c r="T85"/>
  <c r="R85"/>
  <c r="P85"/>
  <c r="BK85"/>
  <c r="J85"/>
  <c r="BE85" s="1"/>
  <c r="BI83"/>
  <c r="BH83"/>
  <c r="F33" s="1"/>
  <c r="BC54" i="1" s="1"/>
  <c r="BG83" i="4"/>
  <c r="BF83"/>
  <c r="J31" s="1"/>
  <c r="AW54" i="1" s="1"/>
  <c r="T83" i="4"/>
  <c r="T82" s="1"/>
  <c r="T81" s="1"/>
  <c r="T80" s="1"/>
  <c r="R83"/>
  <c r="R82" s="1"/>
  <c r="R81" s="1"/>
  <c r="R80" s="1"/>
  <c r="P83"/>
  <c r="P82" s="1"/>
  <c r="BK83"/>
  <c r="J83"/>
  <c r="BE83" s="1"/>
  <c r="J76"/>
  <c r="F76"/>
  <c r="J74"/>
  <c r="F74"/>
  <c r="E72"/>
  <c r="F52"/>
  <c r="J51"/>
  <c r="F51"/>
  <c r="F49"/>
  <c r="E47"/>
  <c r="J18"/>
  <c r="E18"/>
  <c r="F77" s="1"/>
  <c r="J17"/>
  <c r="J12"/>
  <c r="J49" s="1"/>
  <c r="E7"/>
  <c r="E70" s="1"/>
  <c r="R192" i="3"/>
  <c r="T81"/>
  <c r="T80" s="1"/>
  <c r="T79" s="1"/>
  <c r="P81"/>
  <c r="P80" s="1"/>
  <c r="AY53" i="1"/>
  <c r="AX53"/>
  <c r="BI195" i="3"/>
  <c r="BH195"/>
  <c r="BG195"/>
  <c r="BF195"/>
  <c r="T195"/>
  <c r="R195"/>
  <c r="P195"/>
  <c r="BK195"/>
  <c r="BK192" s="1"/>
  <c r="J192" s="1"/>
  <c r="J59" s="1"/>
  <c r="J195"/>
  <c r="BE195" s="1"/>
  <c r="BI193"/>
  <c r="BH193"/>
  <c r="BG193"/>
  <c r="BF193"/>
  <c r="F31" s="1"/>
  <c r="BA53" i="1" s="1"/>
  <c r="T193" i="3"/>
  <c r="T192" s="1"/>
  <c r="R193"/>
  <c r="P193"/>
  <c r="P192" s="1"/>
  <c r="BK193"/>
  <c r="J193"/>
  <c r="BE193" s="1"/>
  <c r="BI190"/>
  <c r="BH190"/>
  <c r="BG190"/>
  <c r="BF190"/>
  <c r="BE190"/>
  <c r="T190"/>
  <c r="R190"/>
  <c r="P190"/>
  <c r="BK190"/>
  <c r="J190"/>
  <c r="BI188"/>
  <c r="BH188"/>
  <c r="BG188"/>
  <c r="BF188"/>
  <c r="BE188"/>
  <c r="T188"/>
  <c r="R188"/>
  <c r="P188"/>
  <c r="BK188"/>
  <c r="J188"/>
  <c r="BI186"/>
  <c r="BH186"/>
  <c r="BG186"/>
  <c r="BF186"/>
  <c r="BE186"/>
  <c r="T186"/>
  <c r="R186"/>
  <c r="P186"/>
  <c r="BK186"/>
  <c r="J186"/>
  <c r="BI184"/>
  <c r="BH184"/>
  <c r="BG184"/>
  <c r="BF184"/>
  <c r="BE184"/>
  <c r="T184"/>
  <c r="R184"/>
  <c r="P184"/>
  <c r="BK184"/>
  <c r="J184"/>
  <c r="BI182"/>
  <c r="BH182"/>
  <c r="BG182"/>
  <c r="BF182"/>
  <c r="BE182"/>
  <c r="T182"/>
  <c r="R182"/>
  <c r="P182"/>
  <c r="BK182"/>
  <c r="J182"/>
  <c r="BI179"/>
  <c r="BH179"/>
  <c r="BG179"/>
  <c r="BF179"/>
  <c r="BE179"/>
  <c r="T179"/>
  <c r="R179"/>
  <c r="P179"/>
  <c r="BK179"/>
  <c r="J179"/>
  <c r="BI175"/>
  <c r="BH175"/>
  <c r="BG175"/>
  <c r="BF175"/>
  <c r="BE175"/>
  <c r="T175"/>
  <c r="R175"/>
  <c r="P175"/>
  <c r="BK175"/>
  <c r="J175"/>
  <c r="BI173"/>
  <c r="BH173"/>
  <c r="BG173"/>
  <c r="BF173"/>
  <c r="BE173"/>
  <c r="T173"/>
  <c r="R173"/>
  <c r="P173"/>
  <c r="BK173"/>
  <c r="J173"/>
  <c r="BI171"/>
  <c r="BH171"/>
  <c r="BG171"/>
  <c r="BF171"/>
  <c r="BE171"/>
  <c r="T171"/>
  <c r="R171"/>
  <c r="P171"/>
  <c r="BK171"/>
  <c r="J171"/>
  <c r="BI168"/>
  <c r="BH168"/>
  <c r="BG168"/>
  <c r="BF168"/>
  <c r="BE168"/>
  <c r="T168"/>
  <c r="R168"/>
  <c r="P168"/>
  <c r="BK168"/>
  <c r="J168"/>
  <c r="BI166"/>
  <c r="BH166"/>
  <c r="BG166"/>
  <c r="BF166"/>
  <c r="BE166"/>
  <c r="T166"/>
  <c r="R166"/>
  <c r="P166"/>
  <c r="BK166"/>
  <c r="J166"/>
  <c r="BI162"/>
  <c r="BH162"/>
  <c r="BG162"/>
  <c r="BF162"/>
  <c r="BE162"/>
  <c r="T162"/>
  <c r="R162"/>
  <c r="P162"/>
  <c r="BK162"/>
  <c r="J162"/>
  <c r="BI159"/>
  <c r="BH159"/>
  <c r="BG159"/>
  <c r="BF159"/>
  <c r="BE159"/>
  <c r="T159"/>
  <c r="R159"/>
  <c r="P159"/>
  <c r="BK159"/>
  <c r="J159"/>
  <c r="BI156"/>
  <c r="BH156"/>
  <c r="BG156"/>
  <c r="BF156"/>
  <c r="BE156"/>
  <c r="T156"/>
  <c r="R156"/>
  <c r="P156"/>
  <c r="BK156"/>
  <c r="J156"/>
  <c r="BI153"/>
  <c r="BH153"/>
  <c r="BG153"/>
  <c r="BF153"/>
  <c r="BE153"/>
  <c r="T153"/>
  <c r="R153"/>
  <c r="P153"/>
  <c r="BK153"/>
  <c r="J153"/>
  <c r="BI150"/>
  <c r="BH150"/>
  <c r="BG150"/>
  <c r="BF150"/>
  <c r="BE150"/>
  <c r="T150"/>
  <c r="R150"/>
  <c r="P150"/>
  <c r="BK150"/>
  <c r="J150"/>
  <c r="BI146"/>
  <c r="BH146"/>
  <c r="BG146"/>
  <c r="BF146"/>
  <c r="BE146"/>
  <c r="T146"/>
  <c r="R146"/>
  <c r="P146"/>
  <c r="BK146"/>
  <c r="J146"/>
  <c r="BI143"/>
  <c r="BH143"/>
  <c r="BG143"/>
  <c r="BF143"/>
  <c r="BE143"/>
  <c r="T143"/>
  <c r="R143"/>
  <c r="P143"/>
  <c r="BK143"/>
  <c r="J143"/>
  <c r="BI139"/>
  <c r="BH139"/>
  <c r="BG139"/>
  <c r="BF139"/>
  <c r="BE139"/>
  <c r="T139"/>
  <c r="R139"/>
  <c r="P139"/>
  <c r="BK139"/>
  <c r="J139"/>
  <c r="BI135"/>
  <c r="BH135"/>
  <c r="BG135"/>
  <c r="BF135"/>
  <c r="BE135"/>
  <c r="T135"/>
  <c r="R135"/>
  <c r="P135"/>
  <c r="BK135"/>
  <c r="J135"/>
  <c r="BI132"/>
  <c r="BH132"/>
  <c r="BG132"/>
  <c r="BF132"/>
  <c r="BE132"/>
  <c r="T132"/>
  <c r="R132"/>
  <c r="P132"/>
  <c r="BK132"/>
  <c r="J132"/>
  <c r="BI130"/>
  <c r="BH130"/>
  <c r="BG130"/>
  <c r="BF130"/>
  <c r="BE130"/>
  <c r="T130"/>
  <c r="R130"/>
  <c r="P130"/>
  <c r="BK130"/>
  <c r="J130"/>
  <c r="BI126"/>
  <c r="BH126"/>
  <c r="BG126"/>
  <c r="BF126"/>
  <c r="BE126"/>
  <c r="T126"/>
  <c r="R126"/>
  <c r="P126"/>
  <c r="BK126"/>
  <c r="J126"/>
  <c r="BI123"/>
  <c r="BH123"/>
  <c r="BG123"/>
  <c r="BF123"/>
  <c r="BE123"/>
  <c r="T123"/>
  <c r="R123"/>
  <c r="P123"/>
  <c r="BK123"/>
  <c r="J123"/>
  <c r="BI120"/>
  <c r="BH120"/>
  <c r="BG120"/>
  <c r="BF120"/>
  <c r="BE120"/>
  <c r="T120"/>
  <c r="R120"/>
  <c r="P120"/>
  <c r="BK120"/>
  <c r="J120"/>
  <c r="BI117"/>
  <c r="BH117"/>
  <c r="BG117"/>
  <c r="BF117"/>
  <c r="BE117"/>
  <c r="T117"/>
  <c r="R117"/>
  <c r="P117"/>
  <c r="BK117"/>
  <c r="J117"/>
  <c r="BI113"/>
  <c r="BH113"/>
  <c r="BG113"/>
  <c r="BF113"/>
  <c r="BE113"/>
  <c r="T113"/>
  <c r="R113"/>
  <c r="P113"/>
  <c r="BK113"/>
  <c r="J113"/>
  <c r="BI110"/>
  <c r="BH110"/>
  <c r="BG110"/>
  <c r="BF110"/>
  <c r="BE110"/>
  <c r="T110"/>
  <c r="R110"/>
  <c r="P110"/>
  <c r="BK110"/>
  <c r="J110"/>
  <c r="BI107"/>
  <c r="BH107"/>
  <c r="BG107"/>
  <c r="BF107"/>
  <c r="BE107"/>
  <c r="T107"/>
  <c r="R107"/>
  <c r="P107"/>
  <c r="BK107"/>
  <c r="J107"/>
  <c r="BI105"/>
  <c r="BH105"/>
  <c r="BG105"/>
  <c r="BF105"/>
  <c r="BE105"/>
  <c r="T105"/>
  <c r="R105"/>
  <c r="P105"/>
  <c r="BK105"/>
  <c r="J105"/>
  <c r="BI102"/>
  <c r="BH102"/>
  <c r="BG102"/>
  <c r="BF102"/>
  <c r="BE102"/>
  <c r="T102"/>
  <c r="R102"/>
  <c r="P102"/>
  <c r="BK102"/>
  <c r="J102"/>
  <c r="BI99"/>
  <c r="BH99"/>
  <c r="BG99"/>
  <c r="BF99"/>
  <c r="BE99"/>
  <c r="T99"/>
  <c r="R99"/>
  <c r="P99"/>
  <c r="BK99"/>
  <c r="J99"/>
  <c r="BI96"/>
  <c r="BH96"/>
  <c r="BG96"/>
  <c r="BF96"/>
  <c r="BE96"/>
  <c r="T96"/>
  <c r="R96"/>
  <c r="P96"/>
  <c r="BK96"/>
  <c r="J96"/>
  <c r="BI92"/>
  <c r="BH92"/>
  <c r="BG92"/>
  <c r="BF92"/>
  <c r="BE92"/>
  <c r="T92"/>
  <c r="R92"/>
  <c r="P92"/>
  <c r="BK92"/>
  <c r="J92"/>
  <c r="BI89"/>
  <c r="BH89"/>
  <c r="BG89"/>
  <c r="BF89"/>
  <c r="BE89"/>
  <c r="T89"/>
  <c r="R89"/>
  <c r="P89"/>
  <c r="BK89"/>
  <c r="J89"/>
  <c r="BI85"/>
  <c r="BH85"/>
  <c r="BG85"/>
  <c r="BF85"/>
  <c r="BE85"/>
  <c r="T85"/>
  <c r="R85"/>
  <c r="P85"/>
  <c r="BK85"/>
  <c r="J85"/>
  <c r="BI82"/>
  <c r="F34" s="1"/>
  <c r="BD53" i="1" s="1"/>
  <c r="BH82" i="3"/>
  <c r="F33" s="1"/>
  <c r="BC53" i="1" s="1"/>
  <c r="BG82" i="3"/>
  <c r="F32" s="1"/>
  <c r="BB53" i="1" s="1"/>
  <c r="BF82" i="3"/>
  <c r="J31" s="1"/>
  <c r="AW53" i="1" s="1"/>
  <c r="BE82" i="3"/>
  <c r="T82"/>
  <c r="R82"/>
  <c r="R81" s="1"/>
  <c r="R80" s="1"/>
  <c r="R79" s="1"/>
  <c r="P82"/>
  <c r="BK82"/>
  <c r="BK81" s="1"/>
  <c r="J82"/>
  <c r="J75"/>
  <c r="F75"/>
  <c r="F73"/>
  <c r="E71"/>
  <c r="E69"/>
  <c r="J51"/>
  <c r="F51"/>
  <c r="F49"/>
  <c r="E47"/>
  <c r="J18"/>
  <c r="E18"/>
  <c r="F52" s="1"/>
  <c r="J17"/>
  <c r="J12"/>
  <c r="J73" s="1"/>
  <c r="E7"/>
  <c r="E45" s="1"/>
  <c r="BK440" i="2"/>
  <c r="J440" s="1"/>
  <c r="J74" s="1"/>
  <c r="BK398"/>
  <c r="J398" s="1"/>
  <c r="J72" s="1"/>
  <c r="BK360"/>
  <c r="J360" s="1"/>
  <c r="J70" s="1"/>
  <c r="BK345"/>
  <c r="J345" s="1"/>
  <c r="J68" s="1"/>
  <c r="BK300"/>
  <c r="J300" s="1"/>
  <c r="J66" s="1"/>
  <c r="BK265"/>
  <c r="J265" s="1"/>
  <c r="J62" s="1"/>
  <c r="BK123"/>
  <c r="J123" s="1"/>
  <c r="J60" s="1"/>
  <c r="BK96"/>
  <c r="J96" s="1"/>
  <c r="J58" s="1"/>
  <c r="AY52" i="1"/>
  <c r="AX52"/>
  <c r="BI441" i="2"/>
  <c r="BH441"/>
  <c r="BG441"/>
  <c r="BF441"/>
  <c r="T441"/>
  <c r="T440" s="1"/>
  <c r="R441"/>
  <c r="R440" s="1"/>
  <c r="P441"/>
  <c r="P440" s="1"/>
  <c r="BK441"/>
  <c r="J441"/>
  <c r="BE441" s="1"/>
  <c r="BI438"/>
  <c r="BH438"/>
  <c r="BG438"/>
  <c r="BF438"/>
  <c r="BE438"/>
  <c r="T438"/>
  <c r="R438"/>
  <c r="P438"/>
  <c r="BK438"/>
  <c r="J438"/>
  <c r="BI435"/>
  <c r="BH435"/>
  <c r="BG435"/>
  <c r="BF435"/>
  <c r="BE435"/>
  <c r="T435"/>
  <c r="R435"/>
  <c r="P435"/>
  <c r="BK435"/>
  <c r="J435"/>
  <c r="BI432"/>
  <c r="BH432"/>
  <c r="BG432"/>
  <c r="BF432"/>
  <c r="BE432"/>
  <c r="T432"/>
  <c r="R432"/>
  <c r="P432"/>
  <c r="BK432"/>
  <c r="J432"/>
  <c r="BI429"/>
  <c r="BH429"/>
  <c r="BG429"/>
  <c r="BF429"/>
  <c r="BE429"/>
  <c r="T429"/>
  <c r="R429"/>
  <c r="P429"/>
  <c r="BK429"/>
  <c r="J429"/>
  <c r="BI427"/>
  <c r="BH427"/>
  <c r="BG427"/>
  <c r="BF427"/>
  <c r="BE427"/>
  <c r="T427"/>
  <c r="R427"/>
  <c r="P427"/>
  <c r="BK427"/>
  <c r="J427"/>
  <c r="BI425"/>
  <c r="BH425"/>
  <c r="BG425"/>
  <c r="BF425"/>
  <c r="BE425"/>
  <c r="T425"/>
  <c r="R425"/>
  <c r="P425"/>
  <c r="BK425"/>
  <c r="J425"/>
  <c r="BI423"/>
  <c r="BH423"/>
  <c r="BG423"/>
  <c r="BF423"/>
  <c r="BE423"/>
  <c r="T423"/>
  <c r="R423"/>
  <c r="P423"/>
  <c r="BK423"/>
  <c r="J423"/>
  <c r="BI421"/>
  <c r="BH421"/>
  <c r="BG421"/>
  <c r="BF421"/>
  <c r="BE421"/>
  <c r="T421"/>
  <c r="R421"/>
  <c r="P421"/>
  <c r="BK421"/>
  <c r="J421"/>
  <c r="BI419"/>
  <c r="BH419"/>
  <c r="BG419"/>
  <c r="BF419"/>
  <c r="BE419"/>
  <c r="T419"/>
  <c r="R419"/>
  <c r="P419"/>
  <c r="BK419"/>
  <c r="J419"/>
  <c r="BI417"/>
  <c r="BH417"/>
  <c r="BG417"/>
  <c r="BF417"/>
  <c r="BE417"/>
  <c r="T417"/>
  <c r="R417"/>
  <c r="P417"/>
  <c r="BK417"/>
  <c r="J417"/>
  <c r="BI415"/>
  <c r="BH415"/>
  <c r="BG415"/>
  <c r="BF415"/>
  <c r="BE415"/>
  <c r="T415"/>
  <c r="R415"/>
  <c r="P415"/>
  <c r="BK415"/>
  <c r="J415"/>
  <c r="BI413"/>
  <c r="BH413"/>
  <c r="BG413"/>
  <c r="BF413"/>
  <c r="BE413"/>
  <c r="T413"/>
  <c r="R413"/>
  <c r="P413"/>
  <c r="BK413"/>
  <c r="J413"/>
  <c r="BI411"/>
  <c r="BH411"/>
  <c r="BG411"/>
  <c r="BF411"/>
  <c r="BE411"/>
  <c r="T411"/>
  <c r="R411"/>
  <c r="P411"/>
  <c r="BK411"/>
  <c r="J411"/>
  <c r="BI409"/>
  <c r="BH409"/>
  <c r="BG409"/>
  <c r="BF409"/>
  <c r="BE409"/>
  <c r="T409"/>
  <c r="R409"/>
  <c r="P409"/>
  <c r="BK409"/>
  <c r="J409"/>
  <c r="BI407"/>
  <c r="BH407"/>
  <c r="BG407"/>
  <c r="BF407"/>
  <c r="BE407"/>
  <c r="T407"/>
  <c r="R407"/>
  <c r="P407"/>
  <c r="BK407"/>
  <c r="J407"/>
  <c r="BI405"/>
  <c r="BH405"/>
  <c r="BG405"/>
  <c r="BF405"/>
  <c r="BE405"/>
  <c r="T405"/>
  <c r="R405"/>
  <c r="P405"/>
  <c r="BK405"/>
  <c r="J405"/>
  <c r="BI403"/>
  <c r="BH403"/>
  <c r="BG403"/>
  <c r="BF403"/>
  <c r="BE403"/>
  <c r="T403"/>
  <c r="T402" s="1"/>
  <c r="R403"/>
  <c r="R402" s="1"/>
  <c r="P403"/>
  <c r="P402" s="1"/>
  <c r="BK403"/>
  <c r="BK402" s="1"/>
  <c r="J402" s="1"/>
  <c r="J73" s="1"/>
  <c r="J403"/>
  <c r="BI399"/>
  <c r="BH399"/>
  <c r="BG399"/>
  <c r="BF399"/>
  <c r="T399"/>
  <c r="T398" s="1"/>
  <c r="R399"/>
  <c r="R398" s="1"/>
  <c r="P399"/>
  <c r="P398" s="1"/>
  <c r="BK399"/>
  <c r="J399"/>
  <c r="BE399" s="1"/>
  <c r="BI396"/>
  <c r="BH396"/>
  <c r="BG396"/>
  <c r="BF396"/>
  <c r="BE396"/>
  <c r="T396"/>
  <c r="R396"/>
  <c r="P396"/>
  <c r="BK396"/>
  <c r="J396"/>
  <c r="BI394"/>
  <c r="BH394"/>
  <c r="BG394"/>
  <c r="BF394"/>
  <c r="BE394"/>
  <c r="T394"/>
  <c r="R394"/>
  <c r="P394"/>
  <c r="BK394"/>
  <c r="J394"/>
  <c r="BI392"/>
  <c r="BH392"/>
  <c r="BG392"/>
  <c r="BF392"/>
  <c r="BE392"/>
  <c r="T392"/>
  <c r="R392"/>
  <c r="P392"/>
  <c r="BK392"/>
  <c r="J392"/>
  <c r="BI389"/>
  <c r="BH389"/>
  <c r="BG389"/>
  <c r="BF389"/>
  <c r="BE389"/>
  <c r="T389"/>
  <c r="R389"/>
  <c r="P389"/>
  <c r="BK389"/>
  <c r="J389"/>
  <c r="BI387"/>
  <c r="BH387"/>
  <c r="BG387"/>
  <c r="BF387"/>
  <c r="BE387"/>
  <c r="T387"/>
  <c r="R387"/>
  <c r="P387"/>
  <c r="BK387"/>
  <c r="J387"/>
  <c r="BI385"/>
  <c r="BH385"/>
  <c r="BG385"/>
  <c r="BF385"/>
  <c r="BE385"/>
  <c r="T385"/>
  <c r="R385"/>
  <c r="P385"/>
  <c r="BK385"/>
  <c r="J385"/>
  <c r="BI382"/>
  <c r="BH382"/>
  <c r="BG382"/>
  <c r="BF382"/>
  <c r="BE382"/>
  <c r="T382"/>
  <c r="R382"/>
  <c r="P382"/>
  <c r="BK382"/>
  <c r="J382"/>
  <c r="BI380"/>
  <c r="BH380"/>
  <c r="BG380"/>
  <c r="BF380"/>
  <c r="BE380"/>
  <c r="T380"/>
  <c r="R380"/>
  <c r="P380"/>
  <c r="BK380"/>
  <c r="J380"/>
  <c r="BI377"/>
  <c r="BH377"/>
  <c r="BG377"/>
  <c r="BF377"/>
  <c r="BE377"/>
  <c r="T377"/>
  <c r="R377"/>
  <c r="P377"/>
  <c r="BK377"/>
  <c r="J377"/>
  <c r="BI375"/>
  <c r="BH375"/>
  <c r="BG375"/>
  <c r="BF375"/>
  <c r="BE375"/>
  <c r="T375"/>
  <c r="R375"/>
  <c r="P375"/>
  <c r="BK375"/>
  <c r="J375"/>
  <c r="BI373"/>
  <c r="BH373"/>
  <c r="BG373"/>
  <c r="BF373"/>
  <c r="BE373"/>
  <c r="T373"/>
  <c r="R373"/>
  <c r="P373"/>
  <c r="BK373"/>
  <c r="J373"/>
  <c r="BI371"/>
  <c r="BH371"/>
  <c r="BG371"/>
  <c r="BF371"/>
  <c r="BE371"/>
  <c r="T371"/>
  <c r="R371"/>
  <c r="P371"/>
  <c r="BK371"/>
  <c r="J371"/>
  <c r="BI369"/>
  <c r="BH369"/>
  <c r="BG369"/>
  <c r="BF369"/>
  <c r="BE369"/>
  <c r="T369"/>
  <c r="R369"/>
  <c r="P369"/>
  <c r="BK369"/>
  <c r="J369"/>
  <c r="BI366"/>
  <c r="BH366"/>
  <c r="BG366"/>
  <c r="BF366"/>
  <c r="BE366"/>
  <c r="T366"/>
  <c r="T365" s="1"/>
  <c r="R366"/>
  <c r="R365" s="1"/>
  <c r="P366"/>
  <c r="P365" s="1"/>
  <c r="BK366"/>
  <c r="BK365" s="1"/>
  <c r="J365" s="1"/>
  <c r="J71" s="1"/>
  <c r="J366"/>
  <c r="BI363"/>
  <c r="BH363"/>
  <c r="BG363"/>
  <c r="BF363"/>
  <c r="T363"/>
  <c r="R363"/>
  <c r="P363"/>
  <c r="BK363"/>
  <c r="J363"/>
  <c r="BE363" s="1"/>
  <c r="BI361"/>
  <c r="BH361"/>
  <c r="BG361"/>
  <c r="BF361"/>
  <c r="T361"/>
  <c r="T360" s="1"/>
  <c r="R361"/>
  <c r="R360" s="1"/>
  <c r="P361"/>
  <c r="P360" s="1"/>
  <c r="BK361"/>
  <c r="J361"/>
  <c r="BE361" s="1"/>
  <c r="BI358"/>
  <c r="BH358"/>
  <c r="BG358"/>
  <c r="BF358"/>
  <c r="BE358"/>
  <c r="T358"/>
  <c r="R358"/>
  <c r="P358"/>
  <c r="BK358"/>
  <c r="J358"/>
  <c r="BI355"/>
  <c r="BH355"/>
  <c r="BG355"/>
  <c r="BF355"/>
  <c r="BE355"/>
  <c r="T355"/>
  <c r="T354" s="1"/>
  <c r="R355"/>
  <c r="R354" s="1"/>
  <c r="P355"/>
  <c r="P354" s="1"/>
  <c r="BK355"/>
  <c r="BK354" s="1"/>
  <c r="J354" s="1"/>
  <c r="J69" s="1"/>
  <c r="J355"/>
  <c r="BI352"/>
  <c r="BH352"/>
  <c r="BG352"/>
  <c r="BF352"/>
  <c r="T352"/>
  <c r="R352"/>
  <c r="P352"/>
  <c r="BK352"/>
  <c r="J352"/>
  <c r="BE352" s="1"/>
  <c r="BI350"/>
  <c r="BH350"/>
  <c r="BG350"/>
  <c r="BF350"/>
  <c r="T350"/>
  <c r="R350"/>
  <c r="P350"/>
  <c r="BK350"/>
  <c r="J350"/>
  <c r="BE350" s="1"/>
  <c r="BI348"/>
  <c r="BH348"/>
  <c r="BG348"/>
  <c r="BF348"/>
  <c r="T348"/>
  <c r="R348"/>
  <c r="P348"/>
  <c r="BK348"/>
  <c r="J348"/>
  <c r="BE348" s="1"/>
  <c r="BI346"/>
  <c r="BH346"/>
  <c r="BG346"/>
  <c r="BF346"/>
  <c r="T346"/>
  <c r="T345" s="1"/>
  <c r="R346"/>
  <c r="R345" s="1"/>
  <c r="P346"/>
  <c r="P345" s="1"/>
  <c r="BK346"/>
  <c r="J346"/>
  <c r="BE346" s="1"/>
  <c r="BI343"/>
  <c r="BH343"/>
  <c r="BG343"/>
  <c r="BF343"/>
  <c r="BE343"/>
  <c r="T343"/>
  <c r="R343"/>
  <c r="P343"/>
  <c r="BK343"/>
  <c r="J343"/>
  <c r="BI341"/>
  <c r="BH341"/>
  <c r="BG341"/>
  <c r="BF341"/>
  <c r="BE341"/>
  <c r="T341"/>
  <c r="T340" s="1"/>
  <c r="R341"/>
  <c r="R340" s="1"/>
  <c r="P341"/>
  <c r="P340" s="1"/>
  <c r="BK341"/>
  <c r="BK340" s="1"/>
  <c r="J340" s="1"/>
  <c r="J67" s="1"/>
  <c r="J341"/>
  <c r="BI338"/>
  <c r="BH338"/>
  <c r="BG338"/>
  <c r="BF338"/>
  <c r="T338"/>
  <c r="R338"/>
  <c r="P338"/>
  <c r="BK338"/>
  <c r="J338"/>
  <c r="BE338" s="1"/>
  <c r="BI335"/>
  <c r="BH335"/>
  <c r="BG335"/>
  <c r="BF335"/>
  <c r="T335"/>
  <c r="R335"/>
  <c r="P335"/>
  <c r="BK335"/>
  <c r="J335"/>
  <c r="BE335" s="1"/>
  <c r="BI332"/>
  <c r="BH332"/>
  <c r="BG332"/>
  <c r="BF332"/>
  <c r="T332"/>
  <c r="R332"/>
  <c r="P332"/>
  <c r="BK332"/>
  <c r="J332"/>
  <c r="BE332" s="1"/>
  <c r="BI329"/>
  <c r="BH329"/>
  <c r="BG329"/>
  <c r="BF329"/>
  <c r="T329"/>
  <c r="R329"/>
  <c r="P329"/>
  <c r="BK329"/>
  <c r="J329"/>
  <c r="BE329" s="1"/>
  <c r="BI326"/>
  <c r="BH326"/>
  <c r="BG326"/>
  <c r="BF326"/>
  <c r="T326"/>
  <c r="R326"/>
  <c r="P326"/>
  <c r="BK326"/>
  <c r="J326"/>
  <c r="BE326" s="1"/>
  <c r="BI322"/>
  <c r="BH322"/>
  <c r="BG322"/>
  <c r="BF322"/>
  <c r="T322"/>
  <c r="R322"/>
  <c r="P322"/>
  <c r="BK322"/>
  <c r="J322"/>
  <c r="BE322" s="1"/>
  <c r="BI318"/>
  <c r="BH318"/>
  <c r="BG318"/>
  <c r="BF318"/>
  <c r="T318"/>
  <c r="R318"/>
  <c r="P318"/>
  <c r="BK318"/>
  <c r="J318"/>
  <c r="BE318" s="1"/>
  <c r="BI315"/>
  <c r="BH315"/>
  <c r="BG315"/>
  <c r="BF315"/>
  <c r="T315"/>
  <c r="R315"/>
  <c r="P315"/>
  <c r="BK315"/>
  <c r="J315"/>
  <c r="BE315" s="1"/>
  <c r="BI311"/>
  <c r="BH311"/>
  <c r="BG311"/>
  <c r="BF311"/>
  <c r="T311"/>
  <c r="R311"/>
  <c r="P311"/>
  <c r="BK311"/>
  <c r="J311"/>
  <c r="BE311" s="1"/>
  <c r="BI308"/>
  <c r="BH308"/>
  <c r="BG308"/>
  <c r="BF308"/>
  <c r="T308"/>
  <c r="R308"/>
  <c r="P308"/>
  <c r="BK308"/>
  <c r="J308"/>
  <c r="BE308" s="1"/>
  <c r="BI304"/>
  <c r="BH304"/>
  <c r="BG304"/>
  <c r="BF304"/>
  <c r="T304"/>
  <c r="R304"/>
  <c r="P304"/>
  <c r="BK304"/>
  <c r="J304"/>
  <c r="BE304" s="1"/>
  <c r="BI301"/>
  <c r="BH301"/>
  <c r="BG301"/>
  <c r="BF301"/>
  <c r="T301"/>
  <c r="T300" s="1"/>
  <c r="R301"/>
  <c r="R300" s="1"/>
  <c r="P301"/>
  <c r="P300" s="1"/>
  <c r="BK301"/>
  <c r="J301"/>
  <c r="BE301" s="1"/>
  <c r="BI298"/>
  <c r="BH298"/>
  <c r="BG298"/>
  <c r="BF298"/>
  <c r="BE298"/>
  <c r="T298"/>
  <c r="R298"/>
  <c r="P298"/>
  <c r="BK298"/>
  <c r="J298"/>
  <c r="BI295"/>
  <c r="BH295"/>
  <c r="BG295"/>
  <c r="BF295"/>
  <c r="BE295"/>
  <c r="T295"/>
  <c r="R295"/>
  <c r="P295"/>
  <c r="BK295"/>
  <c r="J295"/>
  <c r="BI293"/>
  <c r="BH293"/>
  <c r="BG293"/>
  <c r="BF293"/>
  <c r="BE293"/>
  <c r="T293"/>
  <c r="R293"/>
  <c r="P293"/>
  <c r="BK293"/>
  <c r="J293"/>
  <c r="BI290"/>
  <c r="BH290"/>
  <c r="BG290"/>
  <c r="BF290"/>
  <c r="BE290"/>
  <c r="T290"/>
  <c r="R290"/>
  <c r="P290"/>
  <c r="BK290"/>
  <c r="J290"/>
  <c r="BI286"/>
  <c r="BH286"/>
  <c r="BG286"/>
  <c r="BF286"/>
  <c r="BE286"/>
  <c r="T286"/>
  <c r="R286"/>
  <c r="P286"/>
  <c r="BK286"/>
  <c r="J286"/>
  <c r="BI283"/>
  <c r="BH283"/>
  <c r="BG283"/>
  <c r="BF283"/>
  <c r="BE283"/>
  <c r="T283"/>
  <c r="R283"/>
  <c r="P283"/>
  <c r="BK283"/>
  <c r="J283"/>
  <c r="BI280"/>
  <c r="BH280"/>
  <c r="BG280"/>
  <c r="BF280"/>
  <c r="BE280"/>
  <c r="T280"/>
  <c r="T279" s="1"/>
  <c r="T278" s="1"/>
  <c r="R280"/>
  <c r="R279" s="1"/>
  <c r="P280"/>
  <c r="P279" s="1"/>
  <c r="BK280"/>
  <c r="BK279" s="1"/>
  <c r="J280"/>
  <c r="BI276"/>
  <c r="BH276"/>
  <c r="BG276"/>
  <c r="BF276"/>
  <c r="BE276"/>
  <c r="T276"/>
  <c r="T275" s="1"/>
  <c r="R276"/>
  <c r="R275" s="1"/>
  <c r="P276"/>
  <c r="P275" s="1"/>
  <c r="BK276"/>
  <c r="BK275" s="1"/>
  <c r="J275" s="1"/>
  <c r="J63" s="1"/>
  <c r="J276"/>
  <c r="BI273"/>
  <c r="BH273"/>
  <c r="BG273"/>
  <c r="BF273"/>
  <c r="T273"/>
  <c r="R273"/>
  <c r="P273"/>
  <c r="BK273"/>
  <c r="J273"/>
  <c r="BE273" s="1"/>
  <c r="BI270"/>
  <c r="BH270"/>
  <c r="BG270"/>
  <c r="BF270"/>
  <c r="T270"/>
  <c r="R270"/>
  <c r="P270"/>
  <c r="BK270"/>
  <c r="J270"/>
  <c r="BE270" s="1"/>
  <c r="BI268"/>
  <c r="BH268"/>
  <c r="BG268"/>
  <c r="BF268"/>
  <c r="T268"/>
  <c r="R268"/>
  <c r="P268"/>
  <c r="BK268"/>
  <c r="J268"/>
  <c r="BE268" s="1"/>
  <c r="BI266"/>
  <c r="BH266"/>
  <c r="BG266"/>
  <c r="BF266"/>
  <c r="T266"/>
  <c r="T265" s="1"/>
  <c r="R266"/>
  <c r="R265" s="1"/>
  <c r="P266"/>
  <c r="P265" s="1"/>
  <c r="BK266"/>
  <c r="J266"/>
  <c r="BE266" s="1"/>
  <c r="BI262"/>
  <c r="BH262"/>
  <c r="BG262"/>
  <c r="BF262"/>
  <c r="BE262"/>
  <c r="T262"/>
  <c r="R262"/>
  <c r="P262"/>
  <c r="BK262"/>
  <c r="J262"/>
  <c r="BI259"/>
  <c r="BH259"/>
  <c r="BG259"/>
  <c r="BF259"/>
  <c r="BE259"/>
  <c r="T259"/>
  <c r="R259"/>
  <c r="P259"/>
  <c r="BK259"/>
  <c r="J259"/>
  <c r="BI257"/>
  <c r="BH257"/>
  <c r="BG257"/>
  <c r="BF257"/>
  <c r="BE257"/>
  <c r="T257"/>
  <c r="R257"/>
  <c r="P257"/>
  <c r="BK257"/>
  <c r="J257"/>
  <c r="BI255"/>
  <c r="BH255"/>
  <c r="BG255"/>
  <c r="BF255"/>
  <c r="BE255"/>
  <c r="T255"/>
  <c r="R255"/>
  <c r="P255"/>
  <c r="BK255"/>
  <c r="J255"/>
  <c r="BI253"/>
  <c r="BH253"/>
  <c r="BG253"/>
  <c r="BF253"/>
  <c r="BE253"/>
  <c r="T253"/>
  <c r="R253"/>
  <c r="P253"/>
  <c r="BK253"/>
  <c r="J253"/>
  <c r="BI251"/>
  <c r="BH251"/>
  <c r="BG251"/>
  <c r="BF251"/>
  <c r="BE251"/>
  <c r="T251"/>
  <c r="R251"/>
  <c r="P251"/>
  <c r="BK251"/>
  <c r="J251"/>
  <c r="BI249"/>
  <c r="BH249"/>
  <c r="BG249"/>
  <c r="BF249"/>
  <c r="BE249"/>
  <c r="T249"/>
  <c r="R249"/>
  <c r="P249"/>
  <c r="BK249"/>
  <c r="J249"/>
  <c r="BI246"/>
  <c r="BH246"/>
  <c r="BG246"/>
  <c r="BF246"/>
  <c r="BE246"/>
  <c r="T246"/>
  <c r="R246"/>
  <c r="P246"/>
  <c r="BK246"/>
  <c r="J246"/>
  <c r="BI243"/>
  <c r="BH243"/>
  <c r="BG243"/>
  <c r="BF243"/>
  <c r="BE243"/>
  <c r="T243"/>
  <c r="R243"/>
  <c r="P243"/>
  <c r="BK243"/>
  <c r="J243"/>
  <c r="BI240"/>
  <c r="BH240"/>
  <c r="BG240"/>
  <c r="BF240"/>
  <c r="BE240"/>
  <c r="T240"/>
  <c r="R240"/>
  <c r="P240"/>
  <c r="BK240"/>
  <c r="J240"/>
  <c r="BI237"/>
  <c r="BH237"/>
  <c r="BG237"/>
  <c r="BF237"/>
  <c r="BE237"/>
  <c r="T237"/>
  <c r="R237"/>
  <c r="P237"/>
  <c r="BK237"/>
  <c r="J237"/>
  <c r="BI235"/>
  <c r="BH235"/>
  <c r="BG235"/>
  <c r="BF235"/>
  <c r="BE235"/>
  <c r="T235"/>
  <c r="R235"/>
  <c r="P235"/>
  <c r="BK235"/>
  <c r="J235"/>
  <c r="BI233"/>
  <c r="BH233"/>
  <c r="BG233"/>
  <c r="BF233"/>
  <c r="BE233"/>
  <c r="T233"/>
  <c r="R233"/>
  <c r="P233"/>
  <c r="BK233"/>
  <c r="J233"/>
  <c r="BI231"/>
  <c r="BH231"/>
  <c r="BG231"/>
  <c r="BF231"/>
  <c r="BE231"/>
  <c r="T231"/>
  <c r="R231"/>
  <c r="P231"/>
  <c r="BK231"/>
  <c r="J231"/>
  <c r="BI229"/>
  <c r="BH229"/>
  <c r="BG229"/>
  <c r="BF229"/>
  <c r="BE229"/>
  <c r="T229"/>
  <c r="R229"/>
  <c r="P229"/>
  <c r="BK229"/>
  <c r="J229"/>
  <c r="BI227"/>
  <c r="BH227"/>
  <c r="BG227"/>
  <c r="BF227"/>
  <c r="BE227"/>
  <c r="T227"/>
  <c r="R227"/>
  <c r="P227"/>
  <c r="BK227"/>
  <c r="J227"/>
  <c r="BI224"/>
  <c r="BH224"/>
  <c r="BG224"/>
  <c r="BF224"/>
  <c r="BE224"/>
  <c r="T224"/>
  <c r="R224"/>
  <c r="P224"/>
  <c r="BK224"/>
  <c r="J224"/>
  <c r="BI222"/>
  <c r="BH222"/>
  <c r="BG222"/>
  <c r="BF222"/>
  <c r="BE222"/>
  <c r="T222"/>
  <c r="R222"/>
  <c r="P222"/>
  <c r="BK222"/>
  <c r="J222"/>
  <c r="BI220"/>
  <c r="BH220"/>
  <c r="BG220"/>
  <c r="BF220"/>
  <c r="BE220"/>
  <c r="T220"/>
  <c r="R220"/>
  <c r="P220"/>
  <c r="BK220"/>
  <c r="J220"/>
  <c r="BI217"/>
  <c r="BH217"/>
  <c r="BG217"/>
  <c r="BF217"/>
  <c r="BE217"/>
  <c r="T217"/>
  <c r="R217"/>
  <c r="P217"/>
  <c r="BK217"/>
  <c r="J217"/>
  <c r="BI214"/>
  <c r="BH214"/>
  <c r="BG214"/>
  <c r="BF214"/>
  <c r="BE214"/>
  <c r="T214"/>
  <c r="R214"/>
  <c r="P214"/>
  <c r="BK214"/>
  <c r="J214"/>
  <c r="BI211"/>
  <c r="BH211"/>
  <c r="BG211"/>
  <c r="BF211"/>
  <c r="BE211"/>
  <c r="T211"/>
  <c r="T210" s="1"/>
  <c r="R211"/>
  <c r="R210" s="1"/>
  <c r="P211"/>
  <c r="P210" s="1"/>
  <c r="BK211"/>
  <c r="BK210" s="1"/>
  <c r="J210" s="1"/>
  <c r="J61" s="1"/>
  <c r="J211"/>
  <c r="BI207"/>
  <c r="BH207"/>
  <c r="BG207"/>
  <c r="BF207"/>
  <c r="T207"/>
  <c r="R207"/>
  <c r="P207"/>
  <c r="BK207"/>
  <c r="J207"/>
  <c r="BE207" s="1"/>
  <c r="BI204"/>
  <c r="BH204"/>
  <c r="BG204"/>
  <c r="BF204"/>
  <c r="T204"/>
  <c r="R204"/>
  <c r="P204"/>
  <c r="BK204"/>
  <c r="J204"/>
  <c r="BE204" s="1"/>
  <c r="BI202"/>
  <c r="BH202"/>
  <c r="BG202"/>
  <c r="BF202"/>
  <c r="T202"/>
  <c r="R202"/>
  <c r="P202"/>
  <c r="BK202"/>
  <c r="J202"/>
  <c r="BE202" s="1"/>
  <c r="BI196"/>
  <c r="BH196"/>
  <c r="BG196"/>
  <c r="BF196"/>
  <c r="T196"/>
  <c r="R196"/>
  <c r="P196"/>
  <c r="BK196"/>
  <c r="J196"/>
  <c r="BE196" s="1"/>
  <c r="BI193"/>
  <c r="BH193"/>
  <c r="BG193"/>
  <c r="BF193"/>
  <c r="T193"/>
  <c r="R193"/>
  <c r="P193"/>
  <c r="BK193"/>
  <c r="J193"/>
  <c r="BE193" s="1"/>
  <c r="BI190"/>
  <c r="BH190"/>
  <c r="BG190"/>
  <c r="BF190"/>
  <c r="T190"/>
  <c r="R190"/>
  <c r="P190"/>
  <c r="BK190"/>
  <c r="J190"/>
  <c r="BE190" s="1"/>
  <c r="BI188"/>
  <c r="BH188"/>
  <c r="BG188"/>
  <c r="BF188"/>
  <c r="T188"/>
  <c r="R188"/>
  <c r="P188"/>
  <c r="BK188"/>
  <c r="J188"/>
  <c r="BE188" s="1"/>
  <c r="BI186"/>
  <c r="BH186"/>
  <c r="BG186"/>
  <c r="BF186"/>
  <c r="T186"/>
  <c r="R186"/>
  <c r="P186"/>
  <c r="BK186"/>
  <c r="J186"/>
  <c r="BE186" s="1"/>
  <c r="BI182"/>
  <c r="BH182"/>
  <c r="BG182"/>
  <c r="BF182"/>
  <c r="T182"/>
  <c r="R182"/>
  <c r="P182"/>
  <c r="BK182"/>
  <c r="J182"/>
  <c r="BE182" s="1"/>
  <c r="BI179"/>
  <c r="BH179"/>
  <c r="BG179"/>
  <c r="BF179"/>
  <c r="T179"/>
  <c r="R179"/>
  <c r="P179"/>
  <c r="BK179"/>
  <c r="J179"/>
  <c r="BE179" s="1"/>
  <c r="BI176"/>
  <c r="BH176"/>
  <c r="BG176"/>
  <c r="BF176"/>
  <c r="T176"/>
  <c r="R176"/>
  <c r="P176"/>
  <c r="BK176"/>
  <c r="J176"/>
  <c r="BE176" s="1"/>
  <c r="BI171"/>
  <c r="BH171"/>
  <c r="BG171"/>
  <c r="BF171"/>
  <c r="T171"/>
  <c r="R171"/>
  <c r="P171"/>
  <c r="BK171"/>
  <c r="J171"/>
  <c r="BE171" s="1"/>
  <c r="BI168"/>
  <c r="BH168"/>
  <c r="BG168"/>
  <c r="BF168"/>
  <c r="T168"/>
  <c r="R168"/>
  <c r="P168"/>
  <c r="BK168"/>
  <c r="J168"/>
  <c r="BE168" s="1"/>
  <c r="BI165"/>
  <c r="BH165"/>
  <c r="BG165"/>
  <c r="BF165"/>
  <c r="T165"/>
  <c r="R165"/>
  <c r="P165"/>
  <c r="BK165"/>
  <c r="J165"/>
  <c r="BE165" s="1"/>
  <c r="BI160"/>
  <c r="BH160"/>
  <c r="BG160"/>
  <c r="BF160"/>
  <c r="T160"/>
  <c r="R160"/>
  <c r="P160"/>
  <c r="BK160"/>
  <c r="J160"/>
  <c r="BE160" s="1"/>
  <c r="BI154"/>
  <c r="BH154"/>
  <c r="BG154"/>
  <c r="BF154"/>
  <c r="T154"/>
  <c r="R154"/>
  <c r="P154"/>
  <c r="BK154"/>
  <c r="J154"/>
  <c r="BE154" s="1"/>
  <c r="BI150"/>
  <c r="BH150"/>
  <c r="BG150"/>
  <c r="BF150"/>
  <c r="T150"/>
  <c r="R150"/>
  <c r="P150"/>
  <c r="BK150"/>
  <c r="J150"/>
  <c r="BE150" s="1"/>
  <c r="BI143"/>
  <c r="BH143"/>
  <c r="BG143"/>
  <c r="BF143"/>
  <c r="T143"/>
  <c r="R143"/>
  <c r="P143"/>
  <c r="BK143"/>
  <c r="J143"/>
  <c r="BE143" s="1"/>
  <c r="BI139"/>
  <c r="BH139"/>
  <c r="BG139"/>
  <c r="BF139"/>
  <c r="T139"/>
  <c r="R139"/>
  <c r="P139"/>
  <c r="BK139"/>
  <c r="J139"/>
  <c r="BE139" s="1"/>
  <c r="BI134"/>
  <c r="BH134"/>
  <c r="BG134"/>
  <c r="BF134"/>
  <c r="T134"/>
  <c r="R134"/>
  <c r="P134"/>
  <c r="BK134"/>
  <c r="J134"/>
  <c r="BE134" s="1"/>
  <c r="BI130"/>
  <c r="BH130"/>
  <c r="BG130"/>
  <c r="BF130"/>
  <c r="T130"/>
  <c r="R130"/>
  <c r="P130"/>
  <c r="BK130"/>
  <c r="J130"/>
  <c r="BE130" s="1"/>
  <c r="BI126"/>
  <c r="BH126"/>
  <c r="BG126"/>
  <c r="BF126"/>
  <c r="T126"/>
  <c r="R126"/>
  <c r="P126"/>
  <c r="BK126"/>
  <c r="J126"/>
  <c r="BE126" s="1"/>
  <c r="BI124"/>
  <c r="BH124"/>
  <c r="BG124"/>
  <c r="BF124"/>
  <c r="T124"/>
  <c r="T123" s="1"/>
  <c r="R124"/>
  <c r="R123" s="1"/>
  <c r="P124"/>
  <c r="P123" s="1"/>
  <c r="BK124"/>
  <c r="J124"/>
  <c r="BE124" s="1"/>
  <c r="BI121"/>
  <c r="BH121"/>
  <c r="BG121"/>
  <c r="BF121"/>
  <c r="BE121"/>
  <c r="T121"/>
  <c r="R121"/>
  <c r="P121"/>
  <c r="BK121"/>
  <c r="J121"/>
  <c r="BI119"/>
  <c r="BH119"/>
  <c r="BG119"/>
  <c r="BF119"/>
  <c r="BE119"/>
  <c r="T119"/>
  <c r="R119"/>
  <c r="P119"/>
  <c r="BK119"/>
  <c r="J119"/>
  <c r="BI117"/>
  <c r="F34" s="1"/>
  <c r="BD52" i="1" s="1"/>
  <c r="BH117" i="2"/>
  <c r="BG117"/>
  <c r="F32" s="1"/>
  <c r="BB52" i="1" s="1"/>
  <c r="BB51" s="1"/>
  <c r="BF117" i="2"/>
  <c r="BE117"/>
  <c r="T117"/>
  <c r="T116" s="1"/>
  <c r="R117"/>
  <c r="R116" s="1"/>
  <c r="P117"/>
  <c r="P116" s="1"/>
  <c r="BK117"/>
  <c r="BK116" s="1"/>
  <c r="J116" s="1"/>
  <c r="J59" s="1"/>
  <c r="J117"/>
  <c r="BI113"/>
  <c r="BH113"/>
  <c r="BG113"/>
  <c r="BF113"/>
  <c r="T113"/>
  <c r="R113"/>
  <c r="P113"/>
  <c r="BK113"/>
  <c r="J113"/>
  <c r="BE113" s="1"/>
  <c r="BI110"/>
  <c r="BH110"/>
  <c r="BG110"/>
  <c r="BF110"/>
  <c r="T110"/>
  <c r="R110"/>
  <c r="P110"/>
  <c r="BK110"/>
  <c r="J110"/>
  <c r="BE110" s="1"/>
  <c r="BI108"/>
  <c r="BH108"/>
  <c r="BG108"/>
  <c r="BF108"/>
  <c r="T108"/>
  <c r="R108"/>
  <c r="P108"/>
  <c r="BK108"/>
  <c r="J108"/>
  <c r="BE108" s="1"/>
  <c r="BI105"/>
  <c r="BH105"/>
  <c r="BG105"/>
  <c r="BF105"/>
  <c r="T105"/>
  <c r="R105"/>
  <c r="P105"/>
  <c r="BK105"/>
  <c r="J105"/>
  <c r="BE105" s="1"/>
  <c r="BI102"/>
  <c r="BH102"/>
  <c r="BG102"/>
  <c r="BF102"/>
  <c r="T102"/>
  <c r="R102"/>
  <c r="P102"/>
  <c r="BK102"/>
  <c r="J102"/>
  <c r="BE102" s="1"/>
  <c r="BI100"/>
  <c r="BH100"/>
  <c r="BG100"/>
  <c r="BF100"/>
  <c r="T100"/>
  <c r="R100"/>
  <c r="P100"/>
  <c r="BK100"/>
  <c r="J100"/>
  <c r="BE100" s="1"/>
  <c r="BI97"/>
  <c r="BH97"/>
  <c r="F33" s="1"/>
  <c r="BC52" i="1" s="1"/>
  <c r="BG97" i="2"/>
  <c r="BF97"/>
  <c r="J31" s="1"/>
  <c r="AW52" i="1" s="1"/>
  <c r="T97" i="2"/>
  <c r="T96" s="1"/>
  <c r="R97"/>
  <c r="R96" s="1"/>
  <c r="P97"/>
  <c r="P96" s="1"/>
  <c r="P95" s="1"/>
  <c r="BK97"/>
  <c r="J97"/>
  <c r="BE97" s="1"/>
  <c r="J90"/>
  <c r="F90"/>
  <c r="J88"/>
  <c r="F88"/>
  <c r="E86"/>
  <c r="F52"/>
  <c r="J51"/>
  <c r="F51"/>
  <c r="F49"/>
  <c r="E47"/>
  <c r="J18"/>
  <c r="E18"/>
  <c r="F91" s="1"/>
  <c r="J17"/>
  <c r="J12"/>
  <c r="J49" s="1"/>
  <c r="E7"/>
  <c r="E84" s="1"/>
  <c r="AS51" i="1"/>
  <c r="L47"/>
  <c r="AM46"/>
  <c r="L46"/>
  <c r="AM44"/>
  <c r="L44"/>
  <c r="L42"/>
  <c r="L41"/>
  <c r="F30" i="4" l="1"/>
  <c r="AZ54" i="1" s="1"/>
  <c r="J30" i="4"/>
  <c r="AV54" i="1" s="1"/>
  <c r="AT54" s="1"/>
  <c r="F30" i="5"/>
  <c r="AZ55" i="1" s="1"/>
  <c r="J30" i="5"/>
  <c r="AV55" i="1" s="1"/>
  <c r="AT55" s="1"/>
  <c r="F30" i="2"/>
  <c r="AZ52" i="1" s="1"/>
  <c r="AZ51" s="1"/>
  <c r="J30" i="2"/>
  <c r="AV52" i="1" s="1"/>
  <c r="AT52" s="1"/>
  <c r="J78" i="6"/>
  <c r="J57" s="1"/>
  <c r="BK77"/>
  <c r="J77" s="1"/>
  <c r="P94" i="2"/>
  <c r="AU52" i="1" s="1"/>
  <c r="R278" i="2"/>
  <c r="BD51" i="1"/>
  <c r="W30" s="1"/>
  <c r="P278" i="2"/>
  <c r="P79" i="3"/>
  <c r="AU53" i="1" s="1"/>
  <c r="P81" i="4"/>
  <c r="P80" s="1"/>
  <c r="AU54" i="1" s="1"/>
  <c r="W28"/>
  <c r="AX51"/>
  <c r="BK278" i="2"/>
  <c r="J278" s="1"/>
  <c r="J64" s="1"/>
  <c r="J279"/>
  <c r="J65" s="1"/>
  <c r="J81" i="3"/>
  <c r="J58" s="1"/>
  <c r="BK80"/>
  <c r="BK77" i="5"/>
  <c r="J77" s="1"/>
  <c r="J78"/>
  <c r="J57" s="1"/>
  <c r="T95" i="2"/>
  <c r="T94" s="1"/>
  <c r="R95"/>
  <c r="BC51" i="1"/>
  <c r="F30" i="3"/>
  <c r="AZ53" i="1" s="1"/>
  <c r="F31" i="2"/>
  <c r="BA52" i="1" s="1"/>
  <c r="F76" i="3"/>
  <c r="E45" i="4"/>
  <c r="F31"/>
  <c r="BA54" i="1" s="1"/>
  <c r="J49" i="5"/>
  <c r="F31"/>
  <c r="BA55" i="1" s="1"/>
  <c r="J30" i="6"/>
  <c r="AV56" i="1" s="1"/>
  <c r="AT56" s="1"/>
  <c r="BK95" i="2"/>
  <c r="J30" i="3"/>
  <c r="AV53" i="1" s="1"/>
  <c r="AT53" s="1"/>
  <c r="BK81" i="4"/>
  <c r="F52" i="5"/>
  <c r="E45" i="2"/>
  <c r="J49" i="3"/>
  <c r="E45" i="6"/>
  <c r="W26" i="1" l="1"/>
  <c r="AV51"/>
  <c r="BA51"/>
  <c r="W29"/>
  <c r="AY51"/>
  <c r="J27" i="5"/>
  <c r="J56"/>
  <c r="BK94" i="2"/>
  <c r="J94" s="1"/>
  <c r="J95"/>
  <c r="J57" s="1"/>
  <c r="BK80" i="4"/>
  <c r="J80" s="1"/>
  <c r="J81"/>
  <c r="J57" s="1"/>
  <c r="BK79" i="3"/>
  <c r="J79" s="1"/>
  <c r="J80"/>
  <c r="J57" s="1"/>
  <c r="J27" i="6"/>
  <c r="J56"/>
  <c r="AU51" i="1"/>
  <c r="R94" i="2"/>
  <c r="AW51" i="1" l="1"/>
  <c r="AK27" s="1"/>
  <c r="W27"/>
  <c r="J27" i="3"/>
  <c r="J56"/>
  <c r="J27" i="2"/>
  <c r="J56"/>
  <c r="J36" i="6"/>
  <c r="AG56" i="1"/>
  <c r="AN56" s="1"/>
  <c r="J27" i="4"/>
  <c r="J56"/>
  <c r="AG55" i="1"/>
  <c r="AN55" s="1"/>
  <c r="J36" i="5"/>
  <c r="AT51" i="1"/>
  <c r="AK26"/>
  <c r="AG54" l="1"/>
  <c r="AN54" s="1"/>
  <c r="J36" i="4"/>
  <c r="J36" i="2"/>
  <c r="AG52" i="1"/>
  <c r="J36" i="3"/>
  <c r="AG53" i="1"/>
  <c r="AN53" s="1"/>
  <c r="AN52" l="1"/>
  <c r="AG51"/>
  <c r="AK23" l="1"/>
  <c r="AK32" s="1"/>
  <c r="AN51"/>
</calcChain>
</file>

<file path=xl/sharedStrings.xml><?xml version="1.0" encoding="utf-8"?>
<sst xmlns="http://schemas.openxmlformats.org/spreadsheetml/2006/main" count="6255" uniqueCount="1368">
  <si>
    <t>Export VZ</t>
  </si>
  <si>
    <t>List obsahuje:</t>
  </si>
  <si>
    <t>1) Rekapitulace stavby</t>
  </si>
  <si>
    <t>2) Rekapitulace objektů stavby a soupisů prací</t>
  </si>
  <si>
    <t>3.0</t>
  </si>
  <si>
    <t>ZAMOK</t>
  </si>
  <si>
    <t>False</t>
  </si>
  <si>
    <t>{6f8c95a5-140d-4dfa-9277-71967e53ffa5}</t>
  </si>
  <si>
    <t>0,01</t>
  </si>
  <si>
    <t>21</t>
  </si>
  <si>
    <t>15</t>
  </si>
  <si>
    <t>REKAPITULACE STAVBY</t>
  </si>
  <si>
    <t>v ---  níže se nacházejí doplnkové a pomocné údaje k sestavám  --- v</t>
  </si>
  <si>
    <t>Návod na vyplnění</t>
  </si>
  <si>
    <t>0,001</t>
  </si>
  <si>
    <t>Kód:</t>
  </si>
  <si>
    <t>20170305</t>
  </si>
  <si>
    <t>Měnit lze pouze buňky se žlutým podbarvením!_x000D_
_x000D_
1) v Rekapitulaci stavby vyplňte údaje o Uchazeči (přenesou se do ostatních sestav i v jiných listech)_x000D_
_x000D_
2) na vybraných listech vyplňte v sestavě Soupis prací ceny u položek_x000D_
_x000D_
Podrobnosti k vyplnění naleznete na poslední záložce s Pokyny pro vyplnění</t>
  </si>
  <si>
    <t>Stavba:</t>
  </si>
  <si>
    <t>Snížení energetické náročnosti mateřské školy Mnichovice</t>
  </si>
  <si>
    <t>0,1</t>
  </si>
  <si>
    <t>KSO:</t>
  </si>
  <si>
    <t/>
  </si>
  <si>
    <t>CC-CZ:</t>
  </si>
  <si>
    <t>1</t>
  </si>
  <si>
    <t>Místo:</t>
  </si>
  <si>
    <t>Tyršova 600, 251 64 Mnichovice</t>
  </si>
  <si>
    <t>Datum:</t>
  </si>
  <si>
    <t>5. 3. 2017</t>
  </si>
  <si>
    <t>10</t>
  </si>
  <si>
    <t>100</t>
  </si>
  <si>
    <t>Zadavatel:</t>
  </si>
  <si>
    <t>IČ:</t>
  </si>
  <si>
    <t>00240478</t>
  </si>
  <si>
    <t>Město Mnichovice</t>
  </si>
  <si>
    <t>DIČ:</t>
  </si>
  <si>
    <t>CZ00240478</t>
  </si>
  <si>
    <t>Uchazeč:</t>
  </si>
  <si>
    <t>Vyplň údaj</t>
  </si>
  <si>
    <t>Projektant:</t>
  </si>
  <si>
    <t>24826651</t>
  </si>
  <si>
    <t>Anylopex plus s.r.o.</t>
  </si>
  <si>
    <t>CZ24826651</t>
  </si>
  <si>
    <t>True</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</si>
  <si>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</si>
  <si>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</si>
  <si>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</si>
  <si>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</si>
  <si>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</si>
  <si>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</si>
  <si>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</si>
  <si>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</si>
  <si>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</si>
  <si>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</si>
  <si>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</si>
  <si>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</si>
  <si>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</si>
  <si>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</si>
  <si>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</si>
  <si>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</si>
  <si>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</si>
  <si>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</si>
  <si>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</si>
  <si>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</si>
  <si>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</si>
  <si>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</si>
  <si>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</si>
  <si>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</si>
  <si>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</si>
  <si>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</si>
  <si>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</si>
  <si>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</si>
  <si>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</si>
  <si>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</si>
  <si>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</si>
  <si>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</si>
  <si>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</si>
  <si>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</si>
  <si>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</si>
  <si>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</si>
  <si>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</si>
  <si>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</si>
  <si>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</si>
  <si>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</si>
  <si>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</si>
  <si>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01</t>
  </si>
  <si>
    <t>Architektonicko-stavební řešení</t>
  </si>
  <si>
    <t>STA</t>
  </si>
  <si>
    <t>{bb6aec67-cfdf-4517-9779-e66741b551b1}</t>
  </si>
  <si>
    <t>2</t>
  </si>
  <si>
    <t>02</t>
  </si>
  <si>
    <t>Vzduchotechnika</t>
  </si>
  <si>
    <t>{6a217968-b714-4804-b815-7eec9ac11854}</t>
  </si>
  <si>
    <t>03</t>
  </si>
  <si>
    <t>Elektroinstalace</t>
  </si>
  <si>
    <t>{f474a313-0480-4777-b660-0be3308b8240}</t>
  </si>
  <si>
    <t>04</t>
  </si>
  <si>
    <t>Ostatní náklady</t>
  </si>
  <si>
    <t>VON</t>
  </si>
  <si>
    <t>{f04e2f59-a199-4684-8456-d0a47172f053}</t>
  </si>
  <si>
    <t>05</t>
  </si>
  <si>
    <t>Vedlejší rozpočtové náklady</t>
  </si>
  <si>
    <t>{dd556b57-524b-47ae-901c-7788641747ac}</t>
  </si>
  <si>
    <t>1) Krycí list soupisu</t>
  </si>
  <si>
    <t>2) Rekapitulace</t>
  </si>
  <si>
    <t>3) Soupis prací</t>
  </si>
  <si>
    <t>Zpět na list:</t>
  </si>
  <si>
    <t>Rekapitulace stavby</t>
  </si>
  <si>
    <t>KRYCÍ LIST SOUPISU</t>
  </si>
  <si>
    <t>Objekt:</t>
  </si>
  <si>
    <t>01 - Architektonicko-stavební řešení</t>
  </si>
  <si>
    <t>REKAPITULACE ČLENĚNÍ SOUPISU PRACÍ</t>
  </si>
  <si>
    <t>Kód dílu - Popis</t>
  </si>
  <si>
    <t>Cena celkem [CZK]</t>
  </si>
  <si>
    <t>Náklady soupisu celkem</t>
  </si>
  <si>
    <t>-1</t>
  </si>
  <si>
    <t>HSV - Práce a dodávky HSV</t>
  </si>
  <si>
    <t xml:space="preserve">    1 - Zemní práce</t>
  </si>
  <si>
    <t xml:space="preserve">    3 - Svislé a kompletní konstrukce</t>
  </si>
  <si>
    <t xml:space="preserve">    6 - Úpravy povrchů, podlahy a osazování výplní</t>
  </si>
  <si>
    <t xml:space="preserve">    9 - Ostatní konstrukce a práce-bourání</t>
  </si>
  <si>
    <t xml:space="preserve">    997 - Přesun sutě</t>
  </si>
  <si>
    <t xml:space="preserve">    998 - Přesun hmot</t>
  </si>
  <si>
    <t>PSV - Práce a dodávky PSV</t>
  </si>
  <si>
    <t xml:space="preserve">    712 - Povlakové krytiny</t>
  </si>
  <si>
    <t xml:space="preserve">    713 - Izolace tepelné</t>
  </si>
  <si>
    <t xml:space="preserve">    721 - Zdravotechnika - vnitřní kanalizace</t>
  </si>
  <si>
    <t xml:space="preserve">    751 - Vzduchotechnika</t>
  </si>
  <si>
    <t xml:space="preserve">    762 - Konstrukce tesařské</t>
  </si>
  <si>
    <t xml:space="preserve">    763 - Konstrukce suché výstavby</t>
  </si>
  <si>
    <t xml:space="preserve">    764 - Konstrukce klempířské</t>
  </si>
  <si>
    <t xml:space="preserve">    765 - Konstrukce pokrývačské</t>
  </si>
  <si>
    <t xml:space="preserve">    767 - Konstrukce zámečnické</t>
  </si>
  <si>
    <t xml:space="preserve">    781 - Dokončovací práce - obklady keramické</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</si>
  <si>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</si>
  <si>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</si>
  <si>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</si>
  <si>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</si>
  <si>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</si>
  <si>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</si>
  <si>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</si>
  <si>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</si>
  <si>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</si>
  <si>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</si>
  <si>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</si>
  <si>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</si>
  <si>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</si>
  <si>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</si>
  <si>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HSV</t>
  </si>
  <si>
    <t>Práce a dodávky HSV</t>
  </si>
  <si>
    <t>ROZPOCET</t>
  </si>
  <si>
    <t>Zemní práce</t>
  </si>
  <si>
    <t>K</t>
  </si>
  <si>
    <t>132201101</t>
  </si>
  <si>
    <t>Hloubení rýh š do 600 mm v hornině tř. 3 objemu do 100 m3</t>
  </si>
  <si>
    <t>m3</t>
  </si>
  <si>
    <t>CS ÚRS 2017 01</t>
  </si>
  <si>
    <t>4</t>
  </si>
  <si>
    <t>-1151960787</t>
  </si>
  <si>
    <t>PP</t>
  </si>
  <si>
    <t>Hloubení zapažených i nezapažených rýh šířky do 600 mm s urovnáním dna do předepsaného profilu a spádu v hornině tř. 3 do 100 m3</t>
  </si>
  <si>
    <t>VV</t>
  </si>
  <si>
    <t>(43,7-2,3+132-1,6-2,4-2,36-0,9-3,6*2-8,56)*(0,8*0,29+0,8*0,4/2)</t>
  </si>
  <si>
    <t>132201109</t>
  </si>
  <si>
    <t>Příplatek za lepivost k hloubení rýh š do 600 mm v hornině tř. 3</t>
  </si>
  <si>
    <t>-1513557410</t>
  </si>
  <si>
    <t>Hloubení zapažených i nezapažených rýh šířky do 600 mm s urovnáním dna do předepsaného profilu a spádu v hornině tř. 3 Příplatek k cenám za lepivost horniny tř. 3</t>
  </si>
  <si>
    <t>3</t>
  </si>
  <si>
    <t>162701105</t>
  </si>
  <si>
    <t>Vodorovné přemístění do 10000 m výkopku/sypaniny z horniny tř. 1 až 4</t>
  </si>
  <si>
    <t>-867703929</t>
  </si>
  <si>
    <t>Vodorovné přemístění výkopku nebo sypaniny po suchu na obvyklém dopravním prostředku, bez naložení výkopku, avšak se složením bez rozhrnutí z horniny tř. 1 až 4 na vzdálenost přes 9 000 do 10 000 m</t>
  </si>
  <si>
    <t>58,949-35,49</t>
  </si>
  <si>
    <t>162701109</t>
  </si>
  <si>
    <t>Příplatek k vodorovnému přemístění výkopku/sypaniny z horniny tř. 1 až 4 ZKD 1000 m přes 10000 m</t>
  </si>
  <si>
    <t>-1151929211</t>
  </si>
  <si>
    <t>Vodorovné přemístění výkopku nebo sypaniny po suchu na obvyklém dopravním prostředku, bez naložení výkopku, avšak se složením bez rozhrnutí z horniny tř. 1 až 4 na vzdálenost Příplatek k ceně za každých dalších i započatých 1 000 m</t>
  </si>
  <si>
    <t>23,459*10 'Přepočtené koeficientem množství</t>
  </si>
  <si>
    <t>5</t>
  </si>
  <si>
    <t>171201201</t>
  </si>
  <si>
    <t>Uložení sypaniny na skládky</t>
  </si>
  <si>
    <t>1318840687</t>
  </si>
  <si>
    <t>6</t>
  </si>
  <si>
    <t>171201211</t>
  </si>
  <si>
    <t>Poplatek za uložení odpadu ze sypaniny na skládce (skládkovné)</t>
  </si>
  <si>
    <t>t</t>
  </si>
  <si>
    <t>679614511</t>
  </si>
  <si>
    <t>Uložení sypaniny poplatek za uložení sypaniny na skládce (skládkovné)</t>
  </si>
  <si>
    <t>23,459*1,8</t>
  </si>
  <si>
    <t>7</t>
  </si>
  <si>
    <t>174101101</t>
  </si>
  <si>
    <t>Zásyp jam, šachet rýh nebo kolem objektů sypaninou se zhutněním</t>
  </si>
  <si>
    <t>-1250715142</t>
  </si>
  <si>
    <t>Zásyp sypaninou z jakékoliv horniny s uložením výkopku ve vrstvách se zhutněním jam, šachet, rýh nebo kolem objektů v těchto vykopávkách</t>
  </si>
  <si>
    <t>(43,7-2,3+132-1,6-2,4-2,36-0,9-3,6*2-8,56)*(0,8*0,29+0,8*0,4/2-0,12*0,8-0,4*0,15)</t>
  </si>
  <si>
    <t>Svislé a kompletní konstrukce</t>
  </si>
  <si>
    <t>8</t>
  </si>
  <si>
    <t>338171123Z12</t>
  </si>
  <si>
    <t>Osazování sloupků a vzpěr plotových ocelových v 2,60 m se zabetonováním</t>
  </si>
  <si>
    <t>kus</t>
  </si>
  <si>
    <t>1146442068</t>
  </si>
  <si>
    <t>9</t>
  </si>
  <si>
    <t>M</t>
  </si>
  <si>
    <t>553422520</t>
  </si>
  <si>
    <t>sloupek plotový průběžný pozinkovaný a komaxitový 2000/38x1,5 mm</t>
  </si>
  <si>
    <t>-1831386491</t>
  </si>
  <si>
    <t>275313511</t>
  </si>
  <si>
    <t>Základové patky z betonu tř. C 12/15</t>
  </si>
  <si>
    <t>-1681268626</t>
  </si>
  <si>
    <t>Základy z betonu prostého patky a bloky z betonu kamenem neprokládaného tř. C 12/15</t>
  </si>
  <si>
    <t>Úpravy povrchů, podlahy a osazování výplní</t>
  </si>
  <si>
    <t>11</t>
  </si>
  <si>
    <t>6221000R1</t>
  </si>
  <si>
    <t>Utěsnění větracích dutin izolačním tmelem</t>
  </si>
  <si>
    <t>541316902</t>
  </si>
  <si>
    <t>12</t>
  </si>
  <si>
    <t>622131101</t>
  </si>
  <si>
    <t>Cementový postřik vnějších stěn nanášený celoplošně ručně</t>
  </si>
  <si>
    <t>m2</t>
  </si>
  <si>
    <t>-1418431471</t>
  </si>
  <si>
    <t>Podkladní a spojovací vrstva vnějších omítaných ploch cementový postřik nanášený ručně celoplošně stěn</t>
  </si>
  <si>
    <t>P</t>
  </si>
  <si>
    <t>Poznámka k položce:
(bude fakturováno dle skutečnosti)</t>
  </si>
  <si>
    <t>964,587*0,3</t>
  </si>
  <si>
    <t>13</t>
  </si>
  <si>
    <t>622142001</t>
  </si>
  <si>
    <t>Potažení vnějších stěn sklovláknitým pletivem vtlačeným do tenkovrstvé hmoty</t>
  </si>
  <si>
    <t>1941554470</t>
  </si>
  <si>
    <t>Potažení vnějších ploch pletivem v ploše nebo pruzích, na plném podkladu sklovláknitým vtlačením do tmelu stěn</t>
  </si>
  <si>
    <t>Poznámka k položce:
vyztužení rozhraní materiálu EPS/EPS Perimetr pásem sklotextilní armovací sítě šířky 300 mm, dl. 170 m</t>
  </si>
  <si>
    <t>170*0,3</t>
  </si>
  <si>
    <t>14</t>
  </si>
  <si>
    <t>622211021R2</t>
  </si>
  <si>
    <t>Montáž zateplení stěn z polystyrénových desek tl do 120 mm, vč kotevních a montážních prvků, lišt, armované stěrky a všech systémových detailů</t>
  </si>
  <si>
    <t>-722449113</t>
  </si>
  <si>
    <t>0,32*3,6+2,35*0,34+3,36*0,34+0,3*1,73+0,3*0,87+6,1+3,4*1,03+0,56*5,73+1,5+4+1,2+12+1+14,5+0,5+0,3*8,54+0,57*2,49+0,8*2,36+0,41*1,14+4,22*0,65</t>
  </si>
  <si>
    <t>-0,6*0,35+19+2,1</t>
  </si>
  <si>
    <t>Součet</t>
  </si>
  <si>
    <t>283763550</t>
  </si>
  <si>
    <t>deska fasádní polystyrénová izolační perimeter (EPS P) 1250 x 600 x 120 mm</t>
  </si>
  <si>
    <t>-175660061</t>
  </si>
  <si>
    <t>deska fasádní polystyrénová pro tepelné izolace spodní stavby 1250 x 600 x 120 mm</t>
  </si>
  <si>
    <t>Poznámka k položce:
lambda=0,034 [W / m K]</t>
  </si>
  <si>
    <t>81,354*1,05 'Přepočtené koeficientem množství</t>
  </si>
  <si>
    <t>16</t>
  </si>
  <si>
    <t>622211021R3</t>
  </si>
  <si>
    <t>-2055676207</t>
  </si>
  <si>
    <t>3,95*9,53+0,8*4,13+3,6*3,25+4,02*11,86-2,1*1,76*2-2,36*2,7*2+7,1*5,85-1,16*1,76*2-1,48*1,76-0,9*1,72+12,12*3,8-0,58*1,15*3-1,48*1,76-2,08*1,76*3</t>
  </si>
  <si>
    <t>3,42*3,33+5,73*3,56-2,08*1,78*2+6,94*0,69+7,48*5,7+7,09*3,93-0,9*2,43+7,36*15,58-2,08*1,76*6-0,88*1,15*4+15,1+2,08*1,4+6,74*7,2</t>
  </si>
  <si>
    <t>9,63*7,36-7,9*1,77-1,77*1,18-1,5*1,77-1,77*2,4+11,96*4,02-2,3*2,7-8*1,77+2,15*4,33+1,69*3,76-1,48*1,76+4,36*10,53-0,58*1,15*4+11,88*4,01-2,1*1,76*2</t>
  </si>
  <si>
    <t>-2,36*2,7*2+14,2*7,37-2,08*1,76*4+3,86*21,74-0,89*1,17-1,48*1,76*2-2,08*1,76*3-1,5*2+7,02*7,4+8,6*7,1-2,08*1,76*6+12,79*7,58-0,58*0,85*8-1,5*1,76*4</t>
  </si>
  <si>
    <t>17</t>
  </si>
  <si>
    <t>283760400</t>
  </si>
  <si>
    <t>deska fasádní polystyrénová grafitová 1000 x 500 x 120 mm</t>
  </si>
  <si>
    <t>-118241438</t>
  </si>
  <si>
    <t>deska fasádní polystyrénová grafitová, lambda=0,032 W/mK, 1000 x 500 x 120 mm</t>
  </si>
  <si>
    <t>Poznámka k položce:
lambda=0,032 [W / m K]</t>
  </si>
  <si>
    <t>883,233*1,05 'Přepočtené koeficientem množství</t>
  </si>
  <si>
    <t>18</t>
  </si>
  <si>
    <t>622212051</t>
  </si>
  <si>
    <t>Montáž kontaktního zateplení vnějšího ostění hl. špalety do 400 mm z polystyrenu tl do 40 mm</t>
  </si>
  <si>
    <t>m</t>
  </si>
  <si>
    <t>-963842273</t>
  </si>
  <si>
    <t>Montáž kontaktního zateplení vnějšího ostění, nadpraží nebo parapetu z polystyrenových desek hloubky špalet přes 200 do 400 mm, tloušťky desek do 40 mm</t>
  </si>
  <si>
    <t>1,76*2*5+1,17*2+1,76*2*3+1,8*2*2+1,76*2*2+0,85*2*5+1,76*2*7+1,78*2+1,15*2*9+1,76*2*8+1,76*2+1,17*2*2+1,76*2*2+1,78*2*3+1,76*2*3+0,85*2*3+1,76*2*7</t>
  </si>
  <si>
    <t>113,1</t>
  </si>
  <si>
    <t>(0,35*2+0,6)*12</t>
  </si>
  <si>
    <t>19</t>
  </si>
  <si>
    <t>283760310</t>
  </si>
  <si>
    <t>deska fasádní polystyrénová grafitová 1000 x 500 x 30 mm</t>
  </si>
  <si>
    <t>906654152</t>
  </si>
  <si>
    <t>deska fasádní polystyrénová grafitová, lambda=0,032 W/mK, 1000 x 500 x 30 mm</t>
  </si>
  <si>
    <t>309,62*0,29</t>
  </si>
  <si>
    <t>89,79*1,05 'Přepočtené koeficientem množství</t>
  </si>
  <si>
    <t>20</t>
  </si>
  <si>
    <t>283763510R4</t>
  </si>
  <si>
    <t>deska fasádní polystyrénová izolační perimeter (EPS P) 1250 x 600 x 30 mm</t>
  </si>
  <si>
    <t>380281399</t>
  </si>
  <si>
    <t>deska fasádní polystyrénová pro tepelné izolace spodní stavby 1250 x 600 x 30 mm</t>
  </si>
  <si>
    <t>15,6*0,32*1,05</t>
  </si>
  <si>
    <t>622212051R5</t>
  </si>
  <si>
    <t>Montáž zateplení vnějšího parapetu hl. špalety do 400 mm z polystyrénových desek spádových</t>
  </si>
  <si>
    <t>-1903008482</t>
  </si>
  <si>
    <t>Montáž kontaktního zateplení vnějšího ostění nebo nadpraží z polystyrenových desek hloubky špalet přes 200 do 400 mm, tloušťky desek do 40 mm</t>
  </si>
  <si>
    <t>2,08*27+1,48*10+1,18*3+0,88*5+0,58*15+2,4*1+0,6*12+7,9*1+8*1</t>
  </si>
  <si>
    <t>22</t>
  </si>
  <si>
    <t>283760320</t>
  </si>
  <si>
    <t>deska fasádní polystyrénová grafitová 1000 x 500 x 40 mm</t>
  </si>
  <si>
    <t>-1829379038</t>
  </si>
  <si>
    <t>deska fasádní polystyrénová grafitová, lambda=0,032 W/mK, 1000 x 500 x 40 mm</t>
  </si>
  <si>
    <t>113,1*0,29</t>
  </si>
  <si>
    <t>32,799*1,05 'Přepočtené koeficientem množství</t>
  </si>
  <si>
    <t>23</t>
  </si>
  <si>
    <t>622252001</t>
  </si>
  <si>
    <t>Montáž zakládacích soklových lišt kontaktního zateplení</t>
  </si>
  <si>
    <t>-1712121431</t>
  </si>
  <si>
    <t>Montáž lišt kontaktního zateplení zakládacích soklových připevněných hmoždinkami</t>
  </si>
  <si>
    <t>43,7-2,3+132-1,6-2,4-2,36-0,9</t>
  </si>
  <si>
    <t>24</t>
  </si>
  <si>
    <t>590516490</t>
  </si>
  <si>
    <t>lišta soklová Al s okapničkou, zakládací U 12 cm, 0,95/200 cm</t>
  </si>
  <si>
    <t>-510172351</t>
  </si>
  <si>
    <t>166,14*1,05 'Přepočtené koeficientem množství</t>
  </si>
  <si>
    <t>25</t>
  </si>
  <si>
    <t>622325102</t>
  </si>
  <si>
    <t>Oprava vnější vápenocementové hladké omítky složitosti 1 stěn v rozsahu do 30%</t>
  </si>
  <si>
    <t>1349930388</t>
  </si>
  <si>
    <t>Oprava vápenocementové omítky vnějších ploch stupně členitosti 1 hladké stěn, v rozsahu opravované plochy přes 10 do 30%</t>
  </si>
  <si>
    <t>81,354+883,233</t>
  </si>
  <si>
    <t>26</t>
  </si>
  <si>
    <t>622511111</t>
  </si>
  <si>
    <t>Tenkovrstvá akrylátová mozaiková střednězrnná omítka včetně penetrace vnějších stěn</t>
  </si>
  <si>
    <t>-1723545645</t>
  </si>
  <si>
    <t>Omítka tenkovrstvá akrylátová vnějších ploch probarvená, včetně penetrace podkladu mozaiková střednězrnná stěn</t>
  </si>
  <si>
    <t>27</t>
  </si>
  <si>
    <t>622541021R6</t>
  </si>
  <si>
    <t>Tenkovrstvá omítka s velmi vysokou odolností vůči mikroorganismům včetně penetrace vnějších stěn</t>
  </si>
  <si>
    <t>1333707008</t>
  </si>
  <si>
    <t>Tenkovrstvá omítka s velmi vysokou odolností vůči mikroorganismům včetně penetrace vnějších stěn</t>
  </si>
  <si>
    <t>28</t>
  </si>
  <si>
    <t>623511111R7</t>
  </si>
  <si>
    <t>Tenkovrstvá akrylátová mozaiková střednězrnná omítka včetně penetrace vnějších ostění a nadpraží</t>
  </si>
  <si>
    <t>1210781601</t>
  </si>
  <si>
    <t>5,242/1,05</t>
  </si>
  <si>
    <t>29</t>
  </si>
  <si>
    <t>623541021R8</t>
  </si>
  <si>
    <t>Tenkovrstvá omítka s velmi vysokou odolností vůči mikroorganismům včetně penetrace vnějších ostění nebo nadpraží</t>
  </si>
  <si>
    <t>1615663781</t>
  </si>
  <si>
    <t>94,28/1,05+(1,6+2*2*3+2,7*2*2+2,3+0,9+2,36+2,4+0,9+2,37*2+0,9+2,43*2)*0,12</t>
  </si>
  <si>
    <t>30</t>
  </si>
  <si>
    <t>629991011</t>
  </si>
  <si>
    <t>Zakrytí výplní otvorů a svislých ploch fólií přilepenou lepící páskou</t>
  </si>
  <si>
    <t>-1909756759</t>
  </si>
  <si>
    <t>Zakrytí vnějších ploch před znečištěním včetně pozdějšího odkrytí výplní otvorů a svislých ploch fólií přilepenou lepící páskou</t>
  </si>
  <si>
    <t>0,6*0,35*12+2,08*1,76*3+1,6*2+1,48*1,76*2+0,89*1,17+2,08*1,76*2+1,48*1,76+8*1,8+2,3*2+7,9*1,8+1,48*1,76*2+0,58*0,85*5+0,9*2+1,17*1,76+2,08*1,76*4</t>
  </si>
  <si>
    <t>2,1*1,76*2+2,08*1,78+0,9*1,15+0,88*1,15+2,08*1,76*2+2,36*2,7+2,08*1,76+2,4*2,7+2,08*1,76*4+1,48*1,76+0,58*1,15*7+2,08*1,76+0,88*1,17*2+2,08*1,76*2</t>
  </si>
  <si>
    <t>0,9*2,37+2,4*1,78+1,5*1,78+1,18*1,78+0,9*2,43+1,48*1,76*3+0,58*0,85*3+1,18*1,76+2,08*1,76*6</t>
  </si>
  <si>
    <t>31</t>
  </si>
  <si>
    <t>629995101</t>
  </si>
  <si>
    <t>Očištění vnějších ploch tlakovou vodou</t>
  </si>
  <si>
    <t>1751630338</t>
  </si>
  <si>
    <t>Očištění vnějších ploch tlakovou vodou omytím</t>
  </si>
  <si>
    <t>32</t>
  </si>
  <si>
    <t>637121112</t>
  </si>
  <si>
    <t>Okapový chodník z kačírku tl 150 mm s udusáním</t>
  </si>
  <si>
    <t>1159812283</t>
  </si>
  <si>
    <t>Okapový chodník z kameniva s udusáním a urovnáním povrchu z kačírku tl. 150 mm</t>
  </si>
  <si>
    <t>(43,7-2,3+132-1,6-2,4-2,36-0,9-3,6*2-8,56)*0,4</t>
  </si>
  <si>
    <t>33</t>
  </si>
  <si>
    <t>637311122</t>
  </si>
  <si>
    <t>Okapový chodník z betonových chodníkových obrubníků stojatých lože beton</t>
  </si>
  <si>
    <t>-1572498417</t>
  </si>
  <si>
    <t>Okapový chodník z obrubníků betonových chodníkových se zalitím spár cementovou maltou do lože z betonu prostého, z obrubníků stojatých</t>
  </si>
  <si>
    <t>43,7-2,3+132-1,6-2,4-2,36-0,9-3,6*2-8,56</t>
  </si>
  <si>
    <t>Ostatní konstrukce a práce-bourání</t>
  </si>
  <si>
    <t>34</t>
  </si>
  <si>
    <t>919726122</t>
  </si>
  <si>
    <t>Geotextilie pro ochranu, separaci a filtraci netkaná měrná hmotnost do 300 g/m2</t>
  </si>
  <si>
    <t>-1003315157</t>
  </si>
  <si>
    <t>Geotextilie netkaná pro ochranu, separaci nebo filtraci měrná hmotnost přes 200 do 300 g/m2</t>
  </si>
  <si>
    <t>(43,7-2,3+132-1,6-2,4-2,36-0,9-3,6*2-8,56)*(0,4+0,8)</t>
  </si>
  <si>
    <t>35</t>
  </si>
  <si>
    <t>941111121</t>
  </si>
  <si>
    <t>Montáž lešení řadového trubkového lehkého s podlahami zatížení do 200 kg/m2 š do 1,2 m v do 10 m</t>
  </si>
  <si>
    <t>-1854789262</t>
  </si>
  <si>
    <t>Montáž lešení řadového trubkového lehkého pracovního s podlahami s provozním zatížením tř. 3 do 200 kg/m2 šířky tř. W09 přes 0,9 do 1,2 m, výšky do 10 m</t>
  </si>
  <si>
    <t>81,354+883,233+210,908</t>
  </si>
  <si>
    <t>36</t>
  </si>
  <si>
    <t>941111221</t>
  </si>
  <si>
    <t>Příplatek k lešení řadovému trubkovému lehkému s podlahami š 1,2 m v 10 m za první a ZKD den použití</t>
  </si>
  <si>
    <t>-1186075402</t>
  </si>
  <si>
    <t>Montáž lešení řadového trubkového lehkého pracovního s podlahami s provozním zatížením tř. 3 do 200 kg/m2 Příplatek za první a každý další den použití lešení k ceně -1121</t>
  </si>
  <si>
    <t>1175,495*30 'Přepočtené koeficientem množství</t>
  </si>
  <si>
    <t>37</t>
  </si>
  <si>
    <t>941111821</t>
  </si>
  <si>
    <t>Demontáž lešení řadového trubkového lehkého s podlahami zatížení do 200 kg/m2 š do 1,2 m v do 10 m</t>
  </si>
  <si>
    <t>2021314027</t>
  </si>
  <si>
    <t>Demontáž lešení řadového trubkového lehkého pracovního s podlahami s provozním zatížením tř. 3 do 200 kg/m2 šířky tř. W09 přes 0,9 do 1,2 m, výšky do 10 m</t>
  </si>
  <si>
    <t>38</t>
  </si>
  <si>
    <t>944511111</t>
  </si>
  <si>
    <t>Montáž ochranné sítě z textilie z umělých vláken</t>
  </si>
  <si>
    <t>826151298</t>
  </si>
  <si>
    <t>Montáž ochranné sítě zavěšené na konstrukci lešení z textilie z umělých vláken</t>
  </si>
  <si>
    <t>39</t>
  </si>
  <si>
    <t>944511211</t>
  </si>
  <si>
    <t>Příplatek k ochranné síti za první a ZKD den použití</t>
  </si>
  <si>
    <t>1512914214</t>
  </si>
  <si>
    <t>Montáž ochranné sítě Příplatek za první a každý další den použití sítě k ceně -1111</t>
  </si>
  <si>
    <t>40</t>
  </si>
  <si>
    <t>944511811</t>
  </si>
  <si>
    <t>Demontáž ochranné sítě z textilie z umělých vláken</t>
  </si>
  <si>
    <t>519819232</t>
  </si>
  <si>
    <t>Demontáž ochranné sítě zavěšené na konstrukci lešení z textilie z umělých vláken</t>
  </si>
  <si>
    <t>41</t>
  </si>
  <si>
    <t>949101111</t>
  </si>
  <si>
    <t>Lešení pomocné pro objekty pozemních staveb s lešeňovou podlahou v do 1,9 m zatížení do 150 kg/m2</t>
  </si>
  <si>
    <t>-1714746161</t>
  </si>
  <si>
    <t>Lešení pomocné pracovní pro objekty pozemních staveb pro zatížení do 150 kg/m2, o výšce lešeňové podlahy do 1,9 m</t>
  </si>
  <si>
    <t>42</t>
  </si>
  <si>
    <t>952901111</t>
  </si>
  <si>
    <t>Vyčištění budov bytové a občanské výstavby při výšce podlaží do 4 m</t>
  </si>
  <si>
    <t>-1961134220</t>
  </si>
  <si>
    <t>Vyčištění budov nebo objektů před předáním do užívání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při světlé výšce podlaží do 4 m</t>
  </si>
  <si>
    <t>43</t>
  </si>
  <si>
    <t>953731311</t>
  </si>
  <si>
    <t>Odvětrání svislé - montáž větrací hlavice plastové DN do 160 mm</t>
  </si>
  <si>
    <t>1069283348</t>
  </si>
  <si>
    <t>Odvětrání svislé plastovými troubami montáž větrací hlavice, vnitřního průměru do 160 mm</t>
  </si>
  <si>
    <t>44</t>
  </si>
  <si>
    <t>553509260R9</t>
  </si>
  <si>
    <t>odvětrávací komínek kanalizace s integrovanou PVC manžetou, dešťovou krytkou a s dalšími potřebnými systémovými prvky, DN 150</t>
  </si>
  <si>
    <t>1850864677</t>
  </si>
  <si>
    <t>45</t>
  </si>
  <si>
    <t>962031132R10</t>
  </si>
  <si>
    <t>Bourání přizdívek základů z cihel pálených na MVC tl do 100 mm</t>
  </si>
  <si>
    <t>-1837204855</t>
  </si>
  <si>
    <t>(43,7-2,3+132-1,6-2,4-2,36-0,9-3,6*2-8,56)*0,8</t>
  </si>
  <si>
    <t>46</t>
  </si>
  <si>
    <t>963013530R11</t>
  </si>
  <si>
    <t>Bourání plynosilikátových tvárnic střechy</t>
  </si>
  <si>
    <t>-46029807</t>
  </si>
  <si>
    <t>(217,56+46,74)*0,15</t>
  </si>
  <si>
    <t>47</t>
  </si>
  <si>
    <t>965043341</t>
  </si>
  <si>
    <t>Bourání podkladů pod dlažby betonových s potěrem nebo teracem tl do 100 mm pl přes 4 m2</t>
  </si>
  <si>
    <t>57243146</t>
  </si>
  <si>
    <t>Bourání mazanin betonových s potěrem nebo teracem tl. do 100 mm, plochy přes 4 m2</t>
  </si>
  <si>
    <t>(217,56+46,74)*0,05</t>
  </si>
  <si>
    <t>48</t>
  </si>
  <si>
    <t>965082923</t>
  </si>
  <si>
    <t>Odstranění násypů pod podlahami tl do 100 mm pl přes 2 m2</t>
  </si>
  <si>
    <t>1798138043</t>
  </si>
  <si>
    <t>Odstranění násypu pod podlahami nebo ochranného násypu na střechách tl. do 100 mm, plochy přes 2 m2</t>
  </si>
  <si>
    <t>(217,56+46,74)*0,03</t>
  </si>
  <si>
    <t>49</t>
  </si>
  <si>
    <t>971033231</t>
  </si>
  <si>
    <t>Vybourání otvorů ve zdivu cihelném pl do 0,0225 m2 na MVC nebo MV tl do 150 mm</t>
  </si>
  <si>
    <t>1198187314</t>
  </si>
  <si>
    <t>Vybourání otvorů ve zdivu základovém nebo nadzákladovém z cihel, tvárnic, příčkovek z cihel pálených na maltu vápennou nebo vápenocementovou plochy do 0,0225 m2, tl. do 150 mm</t>
  </si>
  <si>
    <t>50</t>
  </si>
  <si>
    <t>971033331</t>
  </si>
  <si>
    <t>Vybourání otvorů ve zdivu cihelném pl do 0,09 m2 na MVC nebo MV tl do 150 mm</t>
  </si>
  <si>
    <t>423439574</t>
  </si>
  <si>
    <t>Vybourání otvorů ve zdivu základovém nebo nadzákladovém z cihel, tvárnic, příčkovek z cihel pálených na maltu vápennou nebo vápenocementovou plochy do 0,09 m2, tl. do 150 mm</t>
  </si>
  <si>
    <t>51</t>
  </si>
  <si>
    <t>971033351</t>
  </si>
  <si>
    <t>Vybourání otvorů ve zdivu cihelném pl do 0,09 m2 na MVC nebo MV tl do 450 mm</t>
  </si>
  <si>
    <t>109404395</t>
  </si>
  <si>
    <t>Vybourání otvorů ve zdivu základovém nebo nadzákladovém z cihel, tvárnic, příčkovek z cihel pálených na maltu vápennou nebo vápenocementovou plochy do 0,09 m2, tl. do 450 mm</t>
  </si>
  <si>
    <t>52</t>
  </si>
  <si>
    <t>971033431</t>
  </si>
  <si>
    <t>Vybourání otvorů ve zdivu cihelném pl do 0,25 m2 na MVC nebo MV tl do 150 mm</t>
  </si>
  <si>
    <t>-678776184</t>
  </si>
  <si>
    <t>Vybourání otvorů ve zdivu základovém nebo nadzákladovém z cihel, tvárnic, příčkovek z cihel pálených na maltu vápennou nebo vápenocementovou plochy do 0,25 m2, tl. do 150 mm</t>
  </si>
  <si>
    <t>53</t>
  </si>
  <si>
    <t>972055241</t>
  </si>
  <si>
    <t>Vybourání otvorů ve stropech z ŽB prefabrikátů pl do 0,09 m2 tl přes 120 mm</t>
  </si>
  <si>
    <t>-133953960</t>
  </si>
  <si>
    <t>Vybourání otvorů ve stropech nebo klenbách železobetonových ve stropech z dutých prefabrikátů, plochy do 0,09 m2, tl. přes 120 mm</t>
  </si>
  <si>
    <t>54</t>
  </si>
  <si>
    <t>978015341</t>
  </si>
  <si>
    <t>Otlučení vnější vápenné nebo vápenocementové vnější omítky stupně členitosti 1 a 2 rozsahu do 30%</t>
  </si>
  <si>
    <t>1061524040</t>
  </si>
  <si>
    <t>Otlučení vápenných nebo vápenocementových omítek vnějších ploch s vyškrabáním spar a s očištěním zdiva stupně členitosti 1 a 2, v rozsahu přes 10 do 30 %</t>
  </si>
  <si>
    <t>55</t>
  </si>
  <si>
    <t>985312113</t>
  </si>
  <si>
    <t>Stěrka k vyrovnání betonových ploch stěn tl 4 mm</t>
  </si>
  <si>
    <t>-1325483056</t>
  </si>
  <si>
    <t>Stěrka k vyrovnání ploch reprofilovaného betonu stěn, tloušťky přes 3 do 4 mm</t>
  </si>
  <si>
    <t>Poznámka k položce:
mrazuvzdorná stěrka k vyrovnání povrchů stěn výtahové šachty a anglických dvorků</t>
  </si>
  <si>
    <t>997</t>
  </si>
  <si>
    <t>Přesun sutě</t>
  </si>
  <si>
    <t>56</t>
  </si>
  <si>
    <t>997013112</t>
  </si>
  <si>
    <t>Vnitrostaveništní doprava suti a vybouraných hmot pro budovy v do 9 m s použitím mechanizace</t>
  </si>
  <si>
    <t>1109106592</t>
  </si>
  <si>
    <t>Vnitrostaveništní doprava suti a vybouraných hmot vodorovně do 50 m svisle s použitím mechanizace pro budovy a haly výšky přes 6 do 9 m</t>
  </si>
  <si>
    <t>57</t>
  </si>
  <si>
    <t>997013501</t>
  </si>
  <si>
    <t>Odvoz suti a vybouraných hmot na skládku nebo meziskládku do 1 km se složením</t>
  </si>
  <si>
    <t>-1098514357</t>
  </si>
  <si>
    <t>Odvoz suti a vybouraných hmot na skládku nebo meziskládku se složením, na vzdálenost do 1 km</t>
  </si>
  <si>
    <t>58</t>
  </si>
  <si>
    <t>997013509</t>
  </si>
  <si>
    <t>Příplatek k odvozu suti a vybouraných hmot na skládku ZKD 1 km přes 1 km</t>
  </si>
  <si>
    <t>-282351850</t>
  </si>
  <si>
    <t>Odvoz suti a vybouraných hmot na skládku nebo meziskládku se složením, na vzdálenost Příplatek k ceně za každý další i započatý 1 km přes 1 km</t>
  </si>
  <si>
    <t>92,658*10 'Přepočtené koeficientem množství</t>
  </si>
  <si>
    <t>59</t>
  </si>
  <si>
    <t>997013831</t>
  </si>
  <si>
    <t>Poplatek za uložení stavebního směsného odpadu na skládce (skládkovné)</t>
  </si>
  <si>
    <t>678878310</t>
  </si>
  <si>
    <t>Poplatek za uložení stavebního odpadu na skládce (skládkovné) směsného</t>
  </si>
  <si>
    <t>998</t>
  </si>
  <si>
    <t>Přesun hmot</t>
  </si>
  <si>
    <t>60</t>
  </si>
  <si>
    <t>998011002</t>
  </si>
  <si>
    <t>Přesun hmot pro budovy zděné v do 12 m</t>
  </si>
  <si>
    <t>-848582322</t>
  </si>
  <si>
    <t>Přesun hmot pro budovy občanské výstavby, bydlení, výrobu a služby s nosnou svislou konstrukcí zděnou z cihel, tvárnic nebo kamene vodorovná dopravní vzdálenost do 100 m pro budovy výšky přes 6 do 12 m</t>
  </si>
  <si>
    <t>PSV</t>
  </si>
  <si>
    <t>Práce a dodávky PSV</t>
  </si>
  <si>
    <t>712</t>
  </si>
  <si>
    <t>Povlakové krytiny</t>
  </si>
  <si>
    <t>61</t>
  </si>
  <si>
    <t>712300832</t>
  </si>
  <si>
    <t>Odstranění povlakové krytiny střech do 10° dvouvrstvé</t>
  </si>
  <si>
    <t>-1761192508</t>
  </si>
  <si>
    <t>Odstranění ze střech plochých do 10 st. krytiny povlakové dvouvrstvé</t>
  </si>
  <si>
    <t>217,56+46,74</t>
  </si>
  <si>
    <t>62</t>
  </si>
  <si>
    <t>712363001R12</t>
  </si>
  <si>
    <t>Provedení povlakové krytiny střech do 10° termoplastickou fólií PVC kotvenou - vč všech systém detailů a lišt(rohy, kouty, dilatace, opracování prostupů, svislé vytažení, apod)</t>
  </si>
  <si>
    <t>1989183098</t>
  </si>
  <si>
    <t>303,94+(71,8+23,85+4,15)*0,3+(21,75+12,1)*0,7</t>
  </si>
  <si>
    <t>63</t>
  </si>
  <si>
    <t>283220120</t>
  </si>
  <si>
    <t>fólie hydroizolační střešní tl 1,5 mm š 1300 mm šedá</t>
  </si>
  <si>
    <t>-1091942130</t>
  </si>
  <si>
    <t>fólie hydroizolační střešní mPVC, tl. 1,5 mm š 1300 mm šedá</t>
  </si>
  <si>
    <t>Poznámka k položce:
odolná UV záření</t>
  </si>
  <si>
    <t>357,575*1,2 'Přepočtené koeficientem množství</t>
  </si>
  <si>
    <t>64</t>
  </si>
  <si>
    <t>712363318</t>
  </si>
  <si>
    <t>Povlakové krytiny střech do 10° fóliové plechy délky 2 m závětrná lišta rš 250 mm</t>
  </si>
  <si>
    <t>-1200919178</t>
  </si>
  <si>
    <t>Povlakové krytiny střech plochých do 10 st. z tvarovaných poplastovaných lišt pro mPVC, délka 2 m závětrná lišta rš 250 mm</t>
  </si>
  <si>
    <t>(97,26+0,84+4,59+12,1+21,9)/2</t>
  </si>
  <si>
    <t>65</t>
  </si>
  <si>
    <t>712391171</t>
  </si>
  <si>
    <t>Provedení povlakové krytiny střech do 10° podkladní textilní vrstvy</t>
  </si>
  <si>
    <t>347276063</t>
  </si>
  <si>
    <t>Provedení povlakové krytiny střech plochých do 10 st. -ostatní práce provedení vrstvy textilní podkladní</t>
  </si>
  <si>
    <t>66</t>
  </si>
  <si>
    <t>693110050</t>
  </si>
  <si>
    <t>geotextilie tkaná (polypropylen) PP 80 380 g/m2</t>
  </si>
  <si>
    <t>-1839809950</t>
  </si>
  <si>
    <t>geotextilie tkaná polypropylenová 380 g/m2</t>
  </si>
  <si>
    <t>357,575*1,15 'Přepočtené koeficientem množství</t>
  </si>
  <si>
    <t>67</t>
  </si>
  <si>
    <t>998712102</t>
  </si>
  <si>
    <t>Přesun hmot tonážní tonážní pro krytiny povlakové v objektech v do 12 m</t>
  </si>
  <si>
    <t>1400216796</t>
  </si>
  <si>
    <t>Přesun hmot pro povlakové krytiny stanovený z hmotnosti přesunovaného materiálu vodorovná dopravní vzdálenost do 50 m v objektech výšky přes 6 do 12 m</t>
  </si>
  <si>
    <t>713</t>
  </si>
  <si>
    <t>Izolace tepelné</t>
  </si>
  <si>
    <t>68</t>
  </si>
  <si>
    <t>713131145</t>
  </si>
  <si>
    <t>Montáž izolace tepelné stěn a základů lepením bodově rohoží, pásů, dílců, desek</t>
  </si>
  <si>
    <t>1851187533</t>
  </si>
  <si>
    <t>Montáž tepelné izolace stěn rohožemi, pásy, deskami, dílci, bloky (izolační materiál ve specifikaci) lepením bodově</t>
  </si>
  <si>
    <t>69</t>
  </si>
  <si>
    <t>-53937660</t>
  </si>
  <si>
    <t>120,304*1,05 'Přepočtené koeficientem množství</t>
  </si>
  <si>
    <t>70</t>
  </si>
  <si>
    <t>713131151</t>
  </si>
  <si>
    <t>Montáž izolace tepelné stěn a základů volně vloženými rohožemi, pásy, dílci, deskami 1 vrstva</t>
  </si>
  <si>
    <t>1321287898</t>
  </si>
  <si>
    <t>Montáž tepelné izolace stěn rohožemi, pásy, deskami, dílci, bloky (izolační materiál ve specifikaci) vložením jednovrstvě</t>
  </si>
  <si>
    <t>(71,8+23,85+4,15+21,75+12,1)*(0,4+0,3)</t>
  </si>
  <si>
    <t>71</t>
  </si>
  <si>
    <t>283723050</t>
  </si>
  <si>
    <t>deska z pěnového polystyrenu EPS 100 S 1000 x 500 x 50 mm</t>
  </si>
  <si>
    <t>-675496927</t>
  </si>
  <si>
    <t>deska z pěnového polystyrenu pro trvalé zatížení v tlaku (max. 2000 kg/m2) 1000 x 500 x 50 mm</t>
  </si>
  <si>
    <t>Poznámka k položce:
lambda=0,037 [W / m K]</t>
  </si>
  <si>
    <t>93,555*1,02 'Přepočtené koeficientem množství</t>
  </si>
  <si>
    <t>72</t>
  </si>
  <si>
    <t>713141151</t>
  </si>
  <si>
    <t>Montáž izolace tepelné střech plochých kladené volně 1 vrstva rohoží, pásů, dílců, desek</t>
  </si>
  <si>
    <t>-53114186</t>
  </si>
  <si>
    <t>Montáž tepelné izolace střech plochých rohožemi, pásy, deskami, dílci, bloky (izolační materiál ve specifikaci) kladenými volně jednovrstvá</t>
  </si>
  <si>
    <t>303,94*2</t>
  </si>
  <si>
    <t>73</t>
  </si>
  <si>
    <t>283723210</t>
  </si>
  <si>
    <t>deska z pěnového polystyrenu EPS 100 S 1000 x 500 x 200 mm</t>
  </si>
  <si>
    <t>2116491709</t>
  </si>
  <si>
    <t>deska z pěnového polystyrenu pro trvalé zatížení v tlaku (max. 2000 kg/m2) 1000 x 500 x 200 mm</t>
  </si>
  <si>
    <t>303,94*1,02 'Přepočtené koeficientem množství</t>
  </si>
  <si>
    <t>74</t>
  </si>
  <si>
    <t>283723060</t>
  </si>
  <si>
    <t>deska z pěnového polystyrenu EPS 100 S 1000 x 500 x 60 mm</t>
  </si>
  <si>
    <t>1838621672</t>
  </si>
  <si>
    <t>deska z pěnového polystyrenu pro trvalé zatížení v tlaku (max. 2000 kg/m2) 1000 x 500 x 60 mm</t>
  </si>
  <si>
    <t>75</t>
  </si>
  <si>
    <t>713141211</t>
  </si>
  <si>
    <t>Montáž izolace tepelné střech plochých volně položené atikový klín</t>
  </si>
  <si>
    <t>201199479</t>
  </si>
  <si>
    <t>Montáž tepelné izolace střech plochých atikovými klíny kladenými volně</t>
  </si>
  <si>
    <t>71,8+23,85+4,15+21,75+12,1</t>
  </si>
  <si>
    <t>76</t>
  </si>
  <si>
    <t>631529020</t>
  </si>
  <si>
    <t>klín atikový přechodný tl.50 x 50 mm, délka 1000 mm</t>
  </si>
  <si>
    <t>-461899610</t>
  </si>
  <si>
    <t>klín atikový přechodný minerální plochých střech tl.50 x 50 mm</t>
  </si>
  <si>
    <t>133,65*1,05 'Přepočtené koeficientem množství</t>
  </si>
  <si>
    <t>77</t>
  </si>
  <si>
    <t>713291122</t>
  </si>
  <si>
    <t>Montáž izolace tepelné parotěsné zábrany stropů vrchem asfaltovým pásem</t>
  </si>
  <si>
    <t>-1857620128</t>
  </si>
  <si>
    <t>Montáž tepelné izolace chlazených a temperovaných místností - doplňky a konstrukční součásti parotěsné zábrany stropů vrchem asfaltovým pásem</t>
  </si>
  <si>
    <t>217,56+46,74+(71,8+23,85+4,15)*0,3+(21,75+12,1)*0,3</t>
  </si>
  <si>
    <t>78</t>
  </si>
  <si>
    <t>628520150</t>
  </si>
  <si>
    <t>pás asfaltovaný modifikovaný SBS</t>
  </si>
  <si>
    <t>468570582</t>
  </si>
  <si>
    <t>pásy s modifikovaným asfaltem vložka skelná tkanina</t>
  </si>
  <si>
    <t>304,395*1,2 'Přepočtené koeficientem množství</t>
  </si>
  <si>
    <t>79</t>
  </si>
  <si>
    <t>998713102</t>
  </si>
  <si>
    <t>Přesun hmot tonážní pro izolace tepelné v objektech v do 12 m</t>
  </si>
  <si>
    <t>-1701280456</t>
  </si>
  <si>
    <t>Přesun hmot pro izolace tepelné stanovený z hmotnosti přesunovaného materiálu vodorovná dopravní vzdálenost do 50 m v objektech výšky přes 6 m do 12 m</t>
  </si>
  <si>
    <t>721</t>
  </si>
  <si>
    <t>Zdravotechnika - vnitřní kanalizace</t>
  </si>
  <si>
    <t>80</t>
  </si>
  <si>
    <t>721233214</t>
  </si>
  <si>
    <t>Střešní vtok polypropylen PP pro pochůzné střechy svislý odtok DN 160</t>
  </si>
  <si>
    <t>80210639</t>
  </si>
  <si>
    <t xml:space="preserve">Střešní vtoky (vpusti) polypropylenové (PP) pro pochůzné střechy s odtokem svislým DN 160 </t>
  </si>
  <si>
    <t>81</t>
  </si>
  <si>
    <t>721242115</t>
  </si>
  <si>
    <t>Lapač střešních splavenin z PP se zápachovou klapkou a lapacím košem DN 110</t>
  </si>
  <si>
    <t>1559768480</t>
  </si>
  <si>
    <t xml:space="preserve">Lapače střešních splavenin z polypropylenu (PP) DN 110 </t>
  </si>
  <si>
    <t>751</t>
  </si>
  <si>
    <t>82</t>
  </si>
  <si>
    <t>751398023Z9</t>
  </si>
  <si>
    <t>Mtž větrací mřížky stěnové do 0,150 m2</t>
  </si>
  <si>
    <t>-1447796652</t>
  </si>
  <si>
    <t>Montáž ostatních zařízení větrací mřížky stěnové, průřezu přes 0,100 do 0,150 m2</t>
  </si>
  <si>
    <t>83</t>
  </si>
  <si>
    <t>751398025Z10</t>
  </si>
  <si>
    <t>Mtž větrací mřížky stěnové přes 0,200 m2</t>
  </si>
  <si>
    <t>1125178671</t>
  </si>
  <si>
    <t>Montáž ostatních zařízení větrací mřížky stěnové, průřezu přes 0,200 m2</t>
  </si>
  <si>
    <t>84</t>
  </si>
  <si>
    <t>429730790Z9</t>
  </si>
  <si>
    <t>Větrací mřížka s protidešťovou žaluzií, plech lakovaný, 350 x 350 mm</t>
  </si>
  <si>
    <t>259162959</t>
  </si>
  <si>
    <t>části koncové rozvodu vzduchu mřížky stěnové uzavřené - SMU 20p velikost 600 x 200 mm</t>
  </si>
  <si>
    <t>85</t>
  </si>
  <si>
    <t>429730830Z10</t>
  </si>
  <si>
    <t>Větrací mřížka s protidešťovou žaluzií, plech lakovaný, 750 x 350 mm</t>
  </si>
  <si>
    <t>-1511443340</t>
  </si>
  <si>
    <t>části koncové rozvodu vzduchu mřížky stěnové uzavřené - SMU 20p velikost 900 x 300 mm</t>
  </si>
  <si>
    <t>762</t>
  </si>
  <si>
    <t>Konstrukce tesařské</t>
  </si>
  <si>
    <t>86</t>
  </si>
  <si>
    <t>762341013R13</t>
  </si>
  <si>
    <t>Bednění atik střech rovných z desek OSB tl 15 mm na sraz</t>
  </si>
  <si>
    <t>1322261274</t>
  </si>
  <si>
    <t>(71,8+23,85+4,15+21,75+12,1)*0,45</t>
  </si>
  <si>
    <t>87</t>
  </si>
  <si>
    <t>998762102</t>
  </si>
  <si>
    <t>Přesun hmot tonážní pro kce tesařské v objektech v do 12 m</t>
  </si>
  <si>
    <t>-1603744229</t>
  </si>
  <si>
    <t>Přesun hmot pro konstrukce tesařské stanovený z hmotnosti přesunovaného materiálu vodorovná dopravní vzdálenost do 50 m v objektech výšky přes 6 do 12 m</t>
  </si>
  <si>
    <t>763</t>
  </si>
  <si>
    <t>Konstrukce suché výstavby</t>
  </si>
  <si>
    <t>88</t>
  </si>
  <si>
    <t>763113323R20</t>
  </si>
  <si>
    <t>SDK falešné trámy pro zakrytí VZT rozvodů, vč. povrchové úpravy - malby</t>
  </si>
  <si>
    <t>-1793614749</t>
  </si>
  <si>
    <t>89</t>
  </si>
  <si>
    <t>763131551</t>
  </si>
  <si>
    <t>SDK podhled deska 1xH2 12,5 bez TI jednovrstvá spodní kce profil CD+UD</t>
  </si>
  <si>
    <t>1805319610</t>
  </si>
  <si>
    <t>Podhled ze sádrokartonových desek jednovrstvá zavěšená spodní konstrukce z ocelových profilů CD, UD jednoduše opláštěná deskou impregnovanou H2, tl. 12,5 mm, bez TI</t>
  </si>
  <si>
    <t>764</t>
  </si>
  <si>
    <t>Konstrukce klempířské</t>
  </si>
  <si>
    <t>90</t>
  </si>
  <si>
    <t>764002841</t>
  </si>
  <si>
    <t>Demontáž oplechování horních ploch zdí a nadezdívek do suti</t>
  </si>
  <si>
    <t>-1918883588</t>
  </si>
  <si>
    <t>Demontáž klempířských konstrukcí oplechování horních ploch zdí a nadezdívek do suti</t>
  </si>
  <si>
    <t>91</t>
  </si>
  <si>
    <t>764002851</t>
  </si>
  <si>
    <t>Demontáž oplechování parapetů do suti</t>
  </si>
  <si>
    <t>780796473</t>
  </si>
  <si>
    <t>Demontáž klempířských konstrukcí oplechování parapetů do suti</t>
  </si>
  <si>
    <t>92</t>
  </si>
  <si>
    <t>764002861</t>
  </si>
  <si>
    <t>Demontáž oplechování říms a ozdobných prvků do suti</t>
  </si>
  <si>
    <t>149948825</t>
  </si>
  <si>
    <t>Demontáž klempířských konstrukcí oplechování říms do suti</t>
  </si>
  <si>
    <t>93</t>
  </si>
  <si>
    <t>764004803</t>
  </si>
  <si>
    <t>Demontáž podokapního žlabu k dalšímu použití</t>
  </si>
  <si>
    <t>481529589</t>
  </si>
  <si>
    <t>Demontáž klempířských konstrukcí žlabu podokapního k dalšímu použití</t>
  </si>
  <si>
    <t>94</t>
  </si>
  <si>
    <t>764004863</t>
  </si>
  <si>
    <t>Demontáž svodu k dalšímu použití</t>
  </si>
  <si>
    <t>-997468246</t>
  </si>
  <si>
    <t>Demontáž klempířských konstrukcí svodu k dalšímu použití</t>
  </si>
  <si>
    <t>95</t>
  </si>
  <si>
    <t>764216644</t>
  </si>
  <si>
    <t>Oplechování rovných parapetů celoplošně lepené z Pz s povrchovou úpravou rš 330 mm</t>
  </si>
  <si>
    <t>-1058008785</t>
  </si>
  <si>
    <t>Oplechování parapetů z pozinkovaného plechu s povrchovou úpravou rovných celoplošně lepené, bez rohů rš 330 mm</t>
  </si>
  <si>
    <t>Poznámka k položce:
rš 310 mm</t>
  </si>
  <si>
    <t>96</t>
  </si>
  <si>
    <t>764501103</t>
  </si>
  <si>
    <t>Montáž žlabu podokapního půlkulatého</t>
  </si>
  <si>
    <t>-1147580641</t>
  </si>
  <si>
    <t>Montáž žlabu podokapního půlkruhového žlabu</t>
  </si>
  <si>
    <t>97</t>
  </si>
  <si>
    <t>764508131R14</t>
  </si>
  <si>
    <t>Montáž kruhového svodu včetně kotvení</t>
  </si>
  <si>
    <t>-2051681943</t>
  </si>
  <si>
    <t>8+6+7*3+8</t>
  </si>
  <si>
    <t>98</t>
  </si>
  <si>
    <t>764511602</t>
  </si>
  <si>
    <t>Žlab podokapní půlkruhový z Pz s povrchovou úpravou rš 330 mm</t>
  </si>
  <si>
    <t>390946908</t>
  </si>
  <si>
    <t>Žlab podokapní z pozinkovaného plechu s povrchovou úpravou včetně háků a čel půlkruhový rš 330 mm</t>
  </si>
  <si>
    <t>99</t>
  </si>
  <si>
    <t>553445520</t>
  </si>
  <si>
    <t>čelo  půlkulatého žlabu 333 mm pozink</t>
  </si>
  <si>
    <t>1580936251</t>
  </si>
  <si>
    <t>553448920</t>
  </si>
  <si>
    <t>žlabový hák 333 mm/28x7</t>
  </si>
  <si>
    <t>-905439935</t>
  </si>
  <si>
    <t>žlabový hák hliníkový 333 mm/28x7</t>
  </si>
  <si>
    <t>Poznámka k položce:
30x5</t>
  </si>
  <si>
    <t>101</t>
  </si>
  <si>
    <t>764511642</t>
  </si>
  <si>
    <t>Kotlík oválný (trychtýřový) pro podokapní žlaby z Pz s povrchovou úpravou 330/100 mm</t>
  </si>
  <si>
    <t>-1640871480</t>
  </si>
  <si>
    <t>Žlab podokapní z pozinkovaného plechu s povrchovou úpravou včetně háků a čel kotlík oválný (trychtýřový), rš žlabu/průměr svodu 330/100 mm</t>
  </si>
  <si>
    <t>102</t>
  </si>
  <si>
    <t>764518622</t>
  </si>
  <si>
    <t>Svody kruhové včetně objímek, kolen, odskoků z Pz s povrchovou úpravou průměru 100 mm</t>
  </si>
  <si>
    <t>1918515249</t>
  </si>
  <si>
    <t>Svod z pozinkovaného plechu s upraveným povrchem včetně objímek, kolen a odskoků kruhový, průměru 100 mm</t>
  </si>
  <si>
    <t>103</t>
  </si>
  <si>
    <t>998764102</t>
  </si>
  <si>
    <t>Přesun hmot tonážní pro konstrukce klempířské v objektech v do 12 m</t>
  </si>
  <si>
    <t>1747017937</t>
  </si>
  <si>
    <t>Přesun hmot pro konstrukce klempířské stanovený z hmotnosti přesunovaného materiálu vodorovná dopravní vzdálenost do 50 m v objektech výšky přes 6 do 12 m</t>
  </si>
  <si>
    <t>765</t>
  </si>
  <si>
    <t>Konstrukce pokrývačské</t>
  </si>
  <si>
    <t>104</t>
  </si>
  <si>
    <t>765144004R15</t>
  </si>
  <si>
    <t>Krytina z polykarbonátových komůrkových desek rovných tl. 10 mm na kovovou konstrukci, včetně lišt</t>
  </si>
  <si>
    <t>123597316</t>
  </si>
  <si>
    <t>Poznámka k položce:
výrobky Z2 a Z7</t>
  </si>
  <si>
    <t>767</t>
  </si>
  <si>
    <t>Konstrukce zámečnické</t>
  </si>
  <si>
    <t>105</t>
  </si>
  <si>
    <t>7670000Z1</t>
  </si>
  <si>
    <t>Zábradlí demontovat, zmenšit (popř. posunout), zbavit stávajícího nátěru a rzi, 1x natřít základním a 2x antikorozním nátěrem</t>
  </si>
  <si>
    <t>kpl</t>
  </si>
  <si>
    <t>-1399136354</t>
  </si>
  <si>
    <t>106</t>
  </si>
  <si>
    <t>7670000Z11</t>
  </si>
  <si>
    <t>Rošt výtahové šachty: _x000D_
Demontovat, u fasády zkrátit min. o 140 mm, po zateplení zpět osadit, zbavit stávajícího nátěru a rzi, 1x natřít základní a 2x antikorozním nátěrem</t>
  </si>
  <si>
    <t>-748011075</t>
  </si>
  <si>
    <t>Rošt výtahové šachty: Demontovat, u fasády zkrátit min. o 140 mm, po zateplení zpět osadit, zbavit stávajícího nátěru a rzi, 1x natřít základní a 2x antikorozním nátěrem</t>
  </si>
  <si>
    <t>107</t>
  </si>
  <si>
    <t>7670000Z2</t>
  </si>
  <si>
    <t xml:space="preserve">Markýza nad prosklenými vstupními dveřmi_x000D_
: Demontovat vč.krytiny, zbavit stávajícího nátěru a rzi, 1x natřít základní a 2x antikorozním nátěrem, prodloužit kotvy a usadit zpět </t>
  </si>
  <si>
    <t>126318585</t>
  </si>
  <si>
    <t>Markýza nad prosklenými vstupními dveřmi : Demontovat vč.krytiny, zbavit stávajícího nátěru a rzi, 1x natřít základní a 2x antikorozním nátěrem, prodloužit kotvy a usadit zpět</t>
  </si>
  <si>
    <t>108</t>
  </si>
  <si>
    <t>7670000Z3</t>
  </si>
  <si>
    <t xml:space="preserve">Zábradlí demontovat, zbavit stávajícího nátěru a rzi, pozinkovat navařit konzoly pro boční usazení do atiky, zkrátit a namontovat zpět na čelní stranu atiky_x000D_
</t>
  </si>
  <si>
    <t>1582628750</t>
  </si>
  <si>
    <t>Zábradlí demontovat, zbavit stávajícího nátěru a rzi, pozinkovat navařit konzoly pro boční usazení do atiky, zkrátit a namontovat zpět na čelní stranu atiky</t>
  </si>
  <si>
    <t>109</t>
  </si>
  <si>
    <t>7670000Z4</t>
  </si>
  <si>
    <t>Žebřík demontovat, prodloužit kotvící prvky a po zateplení namontovat zpět na fasádu, zbavit stávajícího nátěru a rzi, 1x natřít základní a 2x antikorozním nátěrem</t>
  </si>
  <si>
    <t>-2090807307</t>
  </si>
  <si>
    <t>110</t>
  </si>
  <si>
    <t>7670000Z7</t>
  </si>
  <si>
    <t xml:space="preserve">Markýza nad dveřmi_x000D_
: Demontovat vč.krytiny, zbavit stávajícího nátěru a rzi, 1x natřít základní a 2x antikorozním nátěrem, prodloužit kotvy a usadit zpět </t>
  </si>
  <si>
    <t>-1392314637</t>
  </si>
  <si>
    <t>Markýza nad dveřmi : Demontovat vč.krytiny, zbavit stávajícího nátěru a rzi, 1x natřít základní a 2x antikorozním nátěrem, prodloužit kotvy a usadit zpět</t>
  </si>
  <si>
    <t>111</t>
  </si>
  <si>
    <t>7670000Z8</t>
  </si>
  <si>
    <t>Rošt anglického dvorku: _x000D_
Demontovat, u fasády zkrátit min. o 140 mm, po zateplení zpět osadit, zbavit stávajícího nátěru a rzi, 1x natřít základní a 2x antikorozním nátěrem</t>
  </si>
  <si>
    <t>-1339000385</t>
  </si>
  <si>
    <t>Rošt anglického dvorku: Demontovat, u fasády zkrátit min. o 140 mm, po zateplení zpět osadit, zbavit stávajícího nátěru a rzi, 1x natřít základní a 2x antikorozním nátěrem</t>
  </si>
  <si>
    <t>112</t>
  </si>
  <si>
    <t>767646401</t>
  </si>
  <si>
    <t>Montáž revizních dvířek 1křídlových s rámem výšky do 1000 mm</t>
  </si>
  <si>
    <t>1395645644</t>
  </si>
  <si>
    <t>Montáž dveří ocelových revizních dvířek s rámem jednokřídlových, výšky do 1000 mm</t>
  </si>
  <si>
    <t>113</t>
  </si>
  <si>
    <t>590307100R16</t>
  </si>
  <si>
    <t>dvířka revizní 150 x 200 mm</t>
  </si>
  <si>
    <t>630111705</t>
  </si>
  <si>
    <t>114</t>
  </si>
  <si>
    <t>590307110R17</t>
  </si>
  <si>
    <t>dvířka revizní 200 x 250 mm</t>
  </si>
  <si>
    <t>-393060588</t>
  </si>
  <si>
    <t>115</t>
  </si>
  <si>
    <t>590307120R18</t>
  </si>
  <si>
    <t>dvířka revizní 250 x 300 mm</t>
  </si>
  <si>
    <t>-1866731610</t>
  </si>
  <si>
    <t>116</t>
  </si>
  <si>
    <t>767995113Z5</t>
  </si>
  <si>
    <t>Montáž atypických zámečnických konstrukcí hmotnosti do 20 kg</t>
  </si>
  <si>
    <t>kg</t>
  </si>
  <si>
    <t>-857303931</t>
  </si>
  <si>
    <t>Montáž ostatních atypických zámečnických konstrukcí hmotnosti přes 10 do 20 kg</t>
  </si>
  <si>
    <t>117</t>
  </si>
  <si>
    <t>767995113Z6</t>
  </si>
  <si>
    <t>-534090388</t>
  </si>
  <si>
    <t>118</t>
  </si>
  <si>
    <t>145501740R19</t>
  </si>
  <si>
    <t>profil ocelový obdélníkový svařovaný 80x40x5 mm</t>
  </si>
  <si>
    <t>-1760875277</t>
  </si>
  <si>
    <t>Poznámka k položce:
pro výrobky Z5 a Z6</t>
  </si>
  <si>
    <t>119</t>
  </si>
  <si>
    <t>138141890</t>
  </si>
  <si>
    <t>plech hladký pozinkovaný, jakost DX51 + Z275, 0,80x1000x2000 mm</t>
  </si>
  <si>
    <t>-1849289555</t>
  </si>
  <si>
    <t>120</t>
  </si>
  <si>
    <t>953965134</t>
  </si>
  <si>
    <t>Kotevní šroub pro chemické kotvy M 16 dl 350 mm</t>
  </si>
  <si>
    <t>916719765</t>
  </si>
  <si>
    <t>Kotvy chemické s vyvrtáním otvoru kotevní šrouby pro chemické kotvy, velikost M 16, délka 350 mm</t>
  </si>
  <si>
    <t>121</t>
  </si>
  <si>
    <t>998767202</t>
  </si>
  <si>
    <t>Přesun hmot procentní pro zámečnické konstrukce v objektech v do 12 m</t>
  </si>
  <si>
    <t>%</t>
  </si>
  <si>
    <t>-1016290887</t>
  </si>
  <si>
    <t>Přesun hmot pro zámečnické konstrukce stanovený procentní sazbou (%) z ceny vodorovná dopravní vzdálenost do 50 m v objektech výšky přes 6 do 12 m</t>
  </si>
  <si>
    <t>781</t>
  </si>
  <si>
    <t>Dokončovací práce - obklady keramické</t>
  </si>
  <si>
    <t>122</t>
  </si>
  <si>
    <t>781473810</t>
  </si>
  <si>
    <t>Demontáž obkladů z obkladaček keramických lepených</t>
  </si>
  <si>
    <t>-1500596945</t>
  </si>
  <si>
    <t>Demontáž obkladů z dlaždic keramických lepených</t>
  </si>
  <si>
    <t>0,9*1,15+2,35*0,35+3,6*0,35+0,25*0,35+11,93*0,84-0,6*0,35*7+3,55*1,1-0,75*0,35+5,85*0,68+14,75*0,28+6,6*0,84+21,83*3,32-7,9*2,67-2,3*2,7-0,3*2,6</t>
  </si>
  <si>
    <t>-8*2,67+1,45*2,6+0,54*1,2+0,15*1,7+0,25*4,5+7,46*0,9+2,36*1,4+0,43*0,92+0,9*1,1+2,35*0,34+3,36*0,34+14,18*0,45+6*0,37+2,49*0,27+2,36*0,5+0,41*0,84</t>
  </si>
  <si>
    <t>4*0,84+6,77*0,7+20,11*0,84+0,001</t>
  </si>
  <si>
    <t>02 - Vzduchotechnika</t>
  </si>
  <si>
    <t>OST - Ostatní</t>
  </si>
  <si>
    <t>75111001</t>
  </si>
  <si>
    <t>Vzduchotechnická jednotka ve stojatém provedení (max. šxdxv_x000D_
800x500x900 ) v sestavě dle příloh TZ vybavené</t>
  </si>
  <si>
    <t>694379985</t>
  </si>
  <si>
    <t>Vzduchotechnická jednotka ve stojatém provedení (max. šxdxv 800x500x900 ) v sestavě dle příloh TZ vybavené</t>
  </si>
  <si>
    <t>Poznámka k položce:
- kapsovým filtrem F7 na přívodu ( 1°filtrace )
- kapsovým filtrem G3 na odvodu ( 1°filtrace )
- rotační rekuperátorem s bypassem
- elektrickým ohřívačem
- přívodním ventilátorem s EC motorem a regulací otáček
- odvodním ventilátorem s EC motorem a regulací otáček
- vestavěným regulačním systémem včetně čidel, propojení, servopohonů, ovládámí přes MODBUS, čidlem CO2
- nástěnným dálkovým ovladačem s automatickým časovým spínačem
- čidlem CO2
- pružnými vložkami
- rýhované gumy pod rám jednotky proti přenosu vybrací
- rychloupínacích spon
Zařízení musí odpovídat nařízení evropské komise č. 1253/2014 o „Ekodesignu“ ErP 2018. Technické parametry jsou v příloze technické zprávy a v tabulce výkonů.
Technický výpis standardu jednotky je v příloze TZ.</t>
  </si>
  <si>
    <t>75111002</t>
  </si>
  <si>
    <t>Tlumič hluku kruhový průměr 160mm délka 900mm</t>
  </si>
  <si>
    <t>1802891812</t>
  </si>
  <si>
    <t>Poznámka k položce:
Tlumič musí v sestavě s jednotkou potrubím a distribučními elementy zajistit požadované hlukové parametry na konci sítě. Technický výpis standardu je v příloze TZ.</t>
  </si>
  <si>
    <t>2+2+2+2</t>
  </si>
  <si>
    <t>75111003</t>
  </si>
  <si>
    <t>Textilní potrubí tvarově stálé / vyústka ve složení</t>
  </si>
  <si>
    <t>-1150287908</t>
  </si>
  <si>
    <t>Poznámka k položce:
- Připojovací kus na kruhové potrubí průměru 160mm.
- Přechodový kus stranový na půlkruh průměru 250mm délka 500mm
- Textilní potrubí půlkruhové ( nefunkční ) délky 2100mm
- Textilní vyústka perforovaná půlkruh. na 300m3/h dp=30Pa dl.1800mm</t>
  </si>
  <si>
    <t>75111004</t>
  </si>
  <si>
    <t>Protidešťová hliníková žaluzie 280x200mm se svař. sítí s rychlostí ve volném _x000D_
profilu do 3m/s a tlakovou ztrátou do 30Pa</t>
  </si>
  <si>
    <t>-501572666</t>
  </si>
  <si>
    <t>Protidešťová hliníková žaluzie 280x200mm se svař. sítí s rychlostí ve volném profilu do 3m/s a tlakovou ztrátou do 30Pa</t>
  </si>
  <si>
    <t>Poznámka k položce:
Útlum žaluzie musí spolu s potrubní trasou a tlumiči ve strojovně vyhovovat hygienickým předpisům. Hladina akustického výkonu na konci trasy včetně vyústky nesmí překročit požadované parametry</t>
  </si>
  <si>
    <t>1+1</t>
  </si>
  <si>
    <t>75111005</t>
  </si>
  <si>
    <t>Uzavírací klapka ruční průměru 160mm</t>
  </si>
  <si>
    <t>1795718898</t>
  </si>
  <si>
    <t>1+1+1</t>
  </si>
  <si>
    <t>75111100</t>
  </si>
  <si>
    <t>Čtyřhranné potrubí sk.I z pozink. plechu</t>
  </si>
  <si>
    <t>1994527709</t>
  </si>
  <si>
    <t>2+2+2+2+4+2+3+3</t>
  </si>
  <si>
    <t>75111200</t>
  </si>
  <si>
    <t>Potrubí spiro do průměru 160mm včetně tvarovek 50%</t>
  </si>
  <si>
    <t>1099537662</t>
  </si>
  <si>
    <t>20+12+11+7</t>
  </si>
  <si>
    <t>75111300</t>
  </si>
  <si>
    <t>Tepelná izolace z minerální vlny 40mm s hliníkovou fólií. ʎ = 0,037 W/mK</t>
  </si>
  <si>
    <t>-1229636873</t>
  </si>
  <si>
    <t>75111400</t>
  </si>
  <si>
    <t>Hluková izolace / Tepelná s oplechováním na střeše. Součinitel zvuk.pohltivosti 0,81</t>
  </si>
  <si>
    <t>-854608304</t>
  </si>
  <si>
    <t>3+5+3+2+3+6+4+3+6+4+4+3</t>
  </si>
  <si>
    <t>7511A003</t>
  </si>
  <si>
    <t>Odvodní hliníková vyústka jednořadá 300x100mm na 200m3/h na nástavec _x000D_
do obdélníkového potrubí s regulací</t>
  </si>
  <si>
    <t>-1811310692</t>
  </si>
  <si>
    <t>Odvodní hliníková vyústka jednořadá 300x100mm na 200m3/h na nástavec do obdélníkového potrubí s regulací</t>
  </si>
  <si>
    <t>Poznámka k položce:
Hladina akustického výkonu na konci trasy včetně vyústky nesmí překročit požadované parametry</t>
  </si>
  <si>
    <t>7511A005</t>
  </si>
  <si>
    <t>Přepouštěcí stěnová mřížka 600x300 hliníková</t>
  </si>
  <si>
    <t>-699966004</t>
  </si>
  <si>
    <t>Poznámka k položce:
s rostečí lamel 12,5mm. Min. volná plocha 0,08m2</t>
  </si>
  <si>
    <t>2+2+2+2+2</t>
  </si>
  <si>
    <t>7511A006</t>
  </si>
  <si>
    <t>Přepouštěcí stěnová mřížka 400x300 hliníková</t>
  </si>
  <si>
    <t>449941906</t>
  </si>
  <si>
    <t>Poznámka k položce:
s rostečí lamel 12,5mm. Vzor dle standardu. Min. volná plocha 0,05m2</t>
  </si>
  <si>
    <t>75122001</t>
  </si>
  <si>
    <t>Vzduchotechnická jednotka ve stojatém provedení (max. šxdxv_x000D_
600x450x800 ) v sestavě dle příloh TZ vybavené:</t>
  </si>
  <si>
    <t>-652335322</t>
  </si>
  <si>
    <t>Vzduchotechnická jednotka ve stojatém provedení (max. šxdxv 600x450x800 ) v sestavě dle příloh TZ vybavené:</t>
  </si>
  <si>
    <t>Poznámka k položce:
- kapsovým filtrem F7 na přívodu ( 1°filtrace )
- kapsovým filtrem G3 na odvodu ( 1°filtrace )
- rotační rekuperátorem s bypassem
- elektrickým ohřívačem
- přívodním ventilátorem s EC motorem a regulací otáček
- odvodním ventilátorem s EC motorem a regulací otáček
- vestavěným regulačním systémem včetně čidel, propojení, servopohonů, ovládámí přes MODBUS, čidlem CO2
- nástěnným dálkovým ovladačem s automatickým časovým spínačem
- čidlem CO2
- pružnými vložkami
- rýhované gumy pod rám jednotky proti přenosu vybrací
- rychloupínacích spon
Zařízení musí odpovídat nařízení evropské komise č. 1253/2014 o „Ekodesignu“ ErP 2018.
Technické parametry jsou v příloze technické zprávy a v tabulce výkonů.
Technický výpis standardu jednotky je v příloze TZ.</t>
  </si>
  <si>
    <t>75122003</t>
  </si>
  <si>
    <t>Textilní čtvrtkruhová vyústka ve složení:</t>
  </si>
  <si>
    <t>-1893842374</t>
  </si>
  <si>
    <t>Poznámka k položce:
- Připojovací kus zezadu na potrubí 500x100mm.
- Textilní vyústka perforovaná čtvrtkruh. Poloměr 200mm na 200m3/h dp=30Pa dl.2500mm</t>
  </si>
  <si>
    <t>75122004</t>
  </si>
  <si>
    <t>Protidešťová hliníková žaluzie 250x200mm se svař. sítí s rychlostí ve volném_x000D_
profilu do 3m/s a tlakovou ztrátou do 30Pa</t>
  </si>
  <si>
    <t>1958855473</t>
  </si>
  <si>
    <t>Protidešťová hliníková žaluzie 250x200mm se svař. sítí s rychlostí ve volném profilu do 3m/s a tlakovou ztrátou do 30Pa</t>
  </si>
  <si>
    <t>Poznámka k položce:
Útlum žaluzie musí spolu s potrubní trasou a tlumiči ve strojovně vyhovovat hygienickým předpisům.</t>
  </si>
  <si>
    <t>75122005</t>
  </si>
  <si>
    <t>Uzavírací klapka ruční průměru 140mm</t>
  </si>
  <si>
    <t>1293132038</t>
  </si>
  <si>
    <t>7512A003</t>
  </si>
  <si>
    <t>Odvodní hliníková vyústka jednořadá 200x100mm na 100m3/h na nástavec _x000D_
do obdélníkového potrubí s regulací</t>
  </si>
  <si>
    <t>-652749496</t>
  </si>
  <si>
    <t>Odvodní hliníková vyústka jednořadá 200x100mm na 100m3/h na nástavec do obdélníkového potrubí s regulací</t>
  </si>
  <si>
    <t>Poznámka k položce:
Hladina akustického výkonu na konci trasy včetně vyústky nesmí překročit požadované parametry.</t>
  </si>
  <si>
    <t>75133001</t>
  </si>
  <si>
    <t>Vzduchotechnická jednotka ve stojatém provedení (max. šxdxv_x000D_
950x600x900 ) v sestavě dle příloh TZ vybavené:</t>
  </si>
  <si>
    <t>947714067</t>
  </si>
  <si>
    <t>Vzduchotechnická jednotka ve stojatém provedení (max. šxdxv 950x600x900 ) v sestavě dle příloh TZ vybavené:</t>
  </si>
  <si>
    <t>1+1+1+1</t>
  </si>
  <si>
    <t>75133002</t>
  </si>
  <si>
    <t>Tlumič hluku kruhový průměr 200mm délka 900mm</t>
  </si>
  <si>
    <t>-122458469</t>
  </si>
  <si>
    <t>Poznámka k položce:
Tlumič musí v sestavě s jednotkou potrubím a distribučními elementy zajistit požadované hlukové parametry na konci sítě</t>
  </si>
  <si>
    <t>2+2+2+2+2+2+2+2</t>
  </si>
  <si>
    <t>75133003</t>
  </si>
  <si>
    <t>Textilní potrubí tvarově stálé / vyústka ve složení:</t>
  </si>
  <si>
    <t>-1773034701</t>
  </si>
  <si>
    <t>Poznámka k položce:
- Připojovací kus na kruhové potrubí průměru 200mm.
- Textilní potrubí kruhové pr.200mm, tvarově stálé ( nefunkční ) délky 500mm
- Textilní vyústka perforovaná kruhová na 150m3/h dp=30Pa dl.1200mm
- Textilní potrubí kruhové pr.200mm, tvarově stálé ( nefunkční ) délky 3200mm
- Textilní vyústka perforovaná kruhová na 150m3/h dp=30Pa dl.1200mm
- Textilní potrubí kruhové pr.200mm, tvarově stálé ( nefunkční ) délky 3200mm
- Textilní vyústka perforovaná kruhová na 150m3/h dp=30Pa dl.1200</t>
  </si>
  <si>
    <t>75133004</t>
  </si>
  <si>
    <t>Protidešťová hliníková žaluzie 355x200mm se svař. sítí s rychlostí ve volném_x000D_
profilu do 3m/s a tlakovou ztrátou do 30Pa.</t>
  </si>
  <si>
    <t>1681219891</t>
  </si>
  <si>
    <t>Protidešťová hliníková žaluzie 355x200mm se svař. sítí s rychlostí ve volném profilu do 3m/s a tlakovou ztrátou do 30Pa.</t>
  </si>
  <si>
    <t>75133005</t>
  </si>
  <si>
    <t>Uzavírací klapka ruční průměru 200mm</t>
  </si>
  <si>
    <t>-1454009211</t>
  </si>
  <si>
    <t>1+1+1+1+1+1+1+1</t>
  </si>
  <si>
    <t>75133200</t>
  </si>
  <si>
    <t>Potrubí spiro do průměru 200mm včetně tvarovek 30%</t>
  </si>
  <si>
    <t>1329638315</t>
  </si>
  <si>
    <t>25+17+25+20</t>
  </si>
  <si>
    <t>7513A003</t>
  </si>
  <si>
    <t>Odvodní hliníková vyústka jednořadá 300x100mm na 150m3/h</t>
  </si>
  <si>
    <t>39654530</t>
  </si>
  <si>
    <t>Poznámka k položce:
na nástavec do obdélníkového potrubí s regulací. Hladina akustického výkonu na konci trasy včetně vyústky nesmí překročit požadované parametry</t>
  </si>
  <si>
    <t>7513A200</t>
  </si>
  <si>
    <t>Potrubí spiro do průměru 200mm včetně tvarovek 50%</t>
  </si>
  <si>
    <t>1223995307</t>
  </si>
  <si>
    <t>28+16+18</t>
  </si>
  <si>
    <t>75144003</t>
  </si>
  <si>
    <t>2020387193</t>
  </si>
  <si>
    <t>Poznámka k položce:
- Připojovací kus zezadu na potrubí 500x100mm.
- Textilní vyústka perforovaná čtvrtkruh. Poloměr 200mm na 450m3/h
dp=30Pa dl.5000mm</t>
  </si>
  <si>
    <t>75155300</t>
  </si>
  <si>
    <t>Ocelová síť s oky 10x10 mezi přiruby</t>
  </si>
  <si>
    <t>-1034401096</t>
  </si>
  <si>
    <t>75155003</t>
  </si>
  <si>
    <t>2014068981</t>
  </si>
  <si>
    <t>Poznámka k položce:
- Připojovací kus na kruhové potrubí průměru 200mm.
- Přechodový kus na půlkruh průměru 315mm délka 500mm
- Textilní potrubí půlkruhové ( nefunkční ) délky 3000mm
- Textilní vyústka perforovaná půlkruh. na 450m3/h dp=30Pa dl.2000mm ( Standard Příhoda )</t>
  </si>
  <si>
    <t>7515A004</t>
  </si>
  <si>
    <t>Odvodní hliníková vyústka jednořadá 600x100mm na 150m3/h na nástavec_x000D_
do obdélníkového potrubí s regulací.</t>
  </si>
  <si>
    <t>1647617868</t>
  </si>
  <si>
    <t>Odvodní hliníková vyústka jednořadá 600x100mm na 150m3/h na nástavec do obdélníkového potrubí s regulací.</t>
  </si>
  <si>
    <t>7515A200</t>
  </si>
  <si>
    <t>Potrubí spiro do průměru 200mm včetně tvarovek 40%</t>
  </si>
  <si>
    <t>-1996397220</t>
  </si>
  <si>
    <t>7517A001</t>
  </si>
  <si>
    <t>Ventilátor do podhledu s výfukem horizontálně na 75m3/h při 100Pa se_x000D_
zabudovanou zpětnou klapkou.</t>
  </si>
  <si>
    <t>-1515360803</t>
  </si>
  <si>
    <t>Ventilátor do podhledu s výfukem horizontálně na 75m3/h při 100Pa se zabudovanou zpětnou klapkou.</t>
  </si>
  <si>
    <t>Poznámka k položce:
Spouštění od osvětlení s doběhem.Ventilátor musí splňovat požadované hlukové parametry</t>
  </si>
  <si>
    <t>1+1+1+1+1</t>
  </si>
  <si>
    <t>7517A003</t>
  </si>
  <si>
    <t>Protidešťová stříška na potrubí průměru 125mm</t>
  </si>
  <si>
    <t>-675576516</t>
  </si>
  <si>
    <t>7517A200</t>
  </si>
  <si>
    <t>Potrubí spiro do průměru 125mm včetně tvarovek 20%</t>
  </si>
  <si>
    <t>-1802872403</t>
  </si>
  <si>
    <t>7517A300</t>
  </si>
  <si>
    <t>Hadicové potrubí průměru 80mm</t>
  </si>
  <si>
    <t>226366005</t>
  </si>
  <si>
    <t>7517A400</t>
  </si>
  <si>
    <t>Tepelná izolace s oplechováním nad střechou</t>
  </si>
  <si>
    <t>-759493910</t>
  </si>
  <si>
    <t>7519A002</t>
  </si>
  <si>
    <t>Protidešťová stříška na potrubí průměru 100mm</t>
  </si>
  <si>
    <t>960996592</t>
  </si>
  <si>
    <t>7519A200</t>
  </si>
  <si>
    <t>Potrubí spiro do průměru 100mm včetně tvarovek 20%</t>
  </si>
  <si>
    <t>-2066804953</t>
  </si>
  <si>
    <t>OST</t>
  </si>
  <si>
    <t>Ostatní</t>
  </si>
  <si>
    <t>OST0000R1</t>
  </si>
  <si>
    <t>Montáž, doprava, montážní materiál, VRN</t>
  </si>
  <si>
    <t>262144</t>
  </si>
  <si>
    <t>1597975609</t>
  </si>
  <si>
    <t>OST0000R2</t>
  </si>
  <si>
    <t>Uvedeni do provozu, zaregulování na projektové parametry, revize,protokoly, komplexní zkoušky, PD skutečného provedení díla</t>
  </si>
  <si>
    <t>-1013208091</t>
  </si>
  <si>
    <t>03 - Elektroinstalace</t>
  </si>
  <si>
    <t xml:space="preserve">    741 - Elektroinstalace - silnoproud</t>
  </si>
  <si>
    <t xml:space="preserve">    744 - Elektromontáže - rozvody vodičů měděných</t>
  </si>
  <si>
    <t xml:space="preserve">    747 - Elektromontáže - kompletace rozvodů</t>
  </si>
  <si>
    <t>741</t>
  </si>
  <si>
    <t>Elektroinstalace - silnoproud</t>
  </si>
  <si>
    <t>741110511</t>
  </si>
  <si>
    <t>Montáž lišta a kanálek vkládací šířky do 60 mm s víčkem</t>
  </si>
  <si>
    <t>549632102</t>
  </si>
  <si>
    <t>Montáž lišt a kanálků elektroinstalačních se spojkami, ohyby a rohy a s nasunutím do krabic vkládacích s víčkem, šířky do 60 mm</t>
  </si>
  <si>
    <t>345718280R1</t>
  </si>
  <si>
    <t>lišta elektroinstalační hranatá bílá 30 x 20 délky 2 m</t>
  </si>
  <si>
    <t>957916689</t>
  </si>
  <si>
    <t>741313085</t>
  </si>
  <si>
    <t>Montáž zásuvek chráněných v krabici šroubové připojení 3P+N+PE prostředí venkovní, mokré</t>
  </si>
  <si>
    <t>-101366907</t>
  </si>
  <si>
    <t>Montáž zásuvek domovních se zapojením vodičů šroubové připojení venkovní nebo mokré, provedení 3P + N + PE</t>
  </si>
  <si>
    <t>358110710</t>
  </si>
  <si>
    <t>zásuvka nepropustná nástěnná IZG1643 16A 400 V 4pól</t>
  </si>
  <si>
    <t>1255843895</t>
  </si>
  <si>
    <t>zásuvka nepropustná nástěnná 16A 400 V 4pólová</t>
  </si>
  <si>
    <t>741420001</t>
  </si>
  <si>
    <t>Montáž drát nebo lano hromosvodné svodové D do 10 mm s podpěrou</t>
  </si>
  <si>
    <t>197023659</t>
  </si>
  <si>
    <t>Montáž hromosvodného vedení svodových drátů nebo lan s podpěrami, D do 10 mm</t>
  </si>
  <si>
    <t>354410770</t>
  </si>
  <si>
    <t>drát průměr 8 mm AlMgSi</t>
  </si>
  <si>
    <t>-1194820054</t>
  </si>
  <si>
    <t>Poznámka k položce:
kg = 7,4 m</t>
  </si>
  <si>
    <t>354415500</t>
  </si>
  <si>
    <t>podpěra vedení PV22 FeZn na lepenkovou krytinu a eternit 100 mm</t>
  </si>
  <si>
    <t>1002376937</t>
  </si>
  <si>
    <t>podpěra vedení FeZn na lepenkovou krytinu a eternit 100 mm</t>
  </si>
  <si>
    <t>741420001R2</t>
  </si>
  <si>
    <t>Montáž drát nebo lano hromosvodné svodové D do 10 mm s podpěrou, včetně drátu, připojovacího a kotevního materiálu</t>
  </si>
  <si>
    <t>kpl.</t>
  </si>
  <si>
    <t>107838657</t>
  </si>
  <si>
    <t>741420001R3</t>
  </si>
  <si>
    <t>Demontáž drát nebo lano hromosvodné D do 10 mm s podpěrou</t>
  </si>
  <si>
    <t>-1784632833</t>
  </si>
  <si>
    <t>741420021</t>
  </si>
  <si>
    <t>Montáž svorka hromosvodná se 2 šrouby</t>
  </si>
  <si>
    <t>252147978</t>
  </si>
  <si>
    <t>Montáž hromosvodného vedení svorek se 2 šrouby</t>
  </si>
  <si>
    <t>354419250</t>
  </si>
  <si>
    <t>svorka zkušební SZ pro lano D6-12 mm   FeZn</t>
  </si>
  <si>
    <t>814276778</t>
  </si>
  <si>
    <t>svorka zkušební pro lano D 6-12 mm, FeZn</t>
  </si>
  <si>
    <t>354418850</t>
  </si>
  <si>
    <t>svorka spojovací SS pro lano D8-10 mm</t>
  </si>
  <si>
    <t>-556028946</t>
  </si>
  <si>
    <t>svorka spojovací pro lano D 8-10 mm</t>
  </si>
  <si>
    <t>-1006761814</t>
  </si>
  <si>
    <t>354420220</t>
  </si>
  <si>
    <t>svorka uzemnění  SO a Cu na okapové žlaby</t>
  </si>
  <si>
    <t>-561223266</t>
  </si>
  <si>
    <t>svorka uzemnění Cu na okapové žlaby, 85 mm</t>
  </si>
  <si>
    <t>741420051</t>
  </si>
  <si>
    <t>Montáž vedení hromosvodné-úhelník nebo trubka s držáky do zdiva</t>
  </si>
  <si>
    <t>-575371153</t>
  </si>
  <si>
    <t>Montáž hromosvodného vedení ochranných prvků úhelníků nebo trubek s držáky do zdiva</t>
  </si>
  <si>
    <t>354418310</t>
  </si>
  <si>
    <t>úhelník ochranný OU 2.0 na ochranu svodu 2 m</t>
  </si>
  <si>
    <t>296700180</t>
  </si>
  <si>
    <t>úhelník ochranný na ochranu svodu - 2000 mm, FeZn</t>
  </si>
  <si>
    <t>741430005</t>
  </si>
  <si>
    <t>Montáž tyč jímací délky do 3 m na stojan</t>
  </si>
  <si>
    <t>1465478997</t>
  </si>
  <si>
    <t>Montáž jímacích tyčí délky do 3 m, na stojan</t>
  </si>
  <si>
    <t>354410600</t>
  </si>
  <si>
    <t>tyč jímací s rovným koncem JR 1,0 1000 mm FeZn</t>
  </si>
  <si>
    <t>-1577934578</t>
  </si>
  <si>
    <t>tyč jímací s rovným koncem 1000 mm FeZn</t>
  </si>
  <si>
    <t>741440031</t>
  </si>
  <si>
    <t>Montáž tyč zemnicí délky do 2 m</t>
  </si>
  <si>
    <t>-356493495</t>
  </si>
  <si>
    <t>Montáž zemnicích desek a tyčí s připojením na svodové nebo uzemňovací vedení bez příslušenství tyčí, délky do 2 m</t>
  </si>
  <si>
    <t>354420900</t>
  </si>
  <si>
    <t>tyč zemnící ZT 2,0  2m, FeZn</t>
  </si>
  <si>
    <t>1814327678</t>
  </si>
  <si>
    <t>tyč zemnící 2 m FeZn</t>
  </si>
  <si>
    <t>7439900R4</t>
  </si>
  <si>
    <t>Drobný materiál (příchytky, vruty, kotvy, hmoždinky, …)</t>
  </si>
  <si>
    <t>sada</t>
  </si>
  <si>
    <t>-1939399802</t>
  </si>
  <si>
    <t>7439900R5</t>
  </si>
  <si>
    <t>Revizní zpráva nového hromosvodu</t>
  </si>
  <si>
    <t>-398143228</t>
  </si>
  <si>
    <t>744</t>
  </si>
  <si>
    <t>Elektromontáže - rozvody vodičů měděných</t>
  </si>
  <si>
    <t>744221112R6</t>
  </si>
  <si>
    <t>Montáž vodič zž CYY 1 x 6</t>
  </si>
  <si>
    <t>-2044453052</t>
  </si>
  <si>
    <t>341413040</t>
  </si>
  <si>
    <t>vodič silový s Cu jádrem CYY 10 mm2</t>
  </si>
  <si>
    <t>-2087355445</t>
  </si>
  <si>
    <t>744221291R7</t>
  </si>
  <si>
    <t>Montáž kabel CYKY 3J x 1,5</t>
  </si>
  <si>
    <t>-996932888</t>
  </si>
  <si>
    <t>Montáž kabel CYKY 3J x 1,5</t>
  </si>
  <si>
    <t>341110300</t>
  </si>
  <si>
    <t>kabel silový s Cu jádrem CYKY 3x1,5 mm2</t>
  </si>
  <si>
    <t>354029887</t>
  </si>
  <si>
    <t>744221293R8</t>
  </si>
  <si>
    <t>Montáž kabel CYKY 3J x 2,5</t>
  </si>
  <si>
    <t>785572540</t>
  </si>
  <si>
    <t>341095170</t>
  </si>
  <si>
    <t>kabel silový s Cu jádrem, oválný CYKYLo 3x2,5 mm2</t>
  </si>
  <si>
    <t>-129946120</t>
  </si>
  <si>
    <t>744741110R9</t>
  </si>
  <si>
    <t>Montáž kabel JYTY 4x1</t>
  </si>
  <si>
    <t>-1881218183</t>
  </si>
  <si>
    <t>341215560R10</t>
  </si>
  <si>
    <t>kabel JYTY 4x1 mm</t>
  </si>
  <si>
    <t>1102318815</t>
  </si>
  <si>
    <t>7449900R11</t>
  </si>
  <si>
    <t>Elektroinstalační krabice KU68 s doběhovým relé 230V/6A/50Hz</t>
  </si>
  <si>
    <t>752719251</t>
  </si>
  <si>
    <t>7449900R12</t>
  </si>
  <si>
    <t>Drobný materiál (sádra, stahovací pásky, vodiče pro dozbrojení, svorky, …)</t>
  </si>
  <si>
    <t>-1193066334</t>
  </si>
  <si>
    <t>7449900R13</t>
  </si>
  <si>
    <t>Revizní zpráva nové instalace</t>
  </si>
  <si>
    <t>-1366550535</t>
  </si>
  <si>
    <t>747</t>
  </si>
  <si>
    <t>Elektromontáže - kompletace rozvodů</t>
  </si>
  <si>
    <t>7470000R14</t>
  </si>
  <si>
    <t>D+M Čidlo CO</t>
  </si>
  <si>
    <t>299348153</t>
  </si>
  <si>
    <t>747233150R15</t>
  </si>
  <si>
    <t>Montáž jističů do 25A</t>
  </si>
  <si>
    <t>2109681706</t>
  </si>
  <si>
    <t>358222310</t>
  </si>
  <si>
    <t>jistič 1pólový pro stejnosměrný proud LPN (LSN)-DC 16C/1</t>
  </si>
  <si>
    <t>-217680655</t>
  </si>
  <si>
    <t>jistič 1pólový pro stejnosměrný proud 16A</t>
  </si>
  <si>
    <t>747529200R16</t>
  </si>
  <si>
    <t>Montáž regulátoru VZT</t>
  </si>
  <si>
    <t>-1992598463</t>
  </si>
  <si>
    <t>405412070R17</t>
  </si>
  <si>
    <t>regulátor VZT</t>
  </si>
  <si>
    <t>1075877503</t>
  </si>
  <si>
    <t>04 - Ostatní náklady</t>
  </si>
  <si>
    <t>999000001</t>
  </si>
  <si>
    <t>Drobné zednické přípomoce a stavební práce (budou vykázány ve stavebním deníku a fakturovány dle skutečně provedených prací)</t>
  </si>
  <si>
    <t>hod</t>
  </si>
  <si>
    <t>512</t>
  </si>
  <si>
    <t>-712088418</t>
  </si>
  <si>
    <t>Drobné zednické přípomoce a stavební práce (budou vykázány ve stavebním deníku)</t>
  </si>
  <si>
    <t>013254000</t>
  </si>
  <si>
    <t>Dokumentace skutečného provedení stavby - tištěná verze</t>
  </si>
  <si>
    <t>1024</t>
  </si>
  <si>
    <t>-1941512835</t>
  </si>
  <si>
    <t>Poznámka k položce:
Náklady na vypracování dokumentace skutečného provedení stavby - ve třech vyhotoveních v grafické (tištěné) podobě. Veškeré změny provedení stavby proti původnímu projektu musí být zapracovány do této dokumentace v souladu s ustanovením odst. 6 § 125 zákona č. 183/2006 Sb. (stavebního zákona) a § 4 vyhlášky č. 499/2006 Sb., o dokumentaci staveb.</t>
  </si>
  <si>
    <t>013254001</t>
  </si>
  <si>
    <t>Dokumentace skutečného provedení stavby - digitální verze</t>
  </si>
  <si>
    <t>1029200708</t>
  </si>
  <si>
    <t>Poznámka k položce:
Náklady na vypracování dokumentace skutečného provedení stavby - jednou v digitální podobě.</t>
  </si>
  <si>
    <t>013254002</t>
  </si>
  <si>
    <t>Zkoušky, atesty a revize</t>
  </si>
  <si>
    <t>-540591825</t>
  </si>
  <si>
    <t>Poznámka k položce:
Náklady na zajištění všech nezbytných zkoušek, atestů a revizí podle ČSN a případných jiných právních nebo technických předpisů platných v době provádění a předání díla, kterými bude prokázáno dosažení předepsané kvality a předepsaných technických parametrů díla.Náklady na zajištění všech nezbytných zkoušek, atestů a revizí podle ČSN a případných jiných právních nebo technických předpisů platných v době provádění a předání díla, kterými bude prokázáno dosažení předepsané kvality a předepsaných technických parametrů díla. (tahové a odtrhové zkoušky apod.)</t>
  </si>
  <si>
    <t>013254003</t>
  </si>
  <si>
    <t>Pojištění díla</t>
  </si>
  <si>
    <t>-993090664</t>
  </si>
  <si>
    <t>Poznámka k položce:
Náklady na pojištění odpovědnosti za škodu v souladu a rozsahu s článkem - Pojištění díla (Příloha č. 2 ZD - Návrh smlouvy o dílo - závazné obchodní podmínky)</t>
  </si>
  <si>
    <t>05 - Vedlejší rozpočtové náklady</t>
  </si>
  <si>
    <t>VRN - Vedlejší rozpočtové náklady</t>
  </si>
  <si>
    <t>VRN</t>
  </si>
  <si>
    <t>011114000</t>
  </si>
  <si>
    <t>Inženýrské sítě, vytýčení stavby, staveniště</t>
  </si>
  <si>
    <t>-730298087</t>
  </si>
  <si>
    <t>Poznámka k položce:
Náklady na seznámení se s rozmístěním a trasou stávajících známých inženýrských sítí na staveništi a přilehlých pozemcích dotčených prováděním díla, jejich případné přeložení, nebo ochrana tak, aby v průběhu provádění díla nedošlo k jejich poškození, včetně zpětného protokolárního předání jejich správcům. Zhotovitel je povinen dodržovat všechny podmínky správců nebo vlastníků těchto sítí a nese veškeré důsledky a škody vzniklé jejich nedodržením.</t>
  </si>
  <si>
    <t>031103000</t>
  </si>
  <si>
    <t>Vybudování, provoz, údržba a odstranění zařízení staveniště, mimostaveništní doprava</t>
  </si>
  <si>
    <t>-166722652</t>
  </si>
  <si>
    <t>Poznámka k položce:
Náklady na vyvudování a zajištění zařízení staveniště a jeho provoz, údržbu a likvidaci v souladu s platnými právními předpisy, včetně případného zajištění ohlášení dle zákona č. 183/2006 Sb., o územním plánování a stavebním řádu (stavební zákon), ve znění pozdějších předpisů; zřízení staveništních přípojek energií (vody a energie), jejich měření, provoz, údržba, úhrada a likvidace; zajištění případného zimního opatření; náklady na úpravu povrchů po odstranění zařízení staveniště a úklid ploch, na kterých bylo zařízení staveniště provozováno; dodávka, skladování, správa, zabudování a montáž veškerých dílů a materiálů a zařízení týkající se veřejné zakázky; zajištění staveniště proti přístupu nepovolaných osob, zabezpečení staveniště. Náklady na vybavení objektů a zařízení staveniště a odstranění objektů zařízení staveniště včetně odvozu. Náklady na střežění, vhodné zabezpečení staveniště.</t>
  </si>
  <si>
    <t>034403000</t>
  </si>
  <si>
    <t>Dočasné dopravní zařízení</t>
  </si>
  <si>
    <t>-1888451630</t>
  </si>
  <si>
    <t>Poznámka k položce:
Náklady na projednání a zajištění případného zvláštního užívání komunikací a veřejných ploch včetně úhrady vyměřených poplatků a nájemného, včetně úhrady za případné dočasné zábory ploch, dočasné i trvalé skládky. Zajištění případného dopravního značení včetně jeho projednání k dopravním omezením, jejich údržba, přemisťování a následné odstranění.</t>
  </si>
  <si>
    <t>045002000</t>
  </si>
  <si>
    <t>Kompletační a koordinační činnost</t>
  </si>
  <si>
    <t>-329269583</t>
  </si>
  <si>
    <t>Poznámka k položce:
Náklady na zajištění oznámení zahájení stavebních prací v souladu s pravomocnými rozhodnutími a vyjádřeními například správců sítí; zajištění koordinační činnosti subdodavatelů zhotovitele; zajištění a provedení všech nezbytných opatření organizačního a stavebně technologického charakteru k řádnému provedení předmětu díla. Předání všech dokladů o dokončené stavbě</t>
  </si>
  <si>
    <t>071103000</t>
  </si>
  <si>
    <t>Provozní a územní vlivy</t>
  </si>
  <si>
    <t>600937772</t>
  </si>
  <si>
    <t>Poznámka k položce:
Náklady na úpravu pozemků, jež nejsou součástí díla, ale budou stavbou dotčeny, uvede zhotovitel po ukončení prací neprodleně do původního stavu; náklady na zajištění opatření k dočasné ochraně vzrostlých dřevin, trávníků,... jež mají být zachovány = uvedení všech povrchů dotčených stavbou do původního stavu (komunikace, chodníky, zeleň, příkopy, propustky apod.), tzn. náhrada travního koberce, nebo zapěstování nových dřevin, ve stejné bonitě, pokud to bude stav zeleně po likvidaci staveniště vyžadovat před předáním díla, konstrukcí a staveb, náklady na opatření k ochraně a zabezpečení strojů a materiálů na staveništi.</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</si>
  <si>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</si>
  <si>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</si>
  <si>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</si>
  <si>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</si>
  <si>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charset val="238"/>
      </rPr>
      <t xml:space="preserve">Rekapitulace stavby </t>
    </r>
    <r>
      <rPr>
        <sz val="9"/>
        <rFont val="Trebuchet MS"/>
        <charset val="238"/>
      </rPr>
      <t>obsahuje sestavu Rekapitulace stavby a Rekapitulace objektů stavby a soupisů prací.</t>
    </r>
  </si>
  <si>
    <r>
      <rPr>
        <sz val="8"/>
        <rFont val="Trebuchet MS"/>
        <charset val="238"/>
      </rPr>
      <t xml:space="preserve">V sestavě </t>
    </r>
    <r>
      <rPr>
        <b/>
        <sz val="9"/>
        <rFont val="Trebuchet MS"/>
        <charset val="238"/>
      </rPr>
      <t>Rekapitulace stavby</t>
    </r>
    <r>
      <rPr>
        <sz val="9"/>
        <rFont val="Trebuchet MS"/>
        <charset val="238"/>
      </rPr>
      <t xml:space="preserve"> jsou uvedeny informace identifikující předmět veřejné zakázky na stavební práce, KSO, CC-CZ, CZ-CPV, CZ-CPA a rekapitulaci </t>
    </r>
  </si>
  <si>
    <t>celkové nabídkové ceny uchazeče.</t>
  </si>
  <si>
    <r>
      <rPr>
        <sz val="8"/>
        <rFont val="Trebuchet MS"/>
        <charset val="238"/>
      </rPr>
      <t xml:space="preserve">V sestavě </t>
    </r>
    <r>
      <rPr>
        <b/>
        <sz val="9"/>
        <rFont val="Trebuchet MS"/>
        <charset val="238"/>
      </rPr>
      <t>Rekapitulace objektů stavby a soupisů prací</t>
    </r>
    <r>
      <rPr>
        <sz val="9"/>
        <rFont val="Trebuchet MS"/>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</si>
  <si>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</si>
  <si>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</si>
  <si>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</si>
  <si>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</si>
  <si>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</si>
  <si>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</si>
  <si>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</si>
  <si>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Vedlejší a ostatní náklady</t>
  </si>
  <si>
    <t>Soupis</t>
  </si>
  <si>
    <t>Soupis prací pro daný typ objektu</t>
  </si>
  <si>
    <r>
      <rPr>
        <i/>
        <sz val="9"/>
        <rFont val="Trebuchet MS"/>
        <charset val="238"/>
      </rPr>
      <t xml:space="preserve">Soupis prací </t>
    </r>
    <r>
      <rPr>
        <sz val="9"/>
        <rFont val="Trebuchet MS"/>
        <charset val="238"/>
      </rPr>
      <t>pro jednotlivé objekty obsahuje sestavy Krycí list soupisu, Rekapitulace členění soupisu prací, Soupis prací. Za soupis prací může být považován</t>
    </r>
  </si>
  <si>
    <t>i objekt stavby v případě, že neobsahuje podřízenou zakázku.</t>
  </si>
  <si>
    <r>
      <rPr>
        <b/>
        <sz val="9"/>
        <rFont val="Trebuchet MS"/>
        <charset val="238"/>
      </rPr>
      <t>Krycí list soupisu</t>
    </r>
    <r>
      <rPr>
        <sz val="9"/>
        <rFont val="Trebuchet MS"/>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</si>
  <si>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</si>
  <si>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charset val="238"/>
      </rPr>
      <t>Rekapitulace členění soupisu prací</t>
    </r>
    <r>
      <rPr>
        <sz val="9"/>
        <rFont val="Trebuchet MS"/>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</si>
  <si>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</si>
  <si>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charset val="238"/>
      </rPr>
      <t xml:space="preserve">Soupis prací </t>
    </r>
    <r>
      <rPr>
        <sz val="9"/>
        <rFont val="Trebuchet MS"/>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</si>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</sst>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9">
    <font>
      <sz val="8"/>
      <name val="Trebuchet MS"/>
      <family val="2"/>
    </font>
    <font>
      <sz val="8"/>
      <color rgb="FF969696"/>
      <name val="Trebuchet MS"/>
    </font>
    <font>
      <sz val="9"/>
      <name val="Trebuchet MS"/>
    </font>
    <font>
      <b/>
      <sz val="12"/>
      <name val="Trebuchet MS"/>
    </font>
    <font>
      <sz val="11"/>
      <name val="Trebuchet MS"/>
    </font>
    <font>
      <sz val="12"/>
      <color rgb="FF003366"/>
      <name val="Trebuchet MS"/>
    </font>
    <font>
      <sz val="10"/>
      <color rgb="FF003366"/>
      <name val="Trebuchet MS"/>
    </font>
    <font>
      <sz val="8"/>
      <color rgb="FF003366"/>
      <name val="Trebuchet MS"/>
    </font>
    <font>
      <sz val="8"/>
      <color rgb="FF505050"/>
      <name val="Trebuchet MS"/>
    </font>
    <font>
      <sz val="8"/>
      <color rgb="FFFF0000"/>
      <name val="Trebuchet MS"/>
    </font>
    <font>
      <sz val="8"/>
      <name val="Trebuchet MS"/>
      <charset val="238"/>
    </font>
    <font>
      <sz val="8"/>
      <color rgb="FFFAE682"/>
      <name val="Trebuchet MS"/>
    </font>
    <font>
      <sz val="10"/>
      <name val="Trebuchet MS"/>
    </font>
    <font>
      <sz val="10"/>
      <color rgb="FF960000"/>
      <name val="Trebuchet MS"/>
    </font>
    <font>
      <u/>
      <sz val="10"/>
      <color theme="10"/>
      <name val="Trebuchet MS"/>
    </font>
    <font>
      <b/>
      <sz val="16"/>
      <name val="Trebuchet MS"/>
    </font>
    <font>
      <sz val="8"/>
      <color rgb="FF3366FF"/>
      <name val="Trebuchet MS"/>
    </font>
    <font>
      <b/>
      <sz val="12"/>
      <color rgb="FF969696"/>
      <name val="Trebuchet MS"/>
    </font>
    <font>
      <sz val="9"/>
      <color rgb="FF969696"/>
      <name val="Trebuchet MS"/>
    </font>
    <font>
      <b/>
      <sz val="8"/>
      <color rgb="FF969696"/>
      <name val="Trebuchet MS"/>
    </font>
    <font>
      <b/>
      <sz val="10"/>
      <name val="Trebuchet MS"/>
    </font>
    <font>
      <b/>
      <sz val="9"/>
      <name val="Trebuchet MS"/>
    </font>
    <font>
      <sz val="12"/>
      <color rgb="FF969696"/>
      <name val="Trebuchet MS"/>
    </font>
    <font>
      <b/>
      <sz val="12"/>
      <color rgb="FF960000"/>
      <name val="Trebuchet MS"/>
    </font>
    <font>
      <sz val="12"/>
      <name val="Trebuchet MS"/>
    </font>
    <font>
      <sz val="18"/>
      <color theme="10"/>
      <name val="Wingdings 2"/>
    </font>
    <font>
      <b/>
      <sz val="11"/>
      <color rgb="FF003366"/>
      <name val="Trebuchet MS"/>
    </font>
    <font>
      <sz val="11"/>
      <color rgb="FF003366"/>
      <name val="Trebuchet MS"/>
    </font>
    <font>
      <b/>
      <sz val="11"/>
      <name val="Trebuchet MS"/>
    </font>
    <font>
      <sz val="11"/>
      <color rgb="FF969696"/>
      <name val="Trebuchet MS"/>
    </font>
    <font>
      <sz val="10"/>
      <color theme="10"/>
      <name val="Trebuchet MS"/>
    </font>
    <font>
      <b/>
      <sz val="12"/>
      <color rgb="FF800000"/>
      <name val="Trebuchet MS"/>
    </font>
    <font>
      <sz val="9"/>
      <color rgb="FF000000"/>
      <name val="Trebuchet MS"/>
    </font>
    <font>
      <sz val="8"/>
      <color rgb="FF960000"/>
      <name val="Trebuchet MS"/>
    </font>
    <font>
      <b/>
      <sz val="8"/>
      <name val="Trebuchet MS"/>
    </font>
    <font>
      <sz val="7"/>
      <color rgb="FF969696"/>
      <name val="Trebuchet MS"/>
    </font>
    <font>
      <sz val="7"/>
      <name val="Trebuchet MS"/>
    </font>
    <font>
      <i/>
      <sz val="8"/>
      <color rgb="FF0000FF"/>
      <name val="Trebuchet MS"/>
    </font>
    <font>
      <i/>
      <sz val="7"/>
      <color rgb="FF969696"/>
      <name val="Trebuchet MS"/>
    </font>
    <font>
      <sz val="8"/>
      <color rgb="FFFF0000"/>
      <name val="Trebuchet MS"/>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
      <i/>
      <sz val="9"/>
      <name val="Trebuchet MS"/>
      <charset val="238"/>
    </font>
  </fonts>
  <fills count="7">
    <fill>
      <patternFill patternType="none"/>
    </fill>
    <fill>
      <patternFill patternType="gray125"/>
    </fill>
    <fill>
      <patternFill patternType="none"/>
    </fill>
    <fill>
      <patternFill patternType="solid">
        <fgColor rgb="FFFAE682"/>
      </patternFill>
    </fill>
    <fill>
      <patternFill patternType="solid">
        <fgColor rgb="FFFFFFCC"/>
      </patternFill>
    </fill>
    <fill>
      <patternFill patternType="solid">
        <fgColor rgb="FFBEBEBE"/>
      </patternFill>
    </fill>
    <fill>
      <patternFill patternType="solid">
        <fgColor rgb="FFD2D2D2"/>
      </patternFill>
    </fill>
  </fills>
  <borders count="37">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style="hair">
        <color rgb="FF969696"/>
      </top>
      <bottom/>
      <diagonal/>
    </border>
    <border>
      <left/>
      <right style="thin">
        <color rgb="FF000000"/>
      </right>
      <top style="hair">
        <color rgb="FF000000"/>
      </top>
      <bottom style="hair">
        <color rgb="FF000000"/>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7" fillId="0" borderId="0" applyNumberFormat="0" applyFill="0" applyBorder="0" applyAlignment="0" applyProtection="0"/>
  </cellStyleXfs>
  <cellXfs count="389">
    <xf numFmtId="0" fontId="0" fillId="0" borderId="0" xfId="0"/>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xf>
    <xf numFmtId="0" fontId="0" fillId="0" borderId="0" xfId="0" applyFont="1" applyAlignment="1">
      <alignment horizontal="center" vertical="center" wrapText="1"/>
    </xf>
    <xf numFmtId="0" fontId="7" fillId="0" borderId="0" xfId="0" applyFont="1" applyAlignment="1"/>
    <xf numFmtId="0" fontId="8" fillId="0" borderId="0" xfId="0" applyFont="1" applyAlignment="1">
      <alignment vertical="center"/>
    </xf>
    <xf numFmtId="0" fontId="9" fillId="0" borderId="0" xfId="0" applyFont="1" applyAlignment="1">
      <alignment vertical="center"/>
    </xf>
    <xf numFmtId="0" fontId="0" fillId="0" borderId="0" xfId="0" applyAlignment="1" applyProtection="1">
      <alignment horizontal="center" vertical="center"/>
      <protection locked="0"/>
    </xf>
    <xf numFmtId="0" fontId="11" fillId="3" borderId="0" xfId="0" applyFont="1" applyFill="1" applyAlignment="1" applyProtection="1">
      <alignment horizontal="left" vertical="center"/>
    </xf>
    <xf numFmtId="0" fontId="12" fillId="3" borderId="0" xfId="0" applyFont="1" applyFill="1" applyAlignment="1" applyProtection="1">
      <alignment vertical="center"/>
    </xf>
    <xf numFmtId="0" fontId="13" fillId="3" borderId="0" xfId="0" applyFont="1" applyFill="1" applyAlignment="1" applyProtection="1">
      <alignment horizontal="left" vertical="center"/>
    </xf>
    <xf numFmtId="0" fontId="14" fillId="3" borderId="0" xfId="1" applyFont="1" applyFill="1" applyAlignment="1" applyProtection="1">
      <alignment vertical="center"/>
    </xf>
    <xf numFmtId="0" fontId="47" fillId="3" borderId="0" xfId="1" applyFill="1"/>
    <xf numFmtId="0" fontId="0" fillId="3" borderId="0" xfId="0" applyFill="1"/>
    <xf numFmtId="0" fontId="11" fillId="3" borderId="0" xfId="0" applyFont="1" applyFill="1" applyAlignment="1">
      <alignment horizontal="left" vertical="center"/>
    </xf>
    <xf numFmtId="0" fontId="11"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0" xfId="0" applyBorder="1" applyProtection="1"/>
    <xf numFmtId="0" fontId="15" fillId="0" borderId="0" xfId="0" applyFont="1" applyBorder="1" applyAlignment="1" applyProtection="1">
      <alignment horizontal="left" vertical="center"/>
    </xf>
    <xf numFmtId="0" fontId="0" fillId="0" borderId="6" xfId="0" applyBorder="1" applyProtection="1"/>
    <xf numFmtId="0" fontId="16" fillId="0" borderId="0" xfId="0" applyFont="1" applyAlignment="1">
      <alignment horizontal="left" vertical="center"/>
    </xf>
    <xf numFmtId="0" fontId="17" fillId="0" borderId="0" xfId="0" applyFont="1" applyAlignment="1">
      <alignment horizontal="left" vertical="center"/>
    </xf>
    <xf numFmtId="0" fontId="18" fillId="0" borderId="0" xfId="0" applyFont="1" applyBorder="1" applyAlignment="1" applyProtection="1">
      <alignment horizontal="left" vertical="top"/>
    </xf>
    <xf numFmtId="0" fontId="2" fillId="0" borderId="0" xfId="0" applyFont="1" applyBorder="1" applyAlignment="1" applyProtection="1">
      <alignment horizontal="left" vertical="center"/>
    </xf>
    <xf numFmtId="0" fontId="3" fillId="0" borderId="0" xfId="0" applyFont="1" applyBorder="1" applyAlignment="1" applyProtection="1">
      <alignment horizontal="left" vertical="top"/>
    </xf>
    <xf numFmtId="0" fontId="18" fillId="0" borderId="0" xfId="0" applyFont="1" applyBorder="1" applyAlignment="1" applyProtection="1">
      <alignment horizontal="left" vertical="center"/>
    </xf>
    <xf numFmtId="0" fontId="2" fillId="4" borderId="0" xfId="0" applyFont="1" applyFill="1" applyBorder="1" applyAlignment="1" applyProtection="1">
      <alignment horizontal="left" vertical="center"/>
      <protection locked="0"/>
    </xf>
    <xf numFmtId="49" fontId="2" fillId="4" borderId="0" xfId="0" applyNumberFormat="1" applyFont="1" applyFill="1" applyBorder="1" applyAlignment="1" applyProtection="1">
      <alignment horizontal="left" vertical="center"/>
      <protection locked="0"/>
    </xf>
    <xf numFmtId="0" fontId="0" fillId="0" borderId="7" xfId="0" applyBorder="1" applyProtection="1"/>
    <xf numFmtId="0" fontId="0" fillId="0" borderId="5" xfId="0" applyFont="1" applyBorder="1" applyAlignment="1" applyProtection="1">
      <alignment vertical="center"/>
    </xf>
    <xf numFmtId="0" fontId="0" fillId="0" borderId="0" xfId="0" applyFont="1" applyBorder="1" applyAlignment="1" applyProtection="1">
      <alignment vertical="center"/>
    </xf>
    <xf numFmtId="0" fontId="20" fillId="0" borderId="8" xfId="0" applyFont="1" applyBorder="1" applyAlignment="1" applyProtection="1">
      <alignment horizontal="left" vertical="center"/>
    </xf>
    <xf numFmtId="0" fontId="0" fillId="0" borderId="8" xfId="0" applyFont="1" applyBorder="1" applyAlignment="1" applyProtection="1">
      <alignment vertical="center"/>
    </xf>
    <xf numFmtId="0" fontId="0" fillId="0" borderId="6" xfId="0" applyFont="1" applyBorder="1" applyAlignment="1" applyProtection="1">
      <alignment vertical="center"/>
    </xf>
    <xf numFmtId="0" fontId="1" fillId="0" borderId="0" xfId="0" applyFont="1" applyBorder="1" applyAlignment="1" applyProtection="1">
      <alignment horizontal="right" vertical="center"/>
    </xf>
    <xf numFmtId="0" fontId="1" fillId="0" borderId="5" xfId="0" applyFont="1" applyBorder="1" applyAlignment="1" applyProtection="1">
      <alignment vertical="center"/>
    </xf>
    <xf numFmtId="0" fontId="1" fillId="0" borderId="0" xfId="0" applyFont="1" applyBorder="1" applyAlignment="1" applyProtection="1">
      <alignment vertical="center"/>
    </xf>
    <xf numFmtId="0" fontId="1" fillId="0" borderId="0" xfId="0" applyFont="1" applyBorder="1" applyAlignment="1" applyProtection="1">
      <alignment horizontal="left" vertical="center"/>
    </xf>
    <xf numFmtId="0" fontId="1" fillId="0" borderId="6" xfId="0" applyFont="1" applyBorder="1" applyAlignment="1" applyProtection="1">
      <alignment vertical="center"/>
    </xf>
    <xf numFmtId="0" fontId="0" fillId="5" borderId="0" xfId="0" applyFont="1" applyFill="1" applyBorder="1" applyAlignment="1" applyProtection="1">
      <alignment vertical="center"/>
    </xf>
    <xf numFmtId="0" fontId="3" fillId="5" borderId="9" xfId="0" applyFont="1" applyFill="1" applyBorder="1" applyAlignment="1" applyProtection="1">
      <alignment horizontal="left" vertical="center"/>
    </xf>
    <xf numFmtId="0" fontId="0" fillId="5" borderId="10" xfId="0" applyFont="1" applyFill="1" applyBorder="1" applyAlignment="1" applyProtection="1">
      <alignment vertical="center"/>
    </xf>
    <xf numFmtId="0" fontId="3" fillId="5" borderId="10" xfId="0" applyFont="1" applyFill="1" applyBorder="1" applyAlignment="1" applyProtection="1">
      <alignment horizontal="center" vertical="center"/>
    </xf>
    <xf numFmtId="0" fontId="0" fillId="5" borderId="6" xfId="0" applyFont="1" applyFill="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0" fillId="0" borderId="5" xfId="0" applyFont="1" applyBorder="1" applyAlignment="1">
      <alignment vertical="center"/>
    </xf>
    <xf numFmtId="0" fontId="15" fillId="0" borderId="0" xfId="0" applyFont="1" applyAlignment="1" applyProtection="1">
      <alignment horizontal="left" vertical="center"/>
    </xf>
    <xf numFmtId="0" fontId="0" fillId="0" borderId="0" xfId="0" applyFont="1" applyAlignment="1" applyProtection="1">
      <alignment vertical="center"/>
    </xf>
    <xf numFmtId="0" fontId="2" fillId="0" borderId="5" xfId="0" applyFont="1" applyBorder="1" applyAlignment="1" applyProtection="1">
      <alignment vertical="center"/>
    </xf>
    <xf numFmtId="0" fontId="18" fillId="0" borderId="0" xfId="0" applyFont="1" applyAlignment="1" applyProtection="1">
      <alignment horizontal="left" vertical="center"/>
    </xf>
    <xf numFmtId="0" fontId="2" fillId="0" borderId="0" xfId="0" applyFont="1" applyAlignment="1" applyProtection="1">
      <alignment vertical="center"/>
    </xf>
    <xf numFmtId="0" fontId="2" fillId="0" borderId="5" xfId="0" applyFont="1" applyBorder="1" applyAlignment="1">
      <alignment vertical="center"/>
    </xf>
    <xf numFmtId="0" fontId="3" fillId="0" borderId="5"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5" xfId="0" applyFont="1" applyBorder="1" applyAlignment="1">
      <alignment vertical="center"/>
    </xf>
    <xf numFmtId="0" fontId="21"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6" xfId="0" applyFont="1" applyBorder="1" applyAlignment="1">
      <alignment vertical="center"/>
    </xf>
    <xf numFmtId="0" fontId="0" fillId="0" borderId="17" xfId="0" applyFont="1" applyBorder="1" applyAlignment="1">
      <alignment vertical="center"/>
    </xf>
    <xf numFmtId="0" fontId="0" fillId="0" borderId="0" xfId="0" applyFont="1" applyBorder="1" applyAlignment="1">
      <alignment vertical="center"/>
    </xf>
    <xf numFmtId="0" fontId="0" fillId="0" borderId="19" xfId="0" applyFont="1" applyBorder="1" applyAlignment="1">
      <alignment vertical="center"/>
    </xf>
    <xf numFmtId="0" fontId="0" fillId="0" borderId="19" xfId="0" applyFont="1" applyBorder="1" applyAlignment="1" applyProtection="1">
      <alignment vertical="center"/>
    </xf>
    <xf numFmtId="0" fontId="0" fillId="6" borderId="10" xfId="0" applyFont="1" applyFill="1" applyBorder="1" applyAlignment="1" applyProtection="1">
      <alignment vertical="center"/>
    </xf>
    <xf numFmtId="0" fontId="2" fillId="6" borderId="11" xfId="0" applyFont="1" applyFill="1" applyBorder="1" applyAlignment="1" applyProtection="1">
      <alignment horizontal="center" vertical="center"/>
    </xf>
    <xf numFmtId="0" fontId="18" fillId="0" borderId="20" xfId="0" applyFont="1" applyBorder="1" applyAlignment="1" applyProtection="1">
      <alignment horizontal="center" vertical="center" wrapText="1"/>
    </xf>
    <xf numFmtId="0" fontId="18" fillId="0" borderId="21" xfId="0" applyFont="1" applyBorder="1" applyAlignment="1" applyProtection="1">
      <alignment horizontal="center" vertical="center" wrapText="1"/>
    </xf>
    <xf numFmtId="0" fontId="18" fillId="0" borderId="22" xfId="0" applyFont="1" applyBorder="1" applyAlignment="1" applyProtection="1">
      <alignment horizontal="center" vertical="center" wrapText="1"/>
    </xf>
    <xf numFmtId="0" fontId="0" fillId="0" borderId="15" xfId="0" applyFont="1" applyBorder="1" applyAlignment="1" applyProtection="1">
      <alignment vertical="center"/>
    </xf>
    <xf numFmtId="0" fontId="0" fillId="0" borderId="16" xfId="0" applyFont="1" applyBorder="1" applyAlignment="1" applyProtection="1">
      <alignment vertical="center"/>
    </xf>
    <xf numFmtId="0" fontId="0" fillId="0" borderId="17" xfId="0" applyFont="1" applyBorder="1" applyAlignment="1" applyProtection="1">
      <alignment vertical="center"/>
    </xf>
    <xf numFmtId="0" fontId="23" fillId="0" borderId="0" xfId="0" applyFont="1" applyAlignment="1" applyProtection="1">
      <alignment horizontal="left" vertical="center"/>
    </xf>
    <xf numFmtId="0" fontId="23" fillId="0" borderId="0" xfId="0" applyFont="1" applyAlignment="1" applyProtection="1">
      <alignment vertical="center"/>
    </xf>
    <xf numFmtId="0" fontId="3" fillId="0" borderId="0" xfId="0" applyFont="1" applyAlignment="1" applyProtection="1">
      <alignment horizontal="center" vertical="center"/>
    </xf>
    <xf numFmtId="4" fontId="22" fillId="0" borderId="18" xfId="0" applyNumberFormat="1" applyFont="1" applyBorder="1" applyAlignment="1" applyProtection="1">
      <alignment vertical="center"/>
    </xf>
    <xf numFmtId="4" fontId="22" fillId="0" borderId="0" xfId="0" applyNumberFormat="1" applyFont="1" applyBorder="1" applyAlignment="1" applyProtection="1">
      <alignment vertical="center"/>
    </xf>
    <xf numFmtId="166" fontId="22" fillId="0" borderId="0" xfId="0" applyNumberFormat="1" applyFont="1" applyBorder="1" applyAlignment="1" applyProtection="1">
      <alignment vertical="center"/>
    </xf>
    <xf numFmtId="4" fontId="22" fillId="0" borderId="19" xfId="0" applyNumberFormat="1" applyFont="1" applyBorder="1" applyAlignment="1" applyProtection="1">
      <alignment vertical="center"/>
    </xf>
    <xf numFmtId="0" fontId="3" fillId="0" borderId="0" xfId="0" applyFont="1" applyAlignment="1">
      <alignment horizontal="left" vertical="center"/>
    </xf>
    <xf numFmtId="0" fontId="24" fillId="0" borderId="0" xfId="0" applyFont="1" applyAlignment="1">
      <alignment horizontal="left" vertical="center"/>
    </xf>
    <xf numFmtId="0" fontId="25" fillId="0" borderId="0" xfId="1" applyFont="1" applyAlignment="1">
      <alignment horizontal="center" vertical="center"/>
    </xf>
    <xf numFmtId="0" fontId="4" fillId="0" borderId="5" xfId="0" applyFont="1" applyBorder="1" applyAlignment="1" applyProtection="1">
      <alignment vertical="center"/>
    </xf>
    <xf numFmtId="0" fontId="26" fillId="0" borderId="0" xfId="0" applyFont="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horizontal="center" vertical="center"/>
    </xf>
    <xf numFmtId="0" fontId="4" fillId="0" borderId="5" xfId="0" applyFont="1" applyBorder="1" applyAlignment="1">
      <alignment vertical="center"/>
    </xf>
    <xf numFmtId="4" fontId="29" fillId="0" borderId="18"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9" xfId="0" applyNumberFormat="1" applyFont="1" applyBorder="1" applyAlignment="1" applyProtection="1">
      <alignment vertical="center"/>
    </xf>
    <xf numFmtId="0" fontId="4" fillId="0" borderId="0" xfId="0" applyFont="1" applyAlignment="1">
      <alignment horizontal="left" vertical="center"/>
    </xf>
    <xf numFmtId="4" fontId="29" fillId="0" borderId="23" xfId="0" applyNumberFormat="1" applyFont="1" applyBorder="1" applyAlignment="1" applyProtection="1">
      <alignment vertical="center"/>
    </xf>
    <xf numFmtId="4" fontId="29" fillId="0" borderId="24" xfId="0" applyNumberFormat="1" applyFont="1" applyBorder="1" applyAlignment="1" applyProtection="1">
      <alignment vertical="center"/>
    </xf>
    <xf numFmtId="166" fontId="29" fillId="0" borderId="24" xfId="0" applyNumberFormat="1" applyFont="1" applyBorder="1" applyAlignment="1" applyProtection="1">
      <alignment vertical="center"/>
    </xf>
    <xf numFmtId="4" fontId="29" fillId="0" borderId="25" xfId="0" applyNumberFormat="1" applyFont="1" applyBorder="1" applyAlignment="1" applyProtection="1">
      <alignment vertical="center"/>
    </xf>
    <xf numFmtId="0" fontId="0" fillId="0" borderId="0" xfId="0" applyProtection="1">
      <protection locked="0"/>
    </xf>
    <xf numFmtId="0" fontId="12" fillId="3" borderId="0" xfId="0" applyFont="1" applyFill="1" applyAlignment="1">
      <alignment vertical="center"/>
    </xf>
    <xf numFmtId="0" fontId="13" fillId="3" borderId="0" xfId="0" applyFont="1" applyFill="1" applyAlignment="1">
      <alignment horizontal="left" vertical="center"/>
    </xf>
    <xf numFmtId="0" fontId="30" fillId="3" borderId="0" xfId="1" applyFont="1" applyFill="1" applyAlignment="1">
      <alignment vertical="center"/>
    </xf>
    <xf numFmtId="0" fontId="12" fillId="3" borderId="0" xfId="0" applyFont="1" applyFill="1" applyAlignment="1" applyProtection="1">
      <alignment vertical="center"/>
      <protection locked="0"/>
    </xf>
    <xf numFmtId="0" fontId="0" fillId="0" borderId="3" xfId="0" applyBorder="1" applyProtection="1">
      <protection locked="0"/>
    </xf>
    <xf numFmtId="0" fontId="0" fillId="0" borderId="0" xfId="0" applyBorder="1" applyProtection="1">
      <protection locked="0"/>
    </xf>
    <xf numFmtId="0" fontId="0" fillId="0" borderId="0" xfId="0" applyFont="1" applyBorder="1" applyAlignment="1" applyProtection="1">
      <alignment vertical="center"/>
      <protection locked="0"/>
    </xf>
    <xf numFmtId="0" fontId="18" fillId="0" borderId="0" xfId="0" applyFont="1" applyBorder="1" applyAlignment="1" applyProtection="1">
      <alignment horizontal="left" vertical="center"/>
      <protection locked="0"/>
    </xf>
    <xf numFmtId="165" fontId="2" fillId="0" borderId="0" xfId="0" applyNumberFormat="1" applyFont="1" applyBorder="1" applyAlignment="1" applyProtection="1">
      <alignment horizontal="left" vertical="center"/>
    </xf>
    <xf numFmtId="0" fontId="0" fillId="0" borderId="5" xfId="0" applyFont="1"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Border="1" applyAlignment="1" applyProtection="1">
      <alignment vertical="center" wrapText="1"/>
      <protection locked="0"/>
    </xf>
    <xf numFmtId="0" fontId="0" fillId="0" borderId="6" xfId="0" applyFont="1" applyBorder="1" applyAlignment="1" applyProtection="1">
      <alignment vertical="center" wrapText="1"/>
    </xf>
    <xf numFmtId="0" fontId="0" fillId="0" borderId="16" xfId="0" applyFont="1" applyBorder="1" applyAlignment="1" applyProtection="1">
      <alignment vertical="center"/>
      <protection locked="0"/>
    </xf>
    <xf numFmtId="0" fontId="0" fillId="0" borderId="26" xfId="0" applyFont="1" applyBorder="1" applyAlignment="1" applyProtection="1">
      <alignment vertical="center"/>
    </xf>
    <xf numFmtId="0" fontId="20" fillId="0" borderId="0" xfId="0" applyFont="1" applyBorder="1" applyAlignment="1" applyProtection="1">
      <alignment horizontal="left" vertical="center"/>
    </xf>
    <xf numFmtId="4" fontId="23" fillId="0" borderId="0" xfId="0" applyNumberFormat="1" applyFont="1" applyBorder="1" applyAlignment="1" applyProtection="1">
      <alignment vertical="center"/>
    </xf>
    <xf numFmtId="0" fontId="1" fillId="0" borderId="0" xfId="0" applyFont="1" applyBorder="1" applyAlignment="1" applyProtection="1">
      <alignment horizontal="right" vertical="center"/>
      <protection locked="0"/>
    </xf>
    <xf numFmtId="4" fontId="1" fillId="0" borderId="0" xfId="0" applyNumberFormat="1" applyFont="1" applyBorder="1" applyAlignment="1" applyProtection="1">
      <alignment vertical="center"/>
    </xf>
    <xf numFmtId="164" fontId="1" fillId="0" borderId="0" xfId="0" applyNumberFormat="1" applyFont="1" applyBorder="1" applyAlignment="1" applyProtection="1">
      <alignment horizontal="right" vertical="center"/>
      <protection locked="0"/>
    </xf>
    <xf numFmtId="0" fontId="0" fillId="6" borderId="0" xfId="0" applyFont="1" applyFill="1" applyBorder="1" applyAlignment="1" applyProtection="1">
      <alignment vertical="center"/>
    </xf>
    <xf numFmtId="0" fontId="3" fillId="6" borderId="9" xfId="0" applyFont="1" applyFill="1" applyBorder="1" applyAlignment="1" applyProtection="1">
      <alignment horizontal="left" vertical="center"/>
    </xf>
    <xf numFmtId="0" fontId="3" fillId="6" borderId="10" xfId="0" applyFont="1" applyFill="1" applyBorder="1" applyAlignment="1" applyProtection="1">
      <alignment horizontal="right" vertical="center"/>
    </xf>
    <xf numFmtId="0" fontId="3" fillId="6" borderId="10" xfId="0" applyFont="1" applyFill="1" applyBorder="1" applyAlignment="1" applyProtection="1">
      <alignment horizontal="center" vertical="center"/>
    </xf>
    <xf numFmtId="0" fontId="0" fillId="6" borderId="10" xfId="0" applyFont="1" applyFill="1" applyBorder="1" applyAlignment="1" applyProtection="1">
      <alignment vertical="center"/>
      <protection locked="0"/>
    </xf>
    <xf numFmtId="4" fontId="3" fillId="6" borderId="10" xfId="0" applyNumberFormat="1" applyFont="1" applyFill="1" applyBorder="1" applyAlignment="1" applyProtection="1">
      <alignment vertical="center"/>
    </xf>
    <xf numFmtId="0" fontId="0" fillId="6" borderId="27" xfId="0" applyFont="1" applyFill="1" applyBorder="1" applyAlignment="1" applyProtection="1">
      <alignment vertical="center"/>
    </xf>
    <xf numFmtId="0" fontId="0" fillId="0" borderId="13" xfId="0" applyFont="1" applyBorder="1" applyAlignment="1" applyProtection="1">
      <alignment vertical="center"/>
      <protection locked="0"/>
    </xf>
    <xf numFmtId="0" fontId="0" fillId="0" borderId="2" xfId="0" applyFont="1" applyBorder="1" applyAlignment="1">
      <alignment vertical="center"/>
    </xf>
    <xf numFmtId="0" fontId="0" fillId="0" borderId="3" xfId="0" applyFont="1" applyBorder="1" applyAlignment="1">
      <alignment vertical="center"/>
    </xf>
    <xf numFmtId="0" fontId="0" fillId="0" borderId="3" xfId="0" applyFont="1" applyBorder="1" applyAlignment="1" applyProtection="1">
      <alignment vertical="center"/>
      <protection locked="0"/>
    </xf>
    <xf numFmtId="0" fontId="0" fillId="0" borderId="4" xfId="0" applyFont="1" applyBorder="1" applyAlignment="1">
      <alignment vertical="center"/>
    </xf>
    <xf numFmtId="0" fontId="2" fillId="6" borderId="0" xfId="0" applyFont="1" applyFill="1" applyBorder="1" applyAlignment="1" applyProtection="1">
      <alignment horizontal="left" vertical="center"/>
    </xf>
    <xf numFmtId="0" fontId="0" fillId="6" borderId="0" xfId="0" applyFont="1" applyFill="1" applyBorder="1" applyAlignment="1" applyProtection="1">
      <alignment vertical="center"/>
      <protection locked="0"/>
    </xf>
    <xf numFmtId="0" fontId="2" fillId="6" borderId="0" xfId="0" applyFont="1" applyFill="1" applyBorder="1" applyAlignment="1" applyProtection="1">
      <alignment horizontal="right" vertical="center"/>
    </xf>
    <xf numFmtId="0" fontId="0" fillId="6" borderId="6" xfId="0" applyFont="1" applyFill="1" applyBorder="1" applyAlignment="1" applyProtection="1">
      <alignment vertical="center"/>
    </xf>
    <xf numFmtId="0" fontId="31" fillId="0" borderId="0" xfId="0" applyFont="1" applyBorder="1" applyAlignment="1" applyProtection="1">
      <alignment horizontal="left" vertical="center"/>
    </xf>
    <xf numFmtId="0" fontId="5" fillId="0" borderId="5" xfId="0" applyFont="1" applyBorder="1" applyAlignment="1" applyProtection="1">
      <alignment vertical="center"/>
    </xf>
    <xf numFmtId="0" fontId="5" fillId="0" borderId="0" xfId="0" applyFont="1" applyBorder="1" applyAlignment="1" applyProtection="1">
      <alignment vertical="center"/>
    </xf>
    <xf numFmtId="0" fontId="5" fillId="0" borderId="24" xfId="0" applyFont="1" applyBorder="1" applyAlignment="1" applyProtection="1">
      <alignment horizontal="left" vertical="center"/>
    </xf>
    <xf numFmtId="0" fontId="5" fillId="0" borderId="24" xfId="0" applyFont="1" applyBorder="1" applyAlignment="1" applyProtection="1">
      <alignment vertical="center"/>
    </xf>
    <xf numFmtId="0" fontId="5" fillId="0" borderId="24" xfId="0" applyFont="1" applyBorder="1" applyAlignment="1" applyProtection="1">
      <alignment vertical="center"/>
      <protection locked="0"/>
    </xf>
    <xf numFmtId="4" fontId="5" fillId="0" borderId="24" xfId="0" applyNumberFormat="1" applyFont="1" applyBorder="1" applyAlignment="1" applyProtection="1">
      <alignment vertical="center"/>
    </xf>
    <xf numFmtId="0" fontId="5" fillId="0" borderId="6" xfId="0" applyFont="1" applyBorder="1" applyAlignment="1" applyProtection="1">
      <alignment vertical="center"/>
    </xf>
    <xf numFmtId="0" fontId="6" fillId="0" borderId="5" xfId="0" applyFont="1" applyBorder="1" applyAlignment="1" applyProtection="1">
      <alignment vertical="center"/>
    </xf>
    <xf numFmtId="0" fontId="6" fillId="0" borderId="0" xfId="0" applyFont="1" applyBorder="1" applyAlignment="1" applyProtection="1">
      <alignment vertical="center"/>
    </xf>
    <xf numFmtId="0" fontId="6" fillId="0" borderId="24" xfId="0" applyFont="1" applyBorder="1" applyAlignment="1" applyProtection="1">
      <alignment horizontal="left" vertical="center"/>
    </xf>
    <xf numFmtId="0" fontId="6" fillId="0" borderId="24" xfId="0" applyFont="1" applyBorder="1" applyAlignment="1" applyProtection="1">
      <alignment vertical="center"/>
    </xf>
    <xf numFmtId="0" fontId="6" fillId="0" borderId="24" xfId="0" applyFont="1" applyBorder="1" applyAlignment="1" applyProtection="1">
      <alignment vertical="center"/>
      <protection locked="0"/>
    </xf>
    <xf numFmtId="4" fontId="6" fillId="0" borderId="24" xfId="0" applyNumberFormat="1" applyFont="1" applyBorder="1" applyAlignment="1" applyProtection="1">
      <alignment vertical="center"/>
    </xf>
    <xf numFmtId="0" fontId="6" fillId="0" borderId="6" xfId="0" applyFont="1" applyBorder="1" applyAlignment="1" applyProtection="1">
      <alignment vertical="center"/>
    </xf>
    <xf numFmtId="0" fontId="0" fillId="0" borderId="0" xfId="0" applyFont="1" applyAlignment="1" applyProtection="1">
      <alignment vertical="center"/>
      <protection locked="0"/>
    </xf>
    <xf numFmtId="0" fontId="2" fillId="0" borderId="0" xfId="0" applyFont="1" applyAlignment="1" applyProtection="1">
      <alignment horizontal="left" vertical="center"/>
    </xf>
    <xf numFmtId="0" fontId="18" fillId="0" borderId="0" xfId="0" applyFont="1" applyAlignment="1" applyProtection="1">
      <alignment horizontal="left" vertical="center"/>
      <protection locked="0"/>
    </xf>
    <xf numFmtId="0" fontId="0" fillId="0" borderId="5" xfId="0" applyFont="1" applyBorder="1" applyAlignment="1" applyProtection="1">
      <alignment horizontal="center" vertical="center" wrapText="1"/>
    </xf>
    <xf numFmtId="0" fontId="2" fillId="6" borderId="20" xfId="0" applyFont="1" applyFill="1" applyBorder="1" applyAlignment="1" applyProtection="1">
      <alignment horizontal="center" vertical="center" wrapText="1"/>
    </xf>
    <xf numFmtId="0" fontId="2" fillId="6" borderId="21" xfId="0" applyFont="1" applyFill="1" applyBorder="1" applyAlignment="1" applyProtection="1">
      <alignment horizontal="center" vertical="center" wrapText="1"/>
    </xf>
    <xf numFmtId="0" fontId="32" fillId="6" borderId="21" xfId="0" applyFont="1" applyFill="1" applyBorder="1" applyAlignment="1" applyProtection="1">
      <alignment horizontal="center" vertical="center" wrapText="1"/>
      <protection locked="0"/>
    </xf>
    <xf numFmtId="0" fontId="2" fillId="6" borderId="22" xfId="0" applyFont="1" applyFill="1" applyBorder="1" applyAlignment="1" applyProtection="1">
      <alignment horizontal="center" vertical="center" wrapText="1"/>
    </xf>
    <xf numFmtId="0" fontId="0" fillId="0" borderId="5" xfId="0" applyFont="1" applyBorder="1" applyAlignment="1">
      <alignment horizontal="center" vertical="center" wrapText="1"/>
    </xf>
    <xf numFmtId="4" fontId="23" fillId="0" borderId="0" xfId="0" applyNumberFormat="1" applyFont="1" applyAlignment="1" applyProtection="1"/>
    <xf numFmtId="166" fontId="33" fillId="0" borderId="16" xfId="0" applyNumberFormat="1" applyFont="1" applyBorder="1" applyAlignment="1" applyProtection="1"/>
    <xf numFmtId="166" fontId="33" fillId="0" borderId="17" xfId="0" applyNumberFormat="1" applyFont="1" applyBorder="1" applyAlignment="1" applyProtection="1"/>
    <xf numFmtId="4" fontId="34" fillId="0" borderId="0" xfId="0" applyNumberFormat="1" applyFont="1" applyAlignment="1">
      <alignment vertical="center"/>
    </xf>
    <xf numFmtId="0" fontId="7" fillId="0" borderId="5" xfId="0" applyFont="1" applyBorder="1" applyAlignment="1" applyProtection="1"/>
    <xf numFmtId="0" fontId="7" fillId="0" borderId="0" xfId="0" applyFont="1" applyAlignment="1" applyProtection="1"/>
    <xf numFmtId="0" fontId="7" fillId="0" borderId="0" xfId="0" applyFont="1" applyAlignment="1" applyProtection="1">
      <alignment horizontal="left"/>
    </xf>
    <xf numFmtId="0" fontId="5" fillId="0" borderId="0" xfId="0" applyFont="1" applyAlignment="1" applyProtection="1">
      <alignment horizontal="left"/>
    </xf>
    <xf numFmtId="0" fontId="7" fillId="0" borderId="0" xfId="0" applyFont="1" applyAlignment="1" applyProtection="1">
      <protection locked="0"/>
    </xf>
    <xf numFmtId="4" fontId="5" fillId="0" borderId="0" xfId="0" applyNumberFormat="1" applyFont="1" applyAlignment="1" applyProtection="1"/>
    <xf numFmtId="0" fontId="7" fillId="0" borderId="5" xfId="0" applyFont="1" applyBorder="1" applyAlignment="1"/>
    <xf numFmtId="0" fontId="7" fillId="0" borderId="18" xfId="0" applyFont="1" applyBorder="1" applyAlignment="1" applyProtection="1"/>
    <xf numFmtId="0" fontId="7" fillId="0" borderId="0" xfId="0" applyFont="1" applyBorder="1" applyAlignment="1" applyProtection="1"/>
    <xf numFmtId="166" fontId="7" fillId="0" borderId="0" xfId="0" applyNumberFormat="1" applyFont="1" applyBorder="1" applyAlignment="1" applyProtection="1"/>
    <xf numFmtId="166" fontId="7" fillId="0" borderId="19" xfId="0" applyNumberFormat="1" applyFont="1" applyBorder="1" applyAlignment="1" applyProtection="1"/>
    <xf numFmtId="0" fontId="7" fillId="0" borderId="0" xfId="0" applyFont="1" applyAlignment="1">
      <alignment horizontal="left"/>
    </xf>
    <xf numFmtId="0" fontId="7" fillId="0" borderId="0" xfId="0" applyFont="1" applyAlignment="1">
      <alignment horizontal="center"/>
    </xf>
    <xf numFmtId="4" fontId="7" fillId="0" borderId="0" xfId="0" applyNumberFormat="1" applyFont="1" applyAlignment="1">
      <alignment vertical="center"/>
    </xf>
    <xf numFmtId="0" fontId="7" fillId="0" borderId="0" xfId="0" applyFont="1" applyBorder="1" applyAlignment="1" applyProtection="1">
      <alignment horizontal="left"/>
    </xf>
    <xf numFmtId="0" fontId="6" fillId="0" borderId="0" xfId="0" applyFont="1" applyBorder="1" applyAlignment="1" applyProtection="1">
      <alignment horizontal="left"/>
    </xf>
    <xf numFmtId="4" fontId="6" fillId="0" borderId="0" xfId="0" applyNumberFormat="1" applyFont="1" applyBorder="1" applyAlignment="1" applyProtection="1"/>
    <xf numFmtId="0" fontId="0" fillId="0" borderId="28" xfId="0" applyFont="1" applyBorder="1" applyAlignment="1" applyProtection="1">
      <alignment horizontal="center" vertical="center"/>
    </xf>
    <xf numFmtId="49" fontId="0" fillId="0" borderId="28" xfId="0" applyNumberFormat="1" applyFont="1" applyBorder="1" applyAlignment="1" applyProtection="1">
      <alignment horizontal="left" vertical="center" wrapText="1"/>
    </xf>
    <xf numFmtId="0" fontId="0" fillId="0" borderId="28" xfId="0" applyFont="1" applyBorder="1" applyAlignment="1" applyProtection="1">
      <alignment horizontal="left" vertical="center" wrapText="1"/>
    </xf>
    <xf numFmtId="0" fontId="0" fillId="0" borderId="28" xfId="0" applyFont="1" applyBorder="1" applyAlignment="1" applyProtection="1">
      <alignment horizontal="center" vertical="center" wrapText="1"/>
    </xf>
    <xf numFmtId="167" fontId="0" fillId="0" borderId="28" xfId="0" applyNumberFormat="1" applyFont="1" applyBorder="1" applyAlignment="1" applyProtection="1">
      <alignment vertical="center"/>
    </xf>
    <xf numFmtId="4" fontId="0" fillId="4" borderId="28" xfId="0" applyNumberFormat="1" applyFont="1" applyFill="1" applyBorder="1" applyAlignment="1" applyProtection="1">
      <alignment vertical="center"/>
      <protection locked="0"/>
    </xf>
    <xf numFmtId="4" fontId="0" fillId="0" borderId="28" xfId="0" applyNumberFormat="1" applyFont="1" applyBorder="1" applyAlignment="1" applyProtection="1">
      <alignment vertical="center"/>
    </xf>
    <xf numFmtId="0" fontId="1" fillId="4" borderId="28" xfId="0" applyFont="1" applyFill="1" applyBorder="1" applyAlignment="1" applyProtection="1">
      <alignment horizontal="left" vertical="center"/>
      <protection locked="0"/>
    </xf>
    <xf numFmtId="0" fontId="1" fillId="0" borderId="0" xfId="0" applyFont="1" applyBorder="1" applyAlignment="1" applyProtection="1">
      <alignment horizontal="center" vertical="center"/>
    </xf>
    <xf numFmtId="166" fontId="1" fillId="0" borderId="0" xfId="0" applyNumberFormat="1" applyFont="1" applyBorder="1" applyAlignment="1" applyProtection="1">
      <alignment vertical="center"/>
    </xf>
    <xf numFmtId="166" fontId="1" fillId="0" borderId="19" xfId="0" applyNumberFormat="1" applyFont="1" applyBorder="1" applyAlignment="1" applyProtection="1">
      <alignmen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0" applyFont="1" applyAlignment="1" applyProtection="1">
      <alignment horizontal="left" vertical="center" wrapText="1"/>
    </xf>
    <xf numFmtId="0" fontId="0" fillId="0" borderId="18" xfId="0" applyFont="1" applyBorder="1" applyAlignment="1" applyProtection="1">
      <alignment vertical="center"/>
    </xf>
    <xf numFmtId="0" fontId="8" fillId="0" borderId="5" xfId="0" applyFont="1" applyBorder="1" applyAlignment="1" applyProtection="1">
      <alignment vertical="center"/>
    </xf>
    <xf numFmtId="0" fontId="8" fillId="0" borderId="0" xfId="0" applyFont="1" applyAlignment="1" applyProtection="1">
      <alignment vertical="center"/>
    </xf>
    <xf numFmtId="0" fontId="35" fillId="0" borderId="0" xfId="0" applyFont="1" applyBorder="1" applyAlignment="1" applyProtection="1">
      <alignment horizontal="lef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left" vertical="center" wrapText="1"/>
    </xf>
    <xf numFmtId="167" fontId="8" fillId="0" borderId="0" xfId="0" applyNumberFormat="1" applyFont="1" applyBorder="1" applyAlignment="1" applyProtection="1">
      <alignment vertical="center"/>
    </xf>
    <xf numFmtId="0" fontId="8" fillId="0" borderId="0" xfId="0" applyFont="1" applyAlignment="1" applyProtection="1">
      <alignment vertical="center"/>
      <protection locked="0"/>
    </xf>
    <xf numFmtId="0" fontId="8" fillId="0" borderId="5" xfId="0" applyFont="1" applyBorder="1" applyAlignment="1">
      <alignment vertical="center"/>
    </xf>
    <xf numFmtId="0" fontId="8" fillId="0" borderId="18" xfId="0" applyFont="1" applyBorder="1" applyAlignment="1" applyProtection="1">
      <alignment vertical="center"/>
    </xf>
    <xf numFmtId="0" fontId="8" fillId="0" borderId="0" xfId="0" applyFont="1" applyBorder="1" applyAlignment="1" applyProtection="1">
      <alignment vertical="center"/>
    </xf>
    <xf numFmtId="0" fontId="8" fillId="0" borderId="19" xfId="0" applyFont="1" applyBorder="1" applyAlignment="1" applyProtection="1">
      <alignment vertical="center"/>
    </xf>
    <xf numFmtId="0" fontId="8" fillId="0" borderId="0" xfId="0" applyFont="1" applyAlignment="1">
      <alignment horizontal="left" vertical="center"/>
    </xf>
    <xf numFmtId="0" fontId="36" fillId="0" borderId="0" xfId="0" applyFont="1" applyBorder="1" applyAlignment="1" applyProtection="1">
      <alignment horizontal="left" vertical="center" wrapText="1"/>
    </xf>
    <xf numFmtId="0" fontId="8" fillId="0" borderId="0" xfId="0" applyFont="1" applyAlignment="1" applyProtection="1">
      <alignment horizontal="left" vertical="center"/>
    </xf>
    <xf numFmtId="0" fontId="8" fillId="0" borderId="0" xfId="0" applyFont="1" applyAlignment="1" applyProtection="1">
      <alignment horizontal="left" vertical="center" wrapText="1"/>
    </xf>
    <xf numFmtId="167" fontId="8" fillId="0" borderId="0" xfId="0" applyNumberFormat="1" applyFont="1" applyAlignment="1" applyProtection="1">
      <alignment vertical="center"/>
    </xf>
    <xf numFmtId="0" fontId="37" fillId="0" borderId="28" xfId="0" applyFont="1" applyBorder="1" applyAlignment="1" applyProtection="1">
      <alignment horizontal="center" vertical="center"/>
    </xf>
    <xf numFmtId="49" fontId="37" fillId="0" borderId="28" xfId="0" applyNumberFormat="1" applyFont="1" applyBorder="1" applyAlignment="1" applyProtection="1">
      <alignment horizontal="left" vertical="center" wrapText="1"/>
    </xf>
    <xf numFmtId="0" fontId="37" fillId="0" borderId="28" xfId="0" applyFont="1" applyBorder="1" applyAlignment="1" applyProtection="1">
      <alignment horizontal="left" vertical="center" wrapText="1"/>
    </xf>
    <xf numFmtId="0" fontId="37" fillId="0" borderId="28" xfId="0" applyFont="1" applyBorder="1" applyAlignment="1" applyProtection="1">
      <alignment horizontal="center" vertical="center" wrapText="1"/>
    </xf>
    <xf numFmtId="167" fontId="37" fillId="0" borderId="28" xfId="0" applyNumberFormat="1" applyFont="1" applyBorder="1" applyAlignment="1" applyProtection="1">
      <alignment vertical="center"/>
    </xf>
    <xf numFmtId="4" fontId="37" fillId="4" borderId="28" xfId="0" applyNumberFormat="1" applyFont="1" applyFill="1" applyBorder="1" applyAlignment="1" applyProtection="1">
      <alignment vertical="center"/>
      <protection locked="0"/>
    </xf>
    <xf numFmtId="4" fontId="37" fillId="0" borderId="28" xfId="0" applyNumberFormat="1" applyFont="1" applyBorder="1" applyAlignment="1" applyProtection="1">
      <alignment vertical="center"/>
    </xf>
    <xf numFmtId="0" fontId="37" fillId="0" borderId="5" xfId="0" applyFont="1" applyBorder="1" applyAlignment="1">
      <alignment vertical="center"/>
    </xf>
    <xf numFmtId="0" fontId="37" fillId="4" borderId="28" xfId="0" applyFont="1" applyFill="1" applyBorder="1" applyAlignment="1" applyProtection="1">
      <alignment horizontal="left" vertical="center"/>
      <protection locked="0"/>
    </xf>
    <xf numFmtId="0" fontId="37" fillId="0" borderId="0" xfId="0" applyFont="1" applyBorder="1" applyAlignment="1" applyProtection="1">
      <alignment horizontal="center" vertical="center"/>
    </xf>
    <xf numFmtId="0" fontId="38" fillId="0" borderId="0" xfId="0" applyFont="1" applyAlignment="1" applyProtection="1">
      <alignment vertical="center" wrapText="1"/>
    </xf>
    <xf numFmtId="0" fontId="9" fillId="0" borderId="5" xfId="0" applyFont="1" applyBorder="1" applyAlignment="1" applyProtection="1">
      <alignment vertical="center"/>
    </xf>
    <xf numFmtId="0" fontId="9" fillId="0" borderId="0" xfId="0" applyFont="1" applyAlignment="1" applyProtection="1">
      <alignment vertical="center"/>
    </xf>
    <xf numFmtId="0" fontId="39" fillId="0" borderId="0" xfId="0" applyFont="1" applyBorder="1" applyAlignment="1" applyProtection="1">
      <alignment horizontal="left" vertical="center"/>
    </xf>
    <xf numFmtId="0" fontId="39" fillId="0" borderId="0" xfId="0" applyFont="1" applyBorder="1" applyAlignment="1" applyProtection="1">
      <alignment horizontal="left" vertical="center" wrapText="1"/>
    </xf>
    <xf numFmtId="167" fontId="9" fillId="0" borderId="0" xfId="0" applyNumberFormat="1" applyFont="1" applyBorder="1" applyAlignment="1" applyProtection="1">
      <alignment vertical="center"/>
    </xf>
    <xf numFmtId="0" fontId="9" fillId="0" borderId="0" xfId="0" applyFont="1" applyAlignment="1" applyProtection="1">
      <alignment vertical="center"/>
      <protection locked="0"/>
    </xf>
    <xf numFmtId="0" fontId="9" fillId="0" borderId="5" xfId="0" applyFont="1" applyBorder="1" applyAlignment="1">
      <alignment vertical="center"/>
    </xf>
    <xf numFmtId="0" fontId="9" fillId="0" borderId="18" xfId="0" applyFont="1" applyBorder="1" applyAlignment="1" applyProtection="1">
      <alignment vertical="center"/>
    </xf>
    <xf numFmtId="0" fontId="9" fillId="0" borderId="0" xfId="0" applyFont="1" applyBorder="1" applyAlignment="1" applyProtection="1">
      <alignment vertical="center"/>
    </xf>
    <xf numFmtId="0" fontId="9" fillId="0" borderId="19" xfId="0" applyFont="1" applyBorder="1" applyAlignment="1" applyProtection="1">
      <alignment vertical="center"/>
    </xf>
    <xf numFmtId="0" fontId="9" fillId="0" borderId="0" xfId="0" applyFont="1" applyAlignment="1">
      <alignment horizontal="left" vertical="center"/>
    </xf>
    <xf numFmtId="0" fontId="38" fillId="0" borderId="0" xfId="0" applyFont="1" applyBorder="1" applyAlignment="1" applyProtection="1">
      <alignment vertical="center" wrapText="1"/>
    </xf>
    <xf numFmtId="167" fontId="0" fillId="4" borderId="28" xfId="0" applyNumberFormat="1" applyFont="1" applyFill="1" applyBorder="1" applyAlignment="1" applyProtection="1">
      <alignment vertical="center"/>
      <protection locked="0"/>
    </xf>
    <xf numFmtId="0" fontId="39" fillId="0" borderId="0" xfId="0" applyFont="1" applyAlignment="1" applyProtection="1">
      <alignment horizontal="left" vertical="center"/>
    </xf>
    <xf numFmtId="0" fontId="3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23" xfId="0" applyFont="1" applyBorder="1" applyAlignment="1" applyProtection="1">
      <alignment vertical="center"/>
    </xf>
    <xf numFmtId="0" fontId="9" fillId="0" borderId="24" xfId="0" applyFont="1" applyBorder="1" applyAlignment="1" applyProtection="1">
      <alignment vertical="center"/>
    </xf>
    <xf numFmtId="0" fontId="9" fillId="0" borderId="25" xfId="0" applyFont="1" applyBorder="1" applyAlignment="1" applyProtection="1">
      <alignment vertical="center"/>
    </xf>
    <xf numFmtId="0" fontId="5" fillId="0" borderId="0" xfId="0" applyFont="1" applyBorder="1" applyAlignment="1" applyProtection="1">
      <alignment horizontal="left"/>
    </xf>
    <xf numFmtId="4" fontId="5" fillId="0" borderId="0" xfId="0" applyNumberFormat="1" applyFont="1" applyBorder="1" applyAlignment="1" applyProtection="1"/>
    <xf numFmtId="0" fontId="0" fillId="0" borderId="23" xfId="0" applyFont="1" applyBorder="1" applyAlignment="1" applyProtection="1">
      <alignment vertical="center"/>
    </xf>
    <xf numFmtId="0" fontId="0" fillId="0" borderId="24" xfId="0" applyFont="1" applyBorder="1" applyAlignment="1" applyProtection="1">
      <alignment vertical="center"/>
    </xf>
    <xf numFmtId="0" fontId="0" fillId="0" borderId="25" xfId="0" applyFont="1" applyBorder="1" applyAlignment="1" applyProtection="1">
      <alignment vertical="center"/>
    </xf>
    <xf numFmtId="0" fontId="0" fillId="0" borderId="0" xfId="0" applyAlignment="1" applyProtection="1">
      <alignment vertical="top"/>
      <protection locked="0"/>
    </xf>
    <xf numFmtId="0" fontId="40" fillId="0" borderId="29" xfId="0" applyFont="1" applyBorder="1" applyAlignment="1" applyProtection="1">
      <alignment vertical="center" wrapText="1"/>
      <protection locked="0"/>
    </xf>
    <xf numFmtId="0" fontId="40" fillId="0" borderId="30" xfId="0" applyFont="1" applyBorder="1" applyAlignment="1" applyProtection="1">
      <alignment vertical="center" wrapText="1"/>
      <protection locked="0"/>
    </xf>
    <xf numFmtId="0" fontId="40" fillId="0" borderId="31" xfId="0" applyFont="1" applyBorder="1" applyAlignment="1" applyProtection="1">
      <alignment vertical="center" wrapText="1"/>
      <protection locked="0"/>
    </xf>
    <xf numFmtId="0" fontId="40" fillId="0" borderId="32" xfId="0" applyFont="1" applyBorder="1" applyAlignment="1" applyProtection="1">
      <alignment horizontal="center" vertical="center" wrapText="1"/>
      <protection locked="0"/>
    </xf>
    <xf numFmtId="0" fontId="40" fillId="0" borderId="33" xfId="0" applyFont="1" applyBorder="1" applyAlignment="1" applyProtection="1">
      <alignment horizontal="center" vertical="center" wrapText="1"/>
      <protection locked="0"/>
    </xf>
    <xf numFmtId="0" fontId="40" fillId="0" borderId="32" xfId="0" applyFont="1" applyBorder="1" applyAlignment="1" applyProtection="1">
      <alignment vertical="center" wrapText="1"/>
      <protection locked="0"/>
    </xf>
    <xf numFmtId="0" fontId="40" fillId="0" borderId="33" xfId="0" applyFont="1" applyBorder="1" applyAlignment="1" applyProtection="1">
      <alignment vertical="center" wrapText="1"/>
      <protection locked="0"/>
    </xf>
    <xf numFmtId="0" fontId="42" fillId="0" borderId="1" xfId="0" applyFont="1" applyBorder="1" applyAlignment="1" applyProtection="1">
      <alignment horizontal="left" vertical="center" wrapText="1"/>
      <protection locked="0"/>
    </xf>
    <xf numFmtId="0" fontId="43" fillId="0" borderId="1" xfId="0" applyFont="1" applyBorder="1" applyAlignment="1" applyProtection="1">
      <alignment horizontal="left" vertical="center" wrapText="1"/>
      <protection locked="0"/>
    </xf>
    <xf numFmtId="0" fontId="43" fillId="0" borderId="32" xfId="0" applyFont="1" applyBorder="1" applyAlignment="1" applyProtection="1">
      <alignment vertical="center" wrapText="1"/>
      <protection locked="0"/>
    </xf>
    <xf numFmtId="0" fontId="43" fillId="0" borderId="1" xfId="0" applyFont="1" applyBorder="1" applyAlignment="1" applyProtection="1">
      <alignment vertical="center" wrapText="1"/>
      <protection locked="0"/>
    </xf>
    <xf numFmtId="0" fontId="43" fillId="0" borderId="1" xfId="0" applyFont="1" applyBorder="1" applyAlignment="1" applyProtection="1">
      <alignment vertical="center"/>
      <protection locked="0"/>
    </xf>
    <xf numFmtId="0" fontId="43" fillId="0" borderId="1" xfId="0" applyFont="1" applyBorder="1" applyAlignment="1" applyProtection="1">
      <alignment horizontal="left" vertical="center"/>
      <protection locked="0"/>
    </xf>
    <xf numFmtId="49" fontId="43" fillId="0" borderId="1" xfId="0" applyNumberFormat="1" applyFont="1" applyBorder="1" applyAlignment="1" applyProtection="1">
      <alignment vertical="center" wrapText="1"/>
      <protection locked="0"/>
    </xf>
    <xf numFmtId="0" fontId="40" fillId="0" borderId="35" xfId="0" applyFont="1" applyBorder="1" applyAlignment="1" applyProtection="1">
      <alignment vertical="center" wrapText="1"/>
      <protection locked="0"/>
    </xf>
    <xf numFmtId="0" fontId="44" fillId="0" borderId="34" xfId="0" applyFont="1" applyBorder="1" applyAlignment="1" applyProtection="1">
      <alignment vertical="center" wrapText="1"/>
      <protection locked="0"/>
    </xf>
    <xf numFmtId="0" fontId="40" fillId="0" borderId="36" xfId="0" applyFont="1" applyBorder="1" applyAlignment="1" applyProtection="1">
      <alignment vertical="center" wrapText="1"/>
      <protection locked="0"/>
    </xf>
    <xf numFmtId="0" fontId="40" fillId="0" borderId="1" xfId="0" applyFont="1" applyBorder="1" applyAlignment="1" applyProtection="1">
      <alignment vertical="top"/>
      <protection locked="0"/>
    </xf>
    <xf numFmtId="0" fontId="40" fillId="0" borderId="0" xfId="0" applyFont="1" applyAlignment="1" applyProtection="1">
      <alignment vertical="top"/>
      <protection locked="0"/>
    </xf>
    <xf numFmtId="0" fontId="40" fillId="0" borderId="29" xfId="0" applyFont="1" applyBorder="1" applyAlignment="1" applyProtection="1">
      <alignment horizontal="left" vertical="center"/>
      <protection locked="0"/>
    </xf>
    <xf numFmtId="0" fontId="40" fillId="0" borderId="30" xfId="0" applyFont="1" applyBorder="1" applyAlignment="1" applyProtection="1">
      <alignment horizontal="left" vertical="center"/>
      <protection locked="0"/>
    </xf>
    <xf numFmtId="0" fontId="40" fillId="0" borderId="31" xfId="0" applyFont="1" applyBorder="1" applyAlignment="1" applyProtection="1">
      <alignment horizontal="left" vertical="center"/>
      <protection locked="0"/>
    </xf>
    <xf numFmtId="0" fontId="40" fillId="0" borderId="32" xfId="0" applyFont="1" applyBorder="1" applyAlignment="1" applyProtection="1">
      <alignment horizontal="left" vertical="center"/>
      <protection locked="0"/>
    </xf>
    <xf numFmtId="0" fontId="40" fillId="0" borderId="33" xfId="0" applyFont="1" applyBorder="1" applyAlignment="1" applyProtection="1">
      <alignment horizontal="left" vertical="center"/>
      <protection locked="0"/>
    </xf>
    <xf numFmtId="0" fontId="42" fillId="0" borderId="1" xfId="0" applyFont="1" applyBorder="1" applyAlignment="1" applyProtection="1">
      <alignment horizontal="left" vertical="center"/>
      <protection locked="0"/>
    </xf>
    <xf numFmtId="0" fontId="45" fillId="0" borderId="0" xfId="0" applyFont="1" applyAlignment="1" applyProtection="1">
      <alignment horizontal="left" vertical="center"/>
      <protection locked="0"/>
    </xf>
    <xf numFmtId="0" fontId="42" fillId="0" borderId="34" xfId="0" applyFont="1" applyBorder="1" applyAlignment="1" applyProtection="1">
      <alignment horizontal="left" vertical="center"/>
      <protection locked="0"/>
    </xf>
    <xf numFmtId="0" fontId="42" fillId="0" borderId="34" xfId="0" applyFont="1" applyBorder="1" applyAlignment="1" applyProtection="1">
      <alignment horizontal="center" vertical="center"/>
      <protection locked="0"/>
    </xf>
    <xf numFmtId="0" fontId="45" fillId="0" borderId="34" xfId="0" applyFont="1" applyBorder="1" applyAlignment="1" applyProtection="1">
      <alignment horizontal="left" vertical="center"/>
      <protection locked="0"/>
    </xf>
    <xf numFmtId="0" fontId="46" fillId="0" borderId="1" xfId="0" applyFont="1" applyBorder="1" applyAlignment="1" applyProtection="1">
      <alignment horizontal="left" vertical="center"/>
      <protection locked="0"/>
    </xf>
    <xf numFmtId="0" fontId="43" fillId="0" borderId="0" xfId="0" applyFont="1" applyAlignment="1" applyProtection="1">
      <alignment horizontal="left" vertical="center"/>
      <protection locked="0"/>
    </xf>
    <xf numFmtId="0" fontId="43" fillId="0" borderId="1" xfId="0" applyFont="1" applyBorder="1" applyAlignment="1" applyProtection="1">
      <alignment horizontal="center" vertical="center"/>
      <protection locked="0"/>
    </xf>
    <xf numFmtId="0" fontId="43" fillId="0" borderId="32" xfId="0" applyFont="1" applyBorder="1" applyAlignment="1" applyProtection="1">
      <alignment horizontal="left" vertical="center"/>
      <protection locked="0"/>
    </xf>
    <xf numFmtId="0" fontId="43" fillId="2" borderId="1" xfId="0" applyFont="1" applyFill="1" applyBorder="1" applyAlignment="1" applyProtection="1">
      <alignment horizontal="left" vertical="center"/>
      <protection locked="0"/>
    </xf>
    <xf numFmtId="0" fontId="43" fillId="2" borderId="1" xfId="0" applyFont="1" applyFill="1" applyBorder="1" applyAlignment="1" applyProtection="1">
      <alignment horizontal="center" vertical="center"/>
      <protection locked="0"/>
    </xf>
    <xf numFmtId="0" fontId="40" fillId="0" borderId="35" xfId="0" applyFont="1" applyBorder="1" applyAlignment="1" applyProtection="1">
      <alignment horizontal="left" vertical="center"/>
      <protection locked="0"/>
    </xf>
    <xf numFmtId="0" fontId="44" fillId="0" borderId="34" xfId="0" applyFont="1" applyBorder="1" applyAlignment="1" applyProtection="1">
      <alignment horizontal="left" vertical="center"/>
      <protection locked="0"/>
    </xf>
    <xf numFmtId="0" fontId="40" fillId="0" borderId="36" xfId="0" applyFont="1" applyBorder="1" applyAlignment="1" applyProtection="1">
      <alignment horizontal="left" vertical="center"/>
      <protection locked="0"/>
    </xf>
    <xf numFmtId="0" fontId="40" fillId="0" borderId="1" xfId="0" applyFont="1" applyBorder="1" applyAlignment="1" applyProtection="1">
      <alignment horizontal="left" vertical="center"/>
      <protection locked="0"/>
    </xf>
    <xf numFmtId="0" fontId="44" fillId="0" borderId="1" xfId="0" applyFont="1" applyBorder="1" applyAlignment="1" applyProtection="1">
      <alignment horizontal="left" vertical="center"/>
      <protection locked="0"/>
    </xf>
    <xf numFmtId="0" fontId="45" fillId="0" borderId="1" xfId="0" applyFont="1" applyBorder="1" applyAlignment="1" applyProtection="1">
      <alignment horizontal="left" vertical="center"/>
      <protection locked="0"/>
    </xf>
    <xf numFmtId="0" fontId="43" fillId="0" borderId="34" xfId="0" applyFont="1" applyBorder="1" applyAlignment="1" applyProtection="1">
      <alignment horizontal="left" vertical="center"/>
      <protection locked="0"/>
    </xf>
    <xf numFmtId="0" fontId="40" fillId="0" borderId="1" xfId="0" applyFont="1" applyBorder="1" applyAlignment="1" applyProtection="1">
      <alignment horizontal="left" vertical="center" wrapText="1"/>
      <protection locked="0"/>
    </xf>
    <xf numFmtId="0" fontId="43" fillId="0" borderId="1" xfId="0" applyFont="1" applyBorder="1" applyAlignment="1" applyProtection="1">
      <alignment horizontal="center" vertical="center" wrapText="1"/>
      <protection locked="0"/>
    </xf>
    <xf numFmtId="0" fontId="40" fillId="0" borderId="29" xfId="0" applyFont="1" applyBorder="1" applyAlignment="1" applyProtection="1">
      <alignment horizontal="left" vertical="center" wrapText="1"/>
      <protection locked="0"/>
    </xf>
    <xf numFmtId="0" fontId="40" fillId="0" borderId="30" xfId="0" applyFont="1" applyBorder="1" applyAlignment="1" applyProtection="1">
      <alignment horizontal="left" vertical="center" wrapText="1"/>
      <protection locked="0"/>
    </xf>
    <xf numFmtId="0" fontId="40" fillId="0" borderId="31" xfId="0" applyFont="1" applyBorder="1" applyAlignment="1" applyProtection="1">
      <alignment horizontal="left" vertical="center" wrapText="1"/>
      <protection locked="0"/>
    </xf>
    <xf numFmtId="0" fontId="40" fillId="0" borderId="32" xfId="0" applyFont="1" applyBorder="1" applyAlignment="1" applyProtection="1">
      <alignment horizontal="left" vertical="center" wrapText="1"/>
      <protection locked="0"/>
    </xf>
    <xf numFmtId="0" fontId="40" fillId="0" borderId="33" xfId="0" applyFont="1" applyBorder="1" applyAlignment="1" applyProtection="1">
      <alignment horizontal="left" vertical="center" wrapText="1"/>
      <protection locked="0"/>
    </xf>
    <xf numFmtId="0" fontId="45" fillId="0" borderId="32" xfId="0" applyFont="1" applyBorder="1" applyAlignment="1" applyProtection="1">
      <alignment horizontal="left" vertical="center" wrapText="1"/>
      <protection locked="0"/>
    </xf>
    <xf numFmtId="0" fontId="45" fillId="0" borderId="33" xfId="0" applyFont="1" applyBorder="1" applyAlignment="1" applyProtection="1">
      <alignment horizontal="left" vertical="center" wrapText="1"/>
      <protection locked="0"/>
    </xf>
    <xf numFmtId="0" fontId="43" fillId="0" borderId="32" xfId="0" applyFont="1" applyBorder="1" applyAlignment="1" applyProtection="1">
      <alignment horizontal="left" vertical="center" wrapText="1"/>
      <protection locked="0"/>
    </xf>
    <xf numFmtId="0" fontId="43" fillId="0" borderId="33" xfId="0" applyFont="1" applyBorder="1" applyAlignment="1" applyProtection="1">
      <alignment horizontal="left" vertical="center" wrapText="1"/>
      <protection locked="0"/>
    </xf>
    <xf numFmtId="0" fontId="43" fillId="0" borderId="33" xfId="0" applyFont="1" applyBorder="1" applyAlignment="1" applyProtection="1">
      <alignment horizontal="left" vertical="center"/>
      <protection locked="0"/>
    </xf>
    <xf numFmtId="0" fontId="43" fillId="0" borderId="35" xfId="0" applyFont="1" applyBorder="1" applyAlignment="1" applyProtection="1">
      <alignment horizontal="left" vertical="center" wrapText="1"/>
      <protection locked="0"/>
    </xf>
    <xf numFmtId="0" fontId="43" fillId="0" borderId="34" xfId="0" applyFont="1" applyBorder="1" applyAlignment="1" applyProtection="1">
      <alignment horizontal="left" vertical="center" wrapText="1"/>
      <protection locked="0"/>
    </xf>
    <xf numFmtId="0" fontId="43" fillId="0" borderId="36" xfId="0" applyFont="1" applyBorder="1" applyAlignment="1" applyProtection="1">
      <alignment horizontal="left" vertical="center" wrapText="1"/>
      <protection locked="0"/>
    </xf>
    <xf numFmtId="0" fontId="43" fillId="0" borderId="1" xfId="0" applyFont="1" applyBorder="1" applyAlignment="1" applyProtection="1">
      <alignment horizontal="left" vertical="top"/>
      <protection locked="0"/>
    </xf>
    <xf numFmtId="0" fontId="43" fillId="0" borderId="1" xfId="0" applyFont="1" applyBorder="1" applyAlignment="1" applyProtection="1">
      <alignment horizontal="center" vertical="top"/>
      <protection locked="0"/>
    </xf>
    <xf numFmtId="0" fontId="43" fillId="0" borderId="35" xfId="0" applyFont="1" applyBorder="1" applyAlignment="1" applyProtection="1">
      <alignment horizontal="left" vertical="center"/>
      <protection locked="0"/>
    </xf>
    <xf numFmtId="0" fontId="43" fillId="0" borderId="36" xfId="0" applyFont="1" applyBorder="1" applyAlignment="1" applyProtection="1">
      <alignment horizontal="left" vertical="center"/>
      <protection locked="0"/>
    </xf>
    <xf numFmtId="0" fontId="45" fillId="0" borderId="0" xfId="0" applyFont="1" applyAlignment="1" applyProtection="1">
      <alignment vertical="center"/>
      <protection locked="0"/>
    </xf>
    <xf numFmtId="0" fontId="42" fillId="0" borderId="1" xfId="0" applyFont="1" applyBorder="1" applyAlignment="1" applyProtection="1">
      <alignment vertical="center"/>
      <protection locked="0"/>
    </xf>
    <xf numFmtId="0" fontId="45" fillId="0" borderId="34" xfId="0" applyFont="1" applyBorder="1" applyAlignment="1" applyProtection="1">
      <alignment vertical="center"/>
      <protection locked="0"/>
    </xf>
    <xf numFmtId="0" fontId="42" fillId="0" borderId="34" xfId="0" applyFont="1" applyBorder="1" applyAlignment="1" applyProtection="1">
      <alignment vertical="center"/>
      <protection locked="0"/>
    </xf>
    <xf numFmtId="0" fontId="0" fillId="0" borderId="1" xfId="0" applyBorder="1" applyAlignment="1" applyProtection="1">
      <alignment vertical="top"/>
      <protection locked="0"/>
    </xf>
    <xf numFmtId="49" fontId="43" fillId="0" borderId="1" xfId="0" applyNumberFormat="1" applyFont="1" applyBorder="1" applyAlignment="1" applyProtection="1">
      <alignment horizontal="left" vertical="center"/>
      <protection locked="0"/>
    </xf>
    <xf numFmtId="0" fontId="0" fillId="0" borderId="34" xfId="0" applyBorder="1" applyAlignment="1" applyProtection="1">
      <alignment vertical="top"/>
      <protection locked="0"/>
    </xf>
    <xf numFmtId="0" fontId="42" fillId="0" borderId="34" xfId="0" applyFont="1" applyBorder="1" applyAlignment="1" applyProtection="1">
      <alignment horizontal="left"/>
      <protection locked="0"/>
    </xf>
    <xf numFmtId="0" fontId="45" fillId="0" borderId="34" xfId="0" applyFont="1" applyBorder="1" applyAlignment="1" applyProtection="1">
      <protection locked="0"/>
    </xf>
    <xf numFmtId="0" fontId="40" fillId="0" borderId="32" xfId="0" applyFont="1" applyBorder="1" applyAlignment="1" applyProtection="1">
      <alignment vertical="top"/>
      <protection locked="0"/>
    </xf>
    <xf numFmtId="0" fontId="40" fillId="0" borderId="33" xfId="0" applyFont="1" applyBorder="1" applyAlignment="1" applyProtection="1">
      <alignment vertical="top"/>
      <protection locked="0"/>
    </xf>
    <xf numFmtId="0" fontId="40" fillId="0" borderId="1" xfId="0" applyFont="1" applyBorder="1" applyAlignment="1" applyProtection="1">
      <alignment horizontal="center" vertical="center"/>
      <protection locked="0"/>
    </xf>
    <xf numFmtId="0" fontId="40" fillId="0" borderId="1" xfId="0" applyFont="1" applyBorder="1" applyAlignment="1" applyProtection="1">
      <alignment horizontal="left" vertical="top"/>
      <protection locked="0"/>
    </xf>
    <xf numFmtId="0" fontId="40" fillId="0" borderId="35" xfId="0" applyFont="1" applyBorder="1" applyAlignment="1" applyProtection="1">
      <alignment vertical="top"/>
      <protection locked="0"/>
    </xf>
    <xf numFmtId="0" fontId="40" fillId="0" borderId="34" xfId="0" applyFont="1" applyBorder="1" applyAlignment="1" applyProtection="1">
      <alignment vertical="top"/>
      <protection locked="0"/>
    </xf>
    <xf numFmtId="0" fontId="40" fillId="0" borderId="36" xfId="0" applyFont="1" applyBorder="1" applyAlignment="1" applyProtection="1">
      <alignment vertical="top"/>
      <protection locked="0"/>
    </xf>
    <xf numFmtId="0" fontId="19" fillId="0" borderId="0" xfId="0" applyFont="1" applyAlignment="1">
      <alignment horizontal="left" vertical="top" wrapText="1"/>
    </xf>
    <xf numFmtId="0" fontId="19" fillId="0" borderId="0" xfId="0" applyFont="1" applyAlignment="1">
      <alignment horizontal="left" vertical="center"/>
    </xf>
    <xf numFmtId="0" fontId="2" fillId="0" borderId="0" xfId="0" applyFont="1" applyBorder="1" applyAlignment="1" applyProtection="1">
      <alignment horizontal="left" vertical="center"/>
    </xf>
    <xf numFmtId="0" fontId="0" fillId="0" borderId="0" xfId="0" applyBorder="1" applyProtection="1"/>
    <xf numFmtId="0" fontId="3" fillId="0" borderId="0" xfId="0" applyFont="1" applyBorder="1" applyAlignment="1" applyProtection="1">
      <alignment horizontal="left" vertical="top" wrapText="1"/>
    </xf>
    <xf numFmtId="49" fontId="2" fillId="4" borderId="0" xfId="0" applyNumberFormat="1" applyFont="1" applyFill="1" applyBorder="1" applyAlignment="1" applyProtection="1">
      <alignment horizontal="left" vertical="center"/>
      <protection locked="0"/>
    </xf>
    <xf numFmtId="49" fontId="2" fillId="0" borderId="0" xfId="0" applyNumberFormat="1" applyFont="1" applyBorder="1" applyAlignment="1" applyProtection="1">
      <alignment horizontal="left" vertical="center"/>
    </xf>
    <xf numFmtId="0" fontId="2" fillId="0" borderId="0" xfId="0" applyFont="1" applyBorder="1" applyAlignment="1" applyProtection="1">
      <alignment horizontal="left" vertical="center" wrapText="1"/>
    </xf>
    <xf numFmtId="4" fontId="20" fillId="0" borderId="8" xfId="0" applyNumberFormat="1" applyFont="1" applyBorder="1" applyAlignment="1" applyProtection="1">
      <alignment vertical="center"/>
    </xf>
    <xf numFmtId="0" fontId="0" fillId="0" borderId="8" xfId="0" applyFont="1" applyBorder="1" applyAlignment="1" applyProtection="1">
      <alignment vertical="center"/>
    </xf>
    <xf numFmtId="0" fontId="1" fillId="0" borderId="0" xfId="0" applyFont="1" applyBorder="1" applyAlignment="1" applyProtection="1">
      <alignment horizontal="right" vertical="center"/>
    </xf>
    <xf numFmtId="164" fontId="1" fillId="0" borderId="0" xfId="0" applyNumberFormat="1" applyFont="1" applyBorder="1" applyAlignment="1" applyProtection="1">
      <alignment horizontal="center" vertical="center"/>
    </xf>
    <xf numFmtId="0" fontId="1" fillId="0" borderId="0" xfId="0" applyFont="1" applyBorder="1" applyAlignment="1" applyProtection="1">
      <alignment vertical="center"/>
    </xf>
    <xf numFmtId="4" fontId="19" fillId="0" borderId="0" xfId="0" applyNumberFormat="1" applyFont="1" applyBorder="1" applyAlignment="1" applyProtection="1">
      <alignment vertical="center"/>
    </xf>
    <xf numFmtId="0" fontId="3" fillId="5" borderId="10" xfId="0" applyFont="1" applyFill="1" applyBorder="1" applyAlignment="1" applyProtection="1">
      <alignment horizontal="left" vertical="center"/>
    </xf>
    <xf numFmtId="0" fontId="0" fillId="5" borderId="10" xfId="0" applyFont="1" applyFill="1" applyBorder="1" applyAlignment="1" applyProtection="1">
      <alignment vertical="center"/>
    </xf>
    <xf numFmtId="4" fontId="3" fillId="5" borderId="10" xfId="0" applyNumberFormat="1" applyFont="1" applyFill="1" applyBorder="1" applyAlignment="1" applyProtection="1">
      <alignment vertical="center"/>
    </xf>
    <xf numFmtId="0" fontId="0" fillId="5" borderId="11" xfId="0" applyFont="1" applyFill="1" applyBorder="1" applyAlignment="1" applyProtection="1">
      <alignmen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xf>
    <xf numFmtId="0" fontId="22" fillId="0" borderId="15" xfId="0" applyFont="1" applyBorder="1" applyAlignment="1">
      <alignment horizontal="center" vertical="center"/>
    </xf>
    <xf numFmtId="0" fontId="22" fillId="0" borderId="16" xfId="0" applyFont="1" applyBorder="1" applyAlignment="1">
      <alignment horizontal="left" vertical="center"/>
    </xf>
    <xf numFmtId="0" fontId="1" fillId="0" borderId="18" xfId="0" applyFont="1" applyBorder="1" applyAlignment="1">
      <alignment horizontal="left" vertical="center"/>
    </xf>
    <xf numFmtId="0" fontId="1" fillId="0" borderId="0" xfId="0" applyFont="1" applyBorder="1" applyAlignment="1">
      <alignment horizontal="left" vertical="center"/>
    </xf>
    <xf numFmtId="0" fontId="1" fillId="0" borderId="18" xfId="0" applyFont="1" applyBorder="1" applyAlignment="1" applyProtection="1">
      <alignment horizontal="left" vertical="center"/>
    </xf>
    <xf numFmtId="0" fontId="1" fillId="0" borderId="0" xfId="0" applyFont="1" applyBorder="1" applyAlignment="1" applyProtection="1">
      <alignment horizontal="left" vertical="center"/>
    </xf>
    <xf numFmtId="0" fontId="2" fillId="6" borderId="9" xfId="0" applyFont="1" applyFill="1" applyBorder="1" applyAlignment="1" applyProtection="1">
      <alignment horizontal="center" vertical="center"/>
    </xf>
    <xf numFmtId="0" fontId="2" fillId="6" borderId="10" xfId="0" applyFont="1" applyFill="1" applyBorder="1" applyAlignment="1" applyProtection="1">
      <alignment horizontal="left" vertical="center"/>
    </xf>
    <xf numFmtId="0" fontId="2" fillId="6" borderId="10" xfId="0" applyFont="1" applyFill="1" applyBorder="1" applyAlignment="1" applyProtection="1">
      <alignment horizontal="center" vertical="center"/>
    </xf>
    <xf numFmtId="0" fontId="2" fillId="6" borderId="10" xfId="0" applyFont="1" applyFill="1" applyBorder="1" applyAlignment="1" applyProtection="1">
      <alignment horizontal="right" vertical="center"/>
    </xf>
    <xf numFmtId="4" fontId="27" fillId="0" borderId="0" xfId="0" applyNumberFormat="1" applyFont="1" applyAlignment="1" applyProtection="1">
      <alignment vertical="center"/>
    </xf>
    <xf numFmtId="0" fontId="27" fillId="0" borderId="0" xfId="0" applyFont="1" applyAlignment="1" applyProtection="1">
      <alignment vertical="center"/>
    </xf>
    <xf numFmtId="0" fontId="26" fillId="0" borderId="0" xfId="0" applyFont="1" applyAlignment="1" applyProtection="1">
      <alignment horizontal="left" vertical="center" wrapText="1"/>
    </xf>
    <xf numFmtId="4" fontId="23" fillId="0" borderId="0" xfId="0" applyNumberFormat="1" applyFont="1" applyAlignment="1" applyProtection="1">
      <alignment horizontal="right" vertical="center"/>
    </xf>
    <xf numFmtId="4" fontId="23" fillId="0" borderId="0" xfId="0" applyNumberFormat="1" applyFont="1" applyAlignment="1" applyProtection="1">
      <alignment vertical="center"/>
    </xf>
    <xf numFmtId="0" fontId="0" fillId="0" borderId="0" xfId="0"/>
    <xf numFmtId="0" fontId="18" fillId="0" borderId="0" xfId="0" applyFont="1" applyBorder="1" applyAlignment="1" applyProtection="1">
      <alignment horizontal="left" vertical="center" wrapText="1"/>
    </xf>
    <xf numFmtId="0" fontId="18" fillId="0" borderId="0" xfId="0" applyFont="1" applyBorder="1" applyAlignment="1" applyProtection="1">
      <alignment horizontal="left" vertical="center"/>
    </xf>
    <xf numFmtId="0" fontId="3" fillId="0" borderId="0" xfId="0" applyFont="1" applyBorder="1" applyAlignment="1" applyProtection="1">
      <alignment horizontal="left" vertical="center" wrapText="1"/>
    </xf>
    <xf numFmtId="0" fontId="0" fillId="0" borderId="0" xfId="0" applyFont="1" applyBorder="1" applyAlignment="1" applyProtection="1">
      <alignment vertical="center"/>
    </xf>
    <xf numFmtId="0" fontId="18" fillId="0" borderId="0" xfId="0" applyFont="1" applyAlignment="1" applyProtection="1">
      <alignment horizontal="left" vertical="center" wrapText="1"/>
    </xf>
    <xf numFmtId="0" fontId="18" fillId="0" borderId="0" xfId="0" applyFont="1" applyAlignment="1" applyProtection="1">
      <alignment horizontal="left" vertical="center"/>
    </xf>
    <xf numFmtId="0" fontId="0" fillId="0" borderId="0" xfId="0" applyFont="1" applyAlignment="1" applyProtection="1">
      <alignment vertical="center"/>
    </xf>
    <xf numFmtId="0" fontId="30" fillId="3" borderId="0" xfId="1" applyFont="1" applyFill="1" applyAlignment="1">
      <alignment vertical="center"/>
    </xf>
    <xf numFmtId="0" fontId="43" fillId="0" borderId="1" xfId="0" applyFont="1" applyBorder="1" applyAlignment="1" applyProtection="1">
      <alignment horizontal="left" vertical="center"/>
      <protection locked="0"/>
    </xf>
    <xf numFmtId="0" fontId="43" fillId="0" borderId="1" xfId="0" applyFont="1" applyBorder="1" applyAlignment="1" applyProtection="1">
      <alignment horizontal="left" vertical="top"/>
      <protection locked="0"/>
    </xf>
    <xf numFmtId="0" fontId="42" fillId="0" borderId="34" xfId="0" applyFont="1" applyBorder="1" applyAlignment="1" applyProtection="1">
      <alignment horizontal="left"/>
      <protection locked="0"/>
    </xf>
    <xf numFmtId="0" fontId="41" fillId="0" borderId="1" xfId="0" applyFont="1" applyBorder="1" applyAlignment="1" applyProtection="1">
      <alignment horizontal="center" vertical="center" wrapText="1"/>
      <protection locked="0"/>
    </xf>
    <xf numFmtId="0" fontId="41" fillId="0" borderId="1" xfId="0" applyFont="1" applyBorder="1" applyAlignment="1" applyProtection="1">
      <alignment horizontal="center" vertical="center"/>
      <protection locked="0"/>
    </xf>
    <xf numFmtId="49" fontId="43" fillId="0" borderId="1" xfId="0" applyNumberFormat="1" applyFont="1" applyBorder="1" applyAlignment="1" applyProtection="1">
      <alignment horizontal="left" vertical="center" wrapText="1"/>
      <protection locked="0"/>
    </xf>
    <xf numFmtId="0" fontId="43" fillId="0" borderId="1" xfId="0" applyFont="1" applyBorder="1" applyAlignment="1" applyProtection="1">
      <alignment horizontal="left" vertical="center" wrapText="1"/>
      <protection locked="0"/>
    </xf>
    <xf numFmtId="0" fontId="42" fillId="0" borderId="34" xfId="0" applyFont="1" applyBorder="1" applyAlignment="1" applyProtection="1">
      <alignment horizontal="left" wrapText="1"/>
      <protection locked="0"/>
    </xf>
  </cellXfs>
  <cellStyles count="2">
    <cellStyle name="Hypertextový odkaz" xfId="1" builtinId="8"/>
    <cellStyle name="normální" xfId="0" builtinId="0" customBuiltin="1"/>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pageSetUpPr fitToPage="1"/>
  </sheetPr>
  <dimension ref="A1:CM58"/>
  <sheetViews>
    <sheetView showGridLines="0" tabSelected="1"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customWidth="1"/>
    <col min="44" max="44" width="13.6640625" customWidth="1"/>
    <col min="45" max="47" width="25.83203125" hidden="1" customWidth="1"/>
    <col min="48" max="52" width="21.6640625" hidden="1" customWidth="1"/>
    <col min="53" max="53" width="19.1640625" hidden="1" customWidth="1"/>
    <col min="54" max="54" width="25" hidden="1" customWidth="1"/>
    <col min="55" max="56" width="19.1640625" hidden="1" customWidth="1"/>
    <col min="57" max="57" width="66.5" customWidth="1"/>
    <col min="71" max="91" width="9.33203125" hidden="1"/>
  </cols>
  <sheetData>
    <row r="1" spans="1:74" ht="21.4" customHeight="1">
      <c r="A1" s="14" t="s">
        <v>0</v>
      </c>
      <c r="B1" s="15"/>
      <c r="C1" s="15"/>
      <c r="D1" s="16" t="s">
        <v>1</v>
      </c>
      <c r="E1" s="15"/>
      <c r="F1" s="15"/>
      <c r="G1" s="15"/>
      <c r="H1" s="15"/>
      <c r="I1" s="15"/>
      <c r="J1" s="15"/>
      <c r="K1" s="17" t="s">
        <v>2</v>
      </c>
      <c r="L1" s="17"/>
      <c r="M1" s="17"/>
      <c r="N1" s="17"/>
      <c r="O1" s="17"/>
      <c r="P1" s="17"/>
      <c r="Q1" s="17"/>
      <c r="R1" s="17"/>
      <c r="S1" s="17"/>
      <c r="T1" s="15"/>
      <c r="U1" s="15"/>
      <c r="V1" s="15"/>
      <c r="W1" s="17" t="s">
        <v>3</v>
      </c>
      <c r="X1" s="17"/>
      <c r="Y1" s="17"/>
      <c r="Z1" s="17"/>
      <c r="AA1" s="17"/>
      <c r="AB1" s="17"/>
      <c r="AC1" s="17"/>
      <c r="AD1" s="17"/>
      <c r="AE1" s="17"/>
      <c r="AF1" s="17"/>
      <c r="AG1" s="17"/>
      <c r="AH1" s="17"/>
      <c r="AI1" s="18"/>
      <c r="AJ1" s="19"/>
      <c r="AK1" s="19"/>
      <c r="AL1" s="19"/>
      <c r="AM1" s="19"/>
      <c r="AN1" s="19"/>
      <c r="AO1" s="19"/>
      <c r="AP1" s="19"/>
      <c r="AQ1" s="19"/>
      <c r="AR1" s="19"/>
      <c r="AS1" s="19"/>
      <c r="AT1" s="19"/>
      <c r="AU1" s="19"/>
      <c r="AV1" s="19"/>
      <c r="AW1" s="19"/>
      <c r="AX1" s="19"/>
      <c r="AY1" s="19"/>
      <c r="AZ1" s="19"/>
      <c r="BA1" s="20" t="s">
        <v>4</v>
      </c>
      <c r="BB1" s="20" t="s">
        <v>5</v>
      </c>
      <c r="BC1" s="19"/>
      <c r="BD1" s="19"/>
      <c r="BE1" s="19"/>
      <c r="BF1" s="19"/>
      <c r="BG1" s="19"/>
      <c r="BH1" s="19"/>
      <c r="BI1" s="19"/>
      <c r="BJ1" s="19"/>
      <c r="BK1" s="19"/>
      <c r="BL1" s="19"/>
      <c r="BM1" s="19"/>
      <c r="BN1" s="19"/>
      <c r="BO1" s="19"/>
      <c r="BP1" s="19"/>
      <c r="BQ1" s="19"/>
      <c r="BR1" s="19"/>
      <c r="BT1" s="21" t="s">
        <v>6</v>
      </c>
      <c r="BU1" s="21" t="s">
        <v>6</v>
      </c>
      <c r="BV1" s="21" t="s">
        <v>7</v>
      </c>
    </row>
    <row r="2" spans="1:74" ht="36.950000000000003" customHeight="1">
      <c r="AR2" s="372"/>
      <c r="AS2" s="372"/>
      <c r="AT2" s="372"/>
      <c r="AU2" s="372"/>
      <c r="AV2" s="372"/>
      <c r="AW2" s="372"/>
      <c r="AX2" s="372"/>
      <c r="AY2" s="372"/>
      <c r="AZ2" s="372"/>
      <c r="BA2" s="372"/>
      <c r="BB2" s="372"/>
      <c r="BC2" s="372"/>
      <c r="BD2" s="372"/>
      <c r="BE2" s="372"/>
      <c r="BS2" s="22" t="s">
        <v>8</v>
      </c>
      <c r="BT2" s="22" t="s">
        <v>9</v>
      </c>
    </row>
    <row r="3" spans="1:74" ht="6.95" customHeight="1">
      <c r="B3" s="23"/>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5"/>
      <c r="BS3" s="22" t="s">
        <v>8</v>
      </c>
      <c r="BT3" s="22" t="s">
        <v>10</v>
      </c>
    </row>
    <row r="4" spans="1:74" ht="36.950000000000003" customHeight="1">
      <c r="B4" s="26"/>
      <c r="C4" s="27"/>
      <c r="D4" s="28" t="s">
        <v>11</v>
      </c>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9"/>
      <c r="AS4" s="30" t="s">
        <v>12</v>
      </c>
      <c r="BE4" s="31" t="s">
        <v>13</v>
      </c>
      <c r="BS4" s="22" t="s">
        <v>14</v>
      </c>
    </row>
    <row r="5" spans="1:74" ht="14.45" customHeight="1">
      <c r="B5" s="26"/>
      <c r="C5" s="27"/>
      <c r="D5" s="32" t="s">
        <v>15</v>
      </c>
      <c r="E5" s="27"/>
      <c r="F5" s="27"/>
      <c r="G5" s="27"/>
      <c r="H5" s="27"/>
      <c r="I5" s="27"/>
      <c r="J5" s="27"/>
      <c r="K5" s="337" t="s">
        <v>16</v>
      </c>
      <c r="L5" s="338"/>
      <c r="M5" s="338"/>
      <c r="N5" s="338"/>
      <c r="O5" s="338"/>
      <c r="P5" s="338"/>
      <c r="Q5" s="338"/>
      <c r="R5" s="338"/>
      <c r="S5" s="338"/>
      <c r="T5" s="338"/>
      <c r="U5" s="338"/>
      <c r="V5" s="338"/>
      <c r="W5" s="338"/>
      <c r="X5" s="338"/>
      <c r="Y5" s="338"/>
      <c r="Z5" s="338"/>
      <c r="AA5" s="338"/>
      <c r="AB5" s="338"/>
      <c r="AC5" s="338"/>
      <c r="AD5" s="338"/>
      <c r="AE5" s="338"/>
      <c r="AF5" s="338"/>
      <c r="AG5" s="338"/>
      <c r="AH5" s="338"/>
      <c r="AI5" s="338"/>
      <c r="AJ5" s="338"/>
      <c r="AK5" s="338"/>
      <c r="AL5" s="338"/>
      <c r="AM5" s="338"/>
      <c r="AN5" s="338"/>
      <c r="AO5" s="338"/>
      <c r="AP5" s="27"/>
      <c r="AQ5" s="29"/>
      <c r="BE5" s="335" t="s">
        <v>17</v>
      </c>
      <c r="BS5" s="22" t="s">
        <v>8</v>
      </c>
    </row>
    <row r="6" spans="1:74" ht="36.950000000000003" customHeight="1">
      <c r="B6" s="26"/>
      <c r="C6" s="27"/>
      <c r="D6" s="34" t="s">
        <v>18</v>
      </c>
      <c r="E6" s="27"/>
      <c r="F6" s="27"/>
      <c r="G6" s="27"/>
      <c r="H6" s="27"/>
      <c r="I6" s="27"/>
      <c r="J6" s="27"/>
      <c r="K6" s="339" t="s">
        <v>19</v>
      </c>
      <c r="L6" s="338"/>
      <c r="M6" s="338"/>
      <c r="N6" s="338"/>
      <c r="O6" s="338"/>
      <c r="P6" s="338"/>
      <c r="Q6" s="338"/>
      <c r="R6" s="338"/>
      <c r="S6" s="338"/>
      <c r="T6" s="338"/>
      <c r="U6" s="338"/>
      <c r="V6" s="338"/>
      <c r="W6" s="338"/>
      <c r="X6" s="338"/>
      <c r="Y6" s="338"/>
      <c r="Z6" s="338"/>
      <c r="AA6" s="338"/>
      <c r="AB6" s="338"/>
      <c r="AC6" s="338"/>
      <c r="AD6" s="338"/>
      <c r="AE6" s="338"/>
      <c r="AF6" s="338"/>
      <c r="AG6" s="338"/>
      <c r="AH6" s="338"/>
      <c r="AI6" s="338"/>
      <c r="AJ6" s="338"/>
      <c r="AK6" s="338"/>
      <c r="AL6" s="338"/>
      <c r="AM6" s="338"/>
      <c r="AN6" s="338"/>
      <c r="AO6" s="338"/>
      <c r="AP6" s="27"/>
      <c r="AQ6" s="29"/>
      <c r="BE6" s="336"/>
      <c r="BS6" s="22" t="s">
        <v>20</v>
      </c>
    </row>
    <row r="7" spans="1:74" ht="14.45" customHeight="1">
      <c r="B7" s="26"/>
      <c r="C7" s="27"/>
      <c r="D7" s="35" t="s">
        <v>21</v>
      </c>
      <c r="E7" s="27"/>
      <c r="F7" s="27"/>
      <c r="G7" s="27"/>
      <c r="H7" s="27"/>
      <c r="I7" s="27"/>
      <c r="J7" s="27"/>
      <c r="K7" s="33" t="s">
        <v>22</v>
      </c>
      <c r="L7" s="27"/>
      <c r="M7" s="27"/>
      <c r="N7" s="27"/>
      <c r="O7" s="27"/>
      <c r="P7" s="27"/>
      <c r="Q7" s="27"/>
      <c r="R7" s="27"/>
      <c r="S7" s="27"/>
      <c r="T7" s="27"/>
      <c r="U7" s="27"/>
      <c r="V7" s="27"/>
      <c r="W7" s="27"/>
      <c r="X7" s="27"/>
      <c r="Y7" s="27"/>
      <c r="Z7" s="27"/>
      <c r="AA7" s="27"/>
      <c r="AB7" s="27"/>
      <c r="AC7" s="27"/>
      <c r="AD7" s="27"/>
      <c r="AE7" s="27"/>
      <c r="AF7" s="27"/>
      <c r="AG7" s="27"/>
      <c r="AH7" s="27"/>
      <c r="AI7" s="27"/>
      <c r="AJ7" s="27"/>
      <c r="AK7" s="35" t="s">
        <v>23</v>
      </c>
      <c r="AL7" s="27"/>
      <c r="AM7" s="27"/>
      <c r="AN7" s="33" t="s">
        <v>22</v>
      </c>
      <c r="AO7" s="27"/>
      <c r="AP7" s="27"/>
      <c r="AQ7" s="29"/>
      <c r="BE7" s="336"/>
      <c r="BS7" s="22" t="s">
        <v>24</v>
      </c>
    </row>
    <row r="8" spans="1:74" ht="14.45" customHeight="1">
      <c r="B8" s="26"/>
      <c r="C8" s="27"/>
      <c r="D8" s="35" t="s">
        <v>25</v>
      </c>
      <c r="E8" s="27"/>
      <c r="F8" s="27"/>
      <c r="G8" s="27"/>
      <c r="H8" s="27"/>
      <c r="I8" s="27"/>
      <c r="J8" s="27"/>
      <c r="K8" s="33" t="s">
        <v>26</v>
      </c>
      <c r="L8" s="27"/>
      <c r="M8" s="27"/>
      <c r="N8" s="27"/>
      <c r="O8" s="27"/>
      <c r="P8" s="27"/>
      <c r="Q8" s="27"/>
      <c r="R8" s="27"/>
      <c r="S8" s="27"/>
      <c r="T8" s="27"/>
      <c r="U8" s="27"/>
      <c r="V8" s="27"/>
      <c r="W8" s="27"/>
      <c r="X8" s="27"/>
      <c r="Y8" s="27"/>
      <c r="Z8" s="27"/>
      <c r="AA8" s="27"/>
      <c r="AB8" s="27"/>
      <c r="AC8" s="27"/>
      <c r="AD8" s="27"/>
      <c r="AE8" s="27"/>
      <c r="AF8" s="27"/>
      <c r="AG8" s="27"/>
      <c r="AH8" s="27"/>
      <c r="AI8" s="27"/>
      <c r="AJ8" s="27"/>
      <c r="AK8" s="35" t="s">
        <v>27</v>
      </c>
      <c r="AL8" s="27"/>
      <c r="AM8" s="27"/>
      <c r="AN8" s="36" t="s">
        <v>28</v>
      </c>
      <c r="AO8" s="27"/>
      <c r="AP8" s="27"/>
      <c r="AQ8" s="29"/>
      <c r="BE8" s="336"/>
      <c r="BS8" s="22" t="s">
        <v>29</v>
      </c>
    </row>
    <row r="9" spans="1:74" ht="14.45" customHeight="1">
      <c r="B9" s="26"/>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9"/>
      <c r="BE9" s="336"/>
      <c r="BS9" s="22" t="s">
        <v>30</v>
      </c>
    </row>
    <row r="10" spans="1:74" ht="14.45" customHeight="1">
      <c r="B10" s="26"/>
      <c r="C10" s="27"/>
      <c r="D10" s="35" t="s">
        <v>31</v>
      </c>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35" t="s">
        <v>32</v>
      </c>
      <c r="AL10" s="27"/>
      <c r="AM10" s="27"/>
      <c r="AN10" s="33" t="s">
        <v>33</v>
      </c>
      <c r="AO10" s="27"/>
      <c r="AP10" s="27"/>
      <c r="AQ10" s="29"/>
      <c r="BE10" s="336"/>
      <c r="BS10" s="22" t="s">
        <v>20</v>
      </c>
    </row>
    <row r="11" spans="1:74" ht="18.399999999999999" customHeight="1">
      <c r="B11" s="26"/>
      <c r="C11" s="27"/>
      <c r="D11" s="27"/>
      <c r="E11" s="33" t="s">
        <v>34</v>
      </c>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35" t="s">
        <v>35</v>
      </c>
      <c r="AL11" s="27"/>
      <c r="AM11" s="27"/>
      <c r="AN11" s="33" t="s">
        <v>36</v>
      </c>
      <c r="AO11" s="27"/>
      <c r="AP11" s="27"/>
      <c r="AQ11" s="29"/>
      <c r="BE11" s="336"/>
      <c r="BS11" s="22" t="s">
        <v>20</v>
      </c>
    </row>
    <row r="12" spans="1:74" ht="6.95" customHeight="1">
      <c r="B12" s="26"/>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9"/>
      <c r="BE12" s="336"/>
      <c r="BS12" s="22" t="s">
        <v>20</v>
      </c>
    </row>
    <row r="13" spans="1:74" ht="14.45" customHeight="1">
      <c r="B13" s="26"/>
      <c r="C13" s="27"/>
      <c r="D13" s="35" t="s">
        <v>37</v>
      </c>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35" t="s">
        <v>32</v>
      </c>
      <c r="AL13" s="27"/>
      <c r="AM13" s="27"/>
      <c r="AN13" s="37" t="s">
        <v>38</v>
      </c>
      <c r="AO13" s="27"/>
      <c r="AP13" s="27"/>
      <c r="AQ13" s="29"/>
      <c r="BE13" s="336"/>
      <c r="BS13" s="22" t="s">
        <v>20</v>
      </c>
    </row>
    <row r="14" spans="1:74">
      <c r="B14" s="26"/>
      <c r="C14" s="27"/>
      <c r="D14" s="27"/>
      <c r="E14" s="340" t="s">
        <v>38</v>
      </c>
      <c r="F14" s="341"/>
      <c r="G14" s="341"/>
      <c r="H14" s="341"/>
      <c r="I14" s="341"/>
      <c r="J14" s="341"/>
      <c r="K14" s="341"/>
      <c r="L14" s="341"/>
      <c r="M14" s="341"/>
      <c r="N14" s="341"/>
      <c r="O14" s="341"/>
      <c r="P14" s="341"/>
      <c r="Q14" s="341"/>
      <c r="R14" s="341"/>
      <c r="S14" s="341"/>
      <c r="T14" s="341"/>
      <c r="U14" s="341"/>
      <c r="V14" s="341"/>
      <c r="W14" s="341"/>
      <c r="X14" s="341"/>
      <c r="Y14" s="341"/>
      <c r="Z14" s="341"/>
      <c r="AA14" s="341"/>
      <c r="AB14" s="341"/>
      <c r="AC14" s="341"/>
      <c r="AD14" s="341"/>
      <c r="AE14" s="341"/>
      <c r="AF14" s="341"/>
      <c r="AG14" s="341"/>
      <c r="AH14" s="341"/>
      <c r="AI14" s="341"/>
      <c r="AJ14" s="341"/>
      <c r="AK14" s="35" t="s">
        <v>35</v>
      </c>
      <c r="AL14" s="27"/>
      <c r="AM14" s="27"/>
      <c r="AN14" s="37" t="s">
        <v>38</v>
      </c>
      <c r="AO14" s="27"/>
      <c r="AP14" s="27"/>
      <c r="AQ14" s="29"/>
      <c r="BE14" s="336"/>
      <c r="BS14" s="22" t="s">
        <v>20</v>
      </c>
    </row>
    <row r="15" spans="1:74" ht="6.95" customHeight="1">
      <c r="B15" s="26"/>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9"/>
      <c r="BE15" s="336"/>
      <c r="BS15" s="22" t="s">
        <v>6</v>
      </c>
    </row>
    <row r="16" spans="1:74" ht="14.45" customHeight="1">
      <c r="B16" s="26"/>
      <c r="C16" s="27"/>
      <c r="D16" s="35" t="s">
        <v>39</v>
      </c>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35" t="s">
        <v>32</v>
      </c>
      <c r="AL16" s="27"/>
      <c r="AM16" s="27"/>
      <c r="AN16" s="33" t="s">
        <v>40</v>
      </c>
      <c r="AO16" s="27"/>
      <c r="AP16" s="27"/>
      <c r="AQ16" s="29"/>
      <c r="BE16" s="336"/>
      <c r="BS16" s="22" t="s">
        <v>6</v>
      </c>
    </row>
    <row r="17" spans="2:71" ht="18.399999999999999" customHeight="1">
      <c r="B17" s="26"/>
      <c r="C17" s="27"/>
      <c r="D17" s="27"/>
      <c r="E17" s="33" t="s">
        <v>41</v>
      </c>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35" t="s">
        <v>35</v>
      </c>
      <c r="AL17" s="27"/>
      <c r="AM17" s="27"/>
      <c r="AN17" s="33" t="s">
        <v>42</v>
      </c>
      <c r="AO17" s="27"/>
      <c r="AP17" s="27"/>
      <c r="AQ17" s="29"/>
      <c r="BE17" s="336"/>
      <c r="BS17" s="22" t="s">
        <v>43</v>
      </c>
    </row>
    <row r="18" spans="2:71" ht="6.95" customHeight="1">
      <c r="B18" s="26"/>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9"/>
      <c r="BE18" s="336"/>
      <c r="BS18" s="22" t="s">
        <v>8</v>
      </c>
    </row>
    <row r="19" spans="2:71" ht="14.45" customHeight="1">
      <c r="B19" s="26"/>
      <c r="C19" s="27"/>
      <c r="D19" s="35" t="s">
        <v>44</v>
      </c>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9"/>
      <c r="BE19" s="336"/>
      <c r="BS19" s="22" t="s">
        <v>8</v>
      </c>
    </row>
    <row r="20" spans="2:71" ht="48.75" customHeight="1">
      <c r="B20" s="26"/>
      <c r="C20" s="27"/>
      <c r="D20" s="27"/>
      <c r="E20" s="342" t="s">
        <v>45</v>
      </c>
      <c r="F20" s="342"/>
      <c r="G20" s="342"/>
      <c r="H20" s="342"/>
      <c r="I20" s="342"/>
      <c r="J20" s="342"/>
      <c r="K20" s="342"/>
      <c r="L20" s="342"/>
      <c r="M20" s="342"/>
      <c r="N20" s="342"/>
      <c r="O20" s="342"/>
      <c r="P20" s="342"/>
      <c r="Q20" s="342"/>
      <c r="R20" s="342"/>
      <c r="S20" s="342"/>
      <c r="T20" s="342"/>
      <c r="U20" s="342"/>
      <c r="V20" s="342"/>
      <c r="W20" s="342"/>
      <c r="X20" s="342"/>
      <c r="Y20" s="342"/>
      <c r="Z20" s="342"/>
      <c r="AA20" s="342"/>
      <c r="AB20" s="342"/>
      <c r="AC20" s="342"/>
      <c r="AD20" s="342"/>
      <c r="AE20" s="342"/>
      <c r="AF20" s="342"/>
      <c r="AG20" s="342"/>
      <c r="AH20" s="342"/>
      <c r="AI20" s="342"/>
      <c r="AJ20" s="342"/>
      <c r="AK20" s="342"/>
      <c r="AL20" s="342"/>
      <c r="AM20" s="342"/>
      <c r="AN20" s="342"/>
      <c r="AO20" s="27"/>
      <c r="AP20" s="27"/>
      <c r="AQ20" s="29"/>
      <c r="BE20" s="336"/>
      <c r="BS20" s="22" t="s">
        <v>6</v>
      </c>
    </row>
    <row r="21" spans="2:71" ht="6.95" customHeight="1">
      <c r="B21" s="26"/>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9"/>
      <c r="BE21" s="336"/>
    </row>
    <row r="22" spans="2:71" ht="6.95" customHeight="1">
      <c r="B22" s="26"/>
      <c r="C22" s="27"/>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27"/>
      <c r="AQ22" s="29"/>
      <c r="BE22" s="336"/>
    </row>
    <row r="23" spans="2:71" s="1" customFormat="1" ht="25.9" customHeight="1">
      <c r="B23" s="39"/>
      <c r="C23" s="40"/>
      <c r="D23" s="41" t="s">
        <v>46</v>
      </c>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343">
        <f>ROUND(AG51,2)</f>
        <v>0</v>
      </c>
      <c r="AL23" s="344"/>
      <c r="AM23" s="344"/>
      <c r="AN23" s="344"/>
      <c r="AO23" s="344"/>
      <c r="AP23" s="40"/>
      <c r="AQ23" s="43"/>
      <c r="BE23" s="336"/>
    </row>
    <row r="24" spans="2:71" s="1" customFormat="1" ht="6.95" customHeight="1">
      <c r="B24" s="39"/>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3"/>
      <c r="BE24" s="336"/>
    </row>
    <row r="25" spans="2:71" s="1" customFormat="1" ht="13.5">
      <c r="B25" s="39"/>
      <c r="C25" s="40"/>
      <c r="D25" s="40"/>
      <c r="E25" s="40"/>
      <c r="F25" s="40"/>
      <c r="G25" s="40"/>
      <c r="H25" s="40"/>
      <c r="I25" s="40"/>
      <c r="J25" s="40"/>
      <c r="K25" s="40"/>
      <c r="L25" s="345" t="s">
        <v>47</v>
      </c>
      <c r="M25" s="345"/>
      <c r="N25" s="345"/>
      <c r="O25" s="345"/>
      <c r="P25" s="40"/>
      <c r="Q25" s="40"/>
      <c r="R25" s="40"/>
      <c r="S25" s="40"/>
      <c r="T25" s="40"/>
      <c r="U25" s="40"/>
      <c r="V25" s="40"/>
      <c r="W25" s="345" t="s">
        <v>48</v>
      </c>
      <c r="X25" s="345"/>
      <c r="Y25" s="345"/>
      <c r="Z25" s="345"/>
      <c r="AA25" s="345"/>
      <c r="AB25" s="345"/>
      <c r="AC25" s="345"/>
      <c r="AD25" s="345"/>
      <c r="AE25" s="345"/>
      <c r="AF25" s="40"/>
      <c r="AG25" s="40"/>
      <c r="AH25" s="40"/>
      <c r="AI25" s="40"/>
      <c r="AJ25" s="40"/>
      <c r="AK25" s="345" t="s">
        <v>49</v>
      </c>
      <c r="AL25" s="345"/>
      <c r="AM25" s="345"/>
      <c r="AN25" s="345"/>
      <c r="AO25" s="345"/>
      <c r="AP25" s="40"/>
      <c r="AQ25" s="43"/>
      <c r="BE25" s="336"/>
    </row>
    <row r="26" spans="2:71" s="2" customFormat="1" ht="14.45" customHeight="1">
      <c r="B26" s="45"/>
      <c r="C26" s="46"/>
      <c r="D26" s="47" t="s">
        <v>50</v>
      </c>
      <c r="E26" s="46"/>
      <c r="F26" s="47" t="s">
        <v>51</v>
      </c>
      <c r="G26" s="46"/>
      <c r="H26" s="46"/>
      <c r="I26" s="46"/>
      <c r="J26" s="46"/>
      <c r="K26" s="46"/>
      <c r="L26" s="346">
        <v>0.21</v>
      </c>
      <c r="M26" s="347"/>
      <c r="N26" s="347"/>
      <c r="O26" s="347"/>
      <c r="P26" s="46"/>
      <c r="Q26" s="46"/>
      <c r="R26" s="46"/>
      <c r="S26" s="46"/>
      <c r="T26" s="46"/>
      <c r="U26" s="46"/>
      <c r="V26" s="46"/>
      <c r="W26" s="348">
        <f>ROUND(AZ51,2)</f>
        <v>0</v>
      </c>
      <c r="X26" s="347"/>
      <c r="Y26" s="347"/>
      <c r="Z26" s="347"/>
      <c r="AA26" s="347"/>
      <c r="AB26" s="347"/>
      <c r="AC26" s="347"/>
      <c r="AD26" s="347"/>
      <c r="AE26" s="347"/>
      <c r="AF26" s="46"/>
      <c r="AG26" s="46"/>
      <c r="AH26" s="46"/>
      <c r="AI26" s="46"/>
      <c r="AJ26" s="46"/>
      <c r="AK26" s="348">
        <f>ROUND(AV51,2)</f>
        <v>0</v>
      </c>
      <c r="AL26" s="347"/>
      <c r="AM26" s="347"/>
      <c r="AN26" s="347"/>
      <c r="AO26" s="347"/>
      <c r="AP26" s="46"/>
      <c r="AQ26" s="48"/>
      <c r="BE26" s="336"/>
    </row>
    <row r="27" spans="2:71" s="2" customFormat="1" ht="14.45" customHeight="1">
      <c r="B27" s="45"/>
      <c r="C27" s="46"/>
      <c r="D27" s="46"/>
      <c r="E27" s="46"/>
      <c r="F27" s="47" t="s">
        <v>52</v>
      </c>
      <c r="G27" s="46"/>
      <c r="H27" s="46"/>
      <c r="I27" s="46"/>
      <c r="J27" s="46"/>
      <c r="K27" s="46"/>
      <c r="L27" s="346">
        <v>0.15</v>
      </c>
      <c r="M27" s="347"/>
      <c r="N27" s="347"/>
      <c r="O27" s="347"/>
      <c r="P27" s="46"/>
      <c r="Q27" s="46"/>
      <c r="R27" s="46"/>
      <c r="S27" s="46"/>
      <c r="T27" s="46"/>
      <c r="U27" s="46"/>
      <c r="V27" s="46"/>
      <c r="W27" s="348">
        <f>ROUND(BA51,2)</f>
        <v>0</v>
      </c>
      <c r="X27" s="347"/>
      <c r="Y27" s="347"/>
      <c r="Z27" s="347"/>
      <c r="AA27" s="347"/>
      <c r="AB27" s="347"/>
      <c r="AC27" s="347"/>
      <c r="AD27" s="347"/>
      <c r="AE27" s="347"/>
      <c r="AF27" s="46"/>
      <c r="AG27" s="46"/>
      <c r="AH27" s="46"/>
      <c r="AI27" s="46"/>
      <c r="AJ27" s="46"/>
      <c r="AK27" s="348">
        <f>ROUND(AW51,2)</f>
        <v>0</v>
      </c>
      <c r="AL27" s="347"/>
      <c r="AM27" s="347"/>
      <c r="AN27" s="347"/>
      <c r="AO27" s="347"/>
      <c r="AP27" s="46"/>
      <c r="AQ27" s="48"/>
      <c r="BE27" s="336"/>
    </row>
    <row r="28" spans="2:71" s="2" customFormat="1" ht="14.45" hidden="1" customHeight="1">
      <c r="B28" s="45"/>
      <c r="C28" s="46"/>
      <c r="D28" s="46"/>
      <c r="E28" s="46"/>
      <c r="F28" s="47" t="s">
        <v>53</v>
      </c>
      <c r="G28" s="46"/>
      <c r="H28" s="46"/>
      <c r="I28" s="46"/>
      <c r="J28" s="46"/>
      <c r="K28" s="46"/>
      <c r="L28" s="346">
        <v>0.21</v>
      </c>
      <c r="M28" s="347"/>
      <c r="N28" s="347"/>
      <c r="O28" s="347"/>
      <c r="P28" s="46"/>
      <c r="Q28" s="46"/>
      <c r="R28" s="46"/>
      <c r="S28" s="46"/>
      <c r="T28" s="46"/>
      <c r="U28" s="46"/>
      <c r="V28" s="46"/>
      <c r="W28" s="348">
        <f>ROUND(BB51,2)</f>
        <v>0</v>
      </c>
      <c r="X28" s="347"/>
      <c r="Y28" s="347"/>
      <c r="Z28" s="347"/>
      <c r="AA28" s="347"/>
      <c r="AB28" s="347"/>
      <c r="AC28" s="347"/>
      <c r="AD28" s="347"/>
      <c r="AE28" s="347"/>
      <c r="AF28" s="46"/>
      <c r="AG28" s="46"/>
      <c r="AH28" s="46"/>
      <c r="AI28" s="46"/>
      <c r="AJ28" s="46"/>
      <c r="AK28" s="348">
        <v>0</v>
      </c>
      <c r="AL28" s="347"/>
      <c r="AM28" s="347"/>
      <c r="AN28" s="347"/>
      <c r="AO28" s="347"/>
      <c r="AP28" s="46"/>
      <c r="AQ28" s="48"/>
      <c r="BE28" s="336"/>
    </row>
    <row r="29" spans="2:71" s="2" customFormat="1" ht="14.45" hidden="1" customHeight="1">
      <c r="B29" s="45"/>
      <c r="C29" s="46"/>
      <c r="D29" s="46"/>
      <c r="E29" s="46"/>
      <c r="F29" s="47" t="s">
        <v>54</v>
      </c>
      <c r="G29" s="46"/>
      <c r="H29" s="46"/>
      <c r="I29" s="46"/>
      <c r="J29" s="46"/>
      <c r="K29" s="46"/>
      <c r="L29" s="346">
        <v>0.15</v>
      </c>
      <c r="M29" s="347"/>
      <c r="N29" s="347"/>
      <c r="O29" s="347"/>
      <c r="P29" s="46"/>
      <c r="Q29" s="46"/>
      <c r="R29" s="46"/>
      <c r="S29" s="46"/>
      <c r="T29" s="46"/>
      <c r="U29" s="46"/>
      <c r="V29" s="46"/>
      <c r="W29" s="348">
        <f>ROUND(BC51,2)</f>
        <v>0</v>
      </c>
      <c r="X29" s="347"/>
      <c r="Y29" s="347"/>
      <c r="Z29" s="347"/>
      <c r="AA29" s="347"/>
      <c r="AB29" s="347"/>
      <c r="AC29" s="347"/>
      <c r="AD29" s="347"/>
      <c r="AE29" s="347"/>
      <c r="AF29" s="46"/>
      <c r="AG29" s="46"/>
      <c r="AH29" s="46"/>
      <c r="AI29" s="46"/>
      <c r="AJ29" s="46"/>
      <c r="AK29" s="348">
        <v>0</v>
      </c>
      <c r="AL29" s="347"/>
      <c r="AM29" s="347"/>
      <c r="AN29" s="347"/>
      <c r="AO29" s="347"/>
      <c r="AP29" s="46"/>
      <c r="AQ29" s="48"/>
      <c r="BE29" s="336"/>
    </row>
    <row r="30" spans="2:71" s="2" customFormat="1" ht="14.45" hidden="1" customHeight="1">
      <c r="B30" s="45"/>
      <c r="C30" s="46"/>
      <c r="D30" s="46"/>
      <c r="E30" s="46"/>
      <c r="F30" s="47" t="s">
        <v>55</v>
      </c>
      <c r="G30" s="46"/>
      <c r="H30" s="46"/>
      <c r="I30" s="46"/>
      <c r="J30" s="46"/>
      <c r="K30" s="46"/>
      <c r="L30" s="346">
        <v>0</v>
      </c>
      <c r="M30" s="347"/>
      <c r="N30" s="347"/>
      <c r="O30" s="347"/>
      <c r="P30" s="46"/>
      <c r="Q30" s="46"/>
      <c r="R30" s="46"/>
      <c r="S30" s="46"/>
      <c r="T30" s="46"/>
      <c r="U30" s="46"/>
      <c r="V30" s="46"/>
      <c r="W30" s="348">
        <f>ROUND(BD51,2)</f>
        <v>0</v>
      </c>
      <c r="X30" s="347"/>
      <c r="Y30" s="347"/>
      <c r="Z30" s="347"/>
      <c r="AA30" s="347"/>
      <c r="AB30" s="347"/>
      <c r="AC30" s="347"/>
      <c r="AD30" s="347"/>
      <c r="AE30" s="347"/>
      <c r="AF30" s="46"/>
      <c r="AG30" s="46"/>
      <c r="AH30" s="46"/>
      <c r="AI30" s="46"/>
      <c r="AJ30" s="46"/>
      <c r="AK30" s="348">
        <v>0</v>
      </c>
      <c r="AL30" s="347"/>
      <c r="AM30" s="347"/>
      <c r="AN30" s="347"/>
      <c r="AO30" s="347"/>
      <c r="AP30" s="46"/>
      <c r="AQ30" s="48"/>
      <c r="BE30" s="336"/>
    </row>
    <row r="31" spans="2:71" s="1" customFormat="1" ht="6.95" customHeight="1">
      <c r="B31" s="39"/>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3"/>
      <c r="BE31" s="336"/>
    </row>
    <row r="32" spans="2:71" s="1" customFormat="1" ht="25.9" customHeight="1">
      <c r="B32" s="39"/>
      <c r="C32" s="49"/>
      <c r="D32" s="50" t="s">
        <v>56</v>
      </c>
      <c r="E32" s="51"/>
      <c r="F32" s="51"/>
      <c r="G32" s="51"/>
      <c r="H32" s="51"/>
      <c r="I32" s="51"/>
      <c r="J32" s="51"/>
      <c r="K32" s="51"/>
      <c r="L32" s="51"/>
      <c r="M32" s="51"/>
      <c r="N32" s="51"/>
      <c r="O32" s="51"/>
      <c r="P32" s="51"/>
      <c r="Q32" s="51"/>
      <c r="R32" s="51"/>
      <c r="S32" s="51"/>
      <c r="T32" s="52" t="s">
        <v>57</v>
      </c>
      <c r="U32" s="51"/>
      <c r="V32" s="51"/>
      <c r="W32" s="51"/>
      <c r="X32" s="349" t="s">
        <v>58</v>
      </c>
      <c r="Y32" s="350"/>
      <c r="Z32" s="350"/>
      <c r="AA32" s="350"/>
      <c r="AB32" s="350"/>
      <c r="AC32" s="51"/>
      <c r="AD32" s="51"/>
      <c r="AE32" s="51"/>
      <c r="AF32" s="51"/>
      <c r="AG32" s="51"/>
      <c r="AH32" s="51"/>
      <c r="AI32" s="51"/>
      <c r="AJ32" s="51"/>
      <c r="AK32" s="351">
        <f>SUM(AK23:AK30)</f>
        <v>0</v>
      </c>
      <c r="AL32" s="350"/>
      <c r="AM32" s="350"/>
      <c r="AN32" s="350"/>
      <c r="AO32" s="352"/>
      <c r="AP32" s="49"/>
      <c r="AQ32" s="53"/>
      <c r="BE32" s="336"/>
    </row>
    <row r="33" spans="2:56" s="1" customFormat="1" ht="6.95" customHeight="1">
      <c r="B33" s="39"/>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3"/>
    </row>
    <row r="34" spans="2:56" s="1" customFormat="1" ht="6.95" customHeight="1">
      <c r="B34" s="54"/>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6"/>
    </row>
    <row r="38" spans="2:56" s="1" customFormat="1" ht="6.95" customHeight="1">
      <c r="B38" s="57"/>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9"/>
    </row>
    <row r="39" spans="2:56" s="1" customFormat="1" ht="36.950000000000003" customHeight="1">
      <c r="B39" s="39"/>
      <c r="C39" s="60" t="s">
        <v>59</v>
      </c>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59"/>
    </row>
    <row r="40" spans="2:56" s="1" customFormat="1" ht="6.95" customHeight="1">
      <c r="B40" s="39"/>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59"/>
    </row>
    <row r="41" spans="2:56" s="3" customFormat="1" ht="14.45" customHeight="1">
      <c r="B41" s="62"/>
      <c r="C41" s="63" t="s">
        <v>15</v>
      </c>
      <c r="D41" s="64"/>
      <c r="E41" s="64"/>
      <c r="F41" s="64"/>
      <c r="G41" s="64"/>
      <c r="H41" s="64"/>
      <c r="I41" s="64"/>
      <c r="J41" s="64"/>
      <c r="K41" s="64"/>
      <c r="L41" s="64" t="str">
        <f>K5</f>
        <v>20170305</v>
      </c>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5"/>
    </row>
    <row r="42" spans="2:56" s="4" customFormat="1" ht="36.950000000000003" customHeight="1">
      <c r="B42" s="66"/>
      <c r="C42" s="67" t="s">
        <v>18</v>
      </c>
      <c r="D42" s="68"/>
      <c r="E42" s="68"/>
      <c r="F42" s="68"/>
      <c r="G42" s="68"/>
      <c r="H42" s="68"/>
      <c r="I42" s="68"/>
      <c r="J42" s="68"/>
      <c r="K42" s="68"/>
      <c r="L42" s="353" t="str">
        <f>K6</f>
        <v>Snížení energetické náročnosti mateřské školy Mnichovice</v>
      </c>
      <c r="M42" s="354"/>
      <c r="N42" s="354"/>
      <c r="O42" s="354"/>
      <c r="P42" s="354"/>
      <c r="Q42" s="354"/>
      <c r="R42" s="354"/>
      <c r="S42" s="354"/>
      <c r="T42" s="354"/>
      <c r="U42" s="354"/>
      <c r="V42" s="354"/>
      <c r="W42" s="354"/>
      <c r="X42" s="354"/>
      <c r="Y42" s="354"/>
      <c r="Z42" s="354"/>
      <c r="AA42" s="354"/>
      <c r="AB42" s="354"/>
      <c r="AC42" s="354"/>
      <c r="AD42" s="354"/>
      <c r="AE42" s="354"/>
      <c r="AF42" s="354"/>
      <c r="AG42" s="354"/>
      <c r="AH42" s="354"/>
      <c r="AI42" s="354"/>
      <c r="AJ42" s="354"/>
      <c r="AK42" s="354"/>
      <c r="AL42" s="354"/>
      <c r="AM42" s="354"/>
      <c r="AN42" s="354"/>
      <c r="AO42" s="354"/>
      <c r="AP42" s="68"/>
      <c r="AQ42" s="68"/>
      <c r="AR42" s="69"/>
    </row>
    <row r="43" spans="2:56" s="1" customFormat="1" ht="6.95" customHeight="1">
      <c r="B43" s="39"/>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59"/>
    </row>
    <row r="44" spans="2:56" s="1" customFormat="1">
      <c r="B44" s="39"/>
      <c r="C44" s="63" t="s">
        <v>25</v>
      </c>
      <c r="D44" s="61"/>
      <c r="E44" s="61"/>
      <c r="F44" s="61"/>
      <c r="G44" s="61"/>
      <c r="H44" s="61"/>
      <c r="I44" s="61"/>
      <c r="J44" s="61"/>
      <c r="K44" s="61"/>
      <c r="L44" s="70" t="str">
        <f>IF(K8="","",K8)</f>
        <v>Tyršova 600, 251 64 Mnichovice</v>
      </c>
      <c r="M44" s="61"/>
      <c r="N44" s="61"/>
      <c r="O44" s="61"/>
      <c r="P44" s="61"/>
      <c r="Q44" s="61"/>
      <c r="R44" s="61"/>
      <c r="S44" s="61"/>
      <c r="T44" s="61"/>
      <c r="U44" s="61"/>
      <c r="V44" s="61"/>
      <c r="W44" s="61"/>
      <c r="X44" s="61"/>
      <c r="Y44" s="61"/>
      <c r="Z44" s="61"/>
      <c r="AA44" s="61"/>
      <c r="AB44" s="61"/>
      <c r="AC44" s="61"/>
      <c r="AD44" s="61"/>
      <c r="AE44" s="61"/>
      <c r="AF44" s="61"/>
      <c r="AG44" s="61"/>
      <c r="AH44" s="61"/>
      <c r="AI44" s="63" t="s">
        <v>27</v>
      </c>
      <c r="AJ44" s="61"/>
      <c r="AK44" s="61"/>
      <c r="AL44" s="61"/>
      <c r="AM44" s="355" t="str">
        <f>IF(AN8= "","",AN8)</f>
        <v>5. 3. 2017</v>
      </c>
      <c r="AN44" s="355"/>
      <c r="AO44" s="61"/>
      <c r="AP44" s="61"/>
      <c r="AQ44" s="61"/>
      <c r="AR44" s="59"/>
    </row>
    <row r="45" spans="2:56" s="1" customFormat="1" ht="6.95" customHeight="1">
      <c r="B45" s="39"/>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59"/>
    </row>
    <row r="46" spans="2:56" s="1" customFormat="1">
      <c r="B46" s="39"/>
      <c r="C46" s="63" t="s">
        <v>31</v>
      </c>
      <c r="D46" s="61"/>
      <c r="E46" s="61"/>
      <c r="F46" s="61"/>
      <c r="G46" s="61"/>
      <c r="H46" s="61"/>
      <c r="I46" s="61"/>
      <c r="J46" s="61"/>
      <c r="K46" s="61"/>
      <c r="L46" s="64" t="str">
        <f>IF(E11= "","",E11)</f>
        <v>Město Mnichovice</v>
      </c>
      <c r="M46" s="61"/>
      <c r="N46" s="61"/>
      <c r="O46" s="61"/>
      <c r="P46" s="61"/>
      <c r="Q46" s="61"/>
      <c r="R46" s="61"/>
      <c r="S46" s="61"/>
      <c r="T46" s="61"/>
      <c r="U46" s="61"/>
      <c r="V46" s="61"/>
      <c r="W46" s="61"/>
      <c r="X46" s="61"/>
      <c r="Y46" s="61"/>
      <c r="Z46" s="61"/>
      <c r="AA46" s="61"/>
      <c r="AB46" s="61"/>
      <c r="AC46" s="61"/>
      <c r="AD46" s="61"/>
      <c r="AE46" s="61"/>
      <c r="AF46" s="61"/>
      <c r="AG46" s="61"/>
      <c r="AH46" s="61"/>
      <c r="AI46" s="63" t="s">
        <v>39</v>
      </c>
      <c r="AJ46" s="61"/>
      <c r="AK46" s="61"/>
      <c r="AL46" s="61"/>
      <c r="AM46" s="356" t="str">
        <f>IF(E17="","",E17)</f>
        <v>Anylopex plus s.r.o.</v>
      </c>
      <c r="AN46" s="356"/>
      <c r="AO46" s="356"/>
      <c r="AP46" s="356"/>
      <c r="AQ46" s="61"/>
      <c r="AR46" s="59"/>
      <c r="AS46" s="357" t="s">
        <v>60</v>
      </c>
      <c r="AT46" s="358"/>
      <c r="AU46" s="72"/>
      <c r="AV46" s="72"/>
      <c r="AW46" s="72"/>
      <c r="AX46" s="72"/>
      <c r="AY46" s="72"/>
      <c r="AZ46" s="72"/>
      <c r="BA46" s="72"/>
      <c r="BB46" s="72"/>
      <c r="BC46" s="72"/>
      <c r="BD46" s="73"/>
    </row>
    <row r="47" spans="2:56" s="1" customFormat="1">
      <c r="B47" s="39"/>
      <c r="C47" s="63" t="s">
        <v>37</v>
      </c>
      <c r="D47" s="61"/>
      <c r="E47" s="61"/>
      <c r="F47" s="61"/>
      <c r="G47" s="61"/>
      <c r="H47" s="61"/>
      <c r="I47" s="61"/>
      <c r="J47" s="61"/>
      <c r="K47" s="61"/>
      <c r="L47" s="64" t="str">
        <f>IF(E14= "Vyplň údaj","",E14)</f>
        <v/>
      </c>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59"/>
      <c r="AS47" s="359"/>
      <c r="AT47" s="360"/>
      <c r="AU47" s="74"/>
      <c r="AV47" s="74"/>
      <c r="AW47" s="74"/>
      <c r="AX47" s="74"/>
      <c r="AY47" s="74"/>
      <c r="AZ47" s="74"/>
      <c r="BA47" s="74"/>
      <c r="BB47" s="74"/>
      <c r="BC47" s="74"/>
      <c r="BD47" s="75"/>
    </row>
    <row r="48" spans="2:56" s="1" customFormat="1" ht="10.9" customHeight="1">
      <c r="B48" s="39"/>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59"/>
      <c r="AS48" s="361"/>
      <c r="AT48" s="362"/>
      <c r="AU48" s="40"/>
      <c r="AV48" s="40"/>
      <c r="AW48" s="40"/>
      <c r="AX48" s="40"/>
      <c r="AY48" s="40"/>
      <c r="AZ48" s="40"/>
      <c r="BA48" s="40"/>
      <c r="BB48" s="40"/>
      <c r="BC48" s="40"/>
      <c r="BD48" s="76"/>
    </row>
    <row r="49" spans="1:91" s="1" customFormat="1" ht="29.25" customHeight="1">
      <c r="B49" s="39"/>
      <c r="C49" s="363" t="s">
        <v>61</v>
      </c>
      <c r="D49" s="364"/>
      <c r="E49" s="364"/>
      <c r="F49" s="364"/>
      <c r="G49" s="364"/>
      <c r="H49" s="77"/>
      <c r="I49" s="365" t="s">
        <v>62</v>
      </c>
      <c r="J49" s="364"/>
      <c r="K49" s="364"/>
      <c r="L49" s="364"/>
      <c r="M49" s="364"/>
      <c r="N49" s="364"/>
      <c r="O49" s="364"/>
      <c r="P49" s="364"/>
      <c r="Q49" s="364"/>
      <c r="R49" s="364"/>
      <c r="S49" s="364"/>
      <c r="T49" s="364"/>
      <c r="U49" s="364"/>
      <c r="V49" s="364"/>
      <c r="W49" s="364"/>
      <c r="X49" s="364"/>
      <c r="Y49" s="364"/>
      <c r="Z49" s="364"/>
      <c r="AA49" s="364"/>
      <c r="AB49" s="364"/>
      <c r="AC49" s="364"/>
      <c r="AD49" s="364"/>
      <c r="AE49" s="364"/>
      <c r="AF49" s="364"/>
      <c r="AG49" s="366" t="s">
        <v>63</v>
      </c>
      <c r="AH49" s="364"/>
      <c r="AI49" s="364"/>
      <c r="AJ49" s="364"/>
      <c r="AK49" s="364"/>
      <c r="AL49" s="364"/>
      <c r="AM49" s="364"/>
      <c r="AN49" s="365" t="s">
        <v>64</v>
      </c>
      <c r="AO49" s="364"/>
      <c r="AP49" s="364"/>
      <c r="AQ49" s="78" t="s">
        <v>65</v>
      </c>
      <c r="AR49" s="59"/>
      <c r="AS49" s="79" t="s">
        <v>66</v>
      </c>
      <c r="AT49" s="80" t="s">
        <v>67</v>
      </c>
      <c r="AU49" s="80" t="s">
        <v>68</v>
      </c>
      <c r="AV49" s="80" t="s">
        <v>69</v>
      </c>
      <c r="AW49" s="80" t="s">
        <v>70</v>
      </c>
      <c r="AX49" s="80" t="s">
        <v>71</v>
      </c>
      <c r="AY49" s="80" t="s">
        <v>72</v>
      </c>
      <c r="AZ49" s="80" t="s">
        <v>73</v>
      </c>
      <c r="BA49" s="80" t="s">
        <v>74</v>
      </c>
      <c r="BB49" s="80" t="s">
        <v>75</v>
      </c>
      <c r="BC49" s="80" t="s">
        <v>76</v>
      </c>
      <c r="BD49" s="81" t="s">
        <v>77</v>
      </c>
    </row>
    <row r="50" spans="1:91" s="1" customFormat="1" ht="10.9" customHeight="1">
      <c r="B50" s="39"/>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59"/>
      <c r="AS50" s="82"/>
      <c r="AT50" s="83"/>
      <c r="AU50" s="83"/>
      <c r="AV50" s="83"/>
      <c r="AW50" s="83"/>
      <c r="AX50" s="83"/>
      <c r="AY50" s="83"/>
      <c r="AZ50" s="83"/>
      <c r="BA50" s="83"/>
      <c r="BB50" s="83"/>
      <c r="BC50" s="83"/>
      <c r="BD50" s="84"/>
    </row>
    <row r="51" spans="1:91" s="4" customFormat="1" ht="32.450000000000003" customHeight="1">
      <c r="B51" s="66"/>
      <c r="C51" s="85" t="s">
        <v>78</v>
      </c>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c r="AG51" s="370">
        <f>ROUND(SUM(AG52:AG56),2)</f>
        <v>0</v>
      </c>
      <c r="AH51" s="370"/>
      <c r="AI51" s="370"/>
      <c r="AJ51" s="370"/>
      <c r="AK51" s="370"/>
      <c r="AL51" s="370"/>
      <c r="AM51" s="370"/>
      <c r="AN51" s="371">
        <f t="shared" ref="AN51:AN56" si="0">SUM(AG51,AT51)</f>
        <v>0</v>
      </c>
      <c r="AO51" s="371"/>
      <c r="AP51" s="371"/>
      <c r="AQ51" s="87" t="s">
        <v>22</v>
      </c>
      <c r="AR51" s="69"/>
      <c r="AS51" s="88">
        <f>ROUND(SUM(AS52:AS56),2)</f>
        <v>0</v>
      </c>
      <c r="AT51" s="89">
        <f t="shared" ref="AT51:AT56" si="1">ROUND(SUM(AV51:AW51),2)</f>
        <v>0</v>
      </c>
      <c r="AU51" s="90">
        <f>ROUND(SUM(AU52:AU56),5)</f>
        <v>0</v>
      </c>
      <c r="AV51" s="89">
        <f>ROUND(AZ51*L26,2)</f>
        <v>0</v>
      </c>
      <c r="AW51" s="89">
        <f>ROUND(BA51*L27,2)</f>
        <v>0</v>
      </c>
      <c r="AX51" s="89">
        <f>ROUND(BB51*L26,2)</f>
        <v>0</v>
      </c>
      <c r="AY51" s="89">
        <f>ROUND(BC51*L27,2)</f>
        <v>0</v>
      </c>
      <c r="AZ51" s="89">
        <f>ROUND(SUM(AZ52:AZ56),2)</f>
        <v>0</v>
      </c>
      <c r="BA51" s="89">
        <f>ROUND(SUM(BA52:BA56),2)</f>
        <v>0</v>
      </c>
      <c r="BB51" s="89">
        <f>ROUND(SUM(BB52:BB56),2)</f>
        <v>0</v>
      </c>
      <c r="BC51" s="89">
        <f>ROUND(SUM(BC52:BC56),2)</f>
        <v>0</v>
      </c>
      <c r="BD51" s="91">
        <f>ROUND(SUM(BD52:BD56),2)</f>
        <v>0</v>
      </c>
      <c r="BS51" s="92" t="s">
        <v>79</v>
      </c>
      <c r="BT51" s="92" t="s">
        <v>80</v>
      </c>
      <c r="BU51" s="93" t="s">
        <v>81</v>
      </c>
      <c r="BV51" s="92" t="s">
        <v>82</v>
      </c>
      <c r="BW51" s="92" t="s">
        <v>7</v>
      </c>
      <c r="BX51" s="92" t="s">
        <v>83</v>
      </c>
      <c r="CL51" s="92" t="s">
        <v>22</v>
      </c>
    </row>
    <row r="52" spans="1:91" s="5" customFormat="1" ht="22.5" customHeight="1">
      <c r="A52" s="94" t="s">
        <v>84</v>
      </c>
      <c r="B52" s="95"/>
      <c r="C52" s="96"/>
      <c r="D52" s="369" t="s">
        <v>85</v>
      </c>
      <c r="E52" s="369"/>
      <c r="F52" s="369"/>
      <c r="G52" s="369"/>
      <c r="H52" s="369"/>
      <c r="I52" s="97"/>
      <c r="J52" s="369" t="s">
        <v>86</v>
      </c>
      <c r="K52" s="369"/>
      <c r="L52" s="369"/>
      <c r="M52" s="369"/>
      <c r="N52" s="369"/>
      <c r="O52" s="369"/>
      <c r="P52" s="369"/>
      <c r="Q52" s="369"/>
      <c r="R52" s="369"/>
      <c r="S52" s="369"/>
      <c r="T52" s="369"/>
      <c r="U52" s="369"/>
      <c r="V52" s="369"/>
      <c r="W52" s="369"/>
      <c r="X52" s="369"/>
      <c r="Y52" s="369"/>
      <c r="Z52" s="369"/>
      <c r="AA52" s="369"/>
      <c r="AB52" s="369"/>
      <c r="AC52" s="369"/>
      <c r="AD52" s="369"/>
      <c r="AE52" s="369"/>
      <c r="AF52" s="369"/>
      <c r="AG52" s="367">
        <f>'01 - Architektonicko-stav...'!J27</f>
        <v>0</v>
      </c>
      <c r="AH52" s="368"/>
      <c r="AI52" s="368"/>
      <c r="AJ52" s="368"/>
      <c r="AK52" s="368"/>
      <c r="AL52" s="368"/>
      <c r="AM52" s="368"/>
      <c r="AN52" s="367">
        <f t="shared" si="0"/>
        <v>0</v>
      </c>
      <c r="AO52" s="368"/>
      <c r="AP52" s="368"/>
      <c r="AQ52" s="98" t="s">
        <v>87</v>
      </c>
      <c r="AR52" s="99"/>
      <c r="AS52" s="100">
        <v>0</v>
      </c>
      <c r="AT52" s="101">
        <f t="shared" si="1"/>
        <v>0</v>
      </c>
      <c r="AU52" s="102">
        <f>'01 - Architektonicko-stav...'!P94</f>
        <v>0</v>
      </c>
      <c r="AV52" s="101">
        <f>'01 - Architektonicko-stav...'!J30</f>
        <v>0</v>
      </c>
      <c r="AW52" s="101">
        <f>'01 - Architektonicko-stav...'!J31</f>
        <v>0</v>
      </c>
      <c r="AX52" s="101">
        <f>'01 - Architektonicko-stav...'!J32</f>
        <v>0</v>
      </c>
      <c r="AY52" s="101">
        <f>'01 - Architektonicko-stav...'!J33</f>
        <v>0</v>
      </c>
      <c r="AZ52" s="101">
        <f>'01 - Architektonicko-stav...'!F30</f>
        <v>0</v>
      </c>
      <c r="BA52" s="101">
        <f>'01 - Architektonicko-stav...'!F31</f>
        <v>0</v>
      </c>
      <c r="BB52" s="101">
        <f>'01 - Architektonicko-stav...'!F32</f>
        <v>0</v>
      </c>
      <c r="BC52" s="101">
        <f>'01 - Architektonicko-stav...'!F33</f>
        <v>0</v>
      </c>
      <c r="BD52" s="103">
        <f>'01 - Architektonicko-stav...'!F34</f>
        <v>0</v>
      </c>
      <c r="BT52" s="104" t="s">
        <v>24</v>
      </c>
      <c r="BV52" s="104" t="s">
        <v>82</v>
      </c>
      <c r="BW52" s="104" t="s">
        <v>88</v>
      </c>
      <c r="BX52" s="104" t="s">
        <v>7</v>
      </c>
      <c r="CL52" s="104" t="s">
        <v>22</v>
      </c>
      <c r="CM52" s="104" t="s">
        <v>89</v>
      </c>
    </row>
    <row r="53" spans="1:91" s="5" customFormat="1" ht="22.5" customHeight="1">
      <c r="A53" s="94" t="s">
        <v>84</v>
      </c>
      <c r="B53" s="95"/>
      <c r="C53" s="96"/>
      <c r="D53" s="369" t="s">
        <v>90</v>
      </c>
      <c r="E53" s="369"/>
      <c r="F53" s="369"/>
      <c r="G53" s="369"/>
      <c r="H53" s="369"/>
      <c r="I53" s="97"/>
      <c r="J53" s="369" t="s">
        <v>91</v>
      </c>
      <c r="K53" s="369"/>
      <c r="L53" s="369"/>
      <c r="M53" s="369"/>
      <c r="N53" s="369"/>
      <c r="O53" s="369"/>
      <c r="P53" s="369"/>
      <c r="Q53" s="369"/>
      <c r="R53" s="369"/>
      <c r="S53" s="369"/>
      <c r="T53" s="369"/>
      <c r="U53" s="369"/>
      <c r="V53" s="369"/>
      <c r="W53" s="369"/>
      <c r="X53" s="369"/>
      <c r="Y53" s="369"/>
      <c r="Z53" s="369"/>
      <c r="AA53" s="369"/>
      <c r="AB53" s="369"/>
      <c r="AC53" s="369"/>
      <c r="AD53" s="369"/>
      <c r="AE53" s="369"/>
      <c r="AF53" s="369"/>
      <c r="AG53" s="367">
        <f>'02 - Vzduchotechnika'!J27</f>
        <v>0</v>
      </c>
      <c r="AH53" s="368"/>
      <c r="AI53" s="368"/>
      <c r="AJ53" s="368"/>
      <c r="AK53" s="368"/>
      <c r="AL53" s="368"/>
      <c r="AM53" s="368"/>
      <c r="AN53" s="367">
        <f t="shared" si="0"/>
        <v>0</v>
      </c>
      <c r="AO53" s="368"/>
      <c r="AP53" s="368"/>
      <c r="AQ53" s="98" t="s">
        <v>87</v>
      </c>
      <c r="AR53" s="99"/>
      <c r="AS53" s="100">
        <v>0</v>
      </c>
      <c r="AT53" s="101">
        <f t="shared" si="1"/>
        <v>0</v>
      </c>
      <c r="AU53" s="102">
        <f>'02 - Vzduchotechnika'!P79</f>
        <v>0</v>
      </c>
      <c r="AV53" s="101">
        <f>'02 - Vzduchotechnika'!J30</f>
        <v>0</v>
      </c>
      <c r="AW53" s="101">
        <f>'02 - Vzduchotechnika'!J31</f>
        <v>0</v>
      </c>
      <c r="AX53" s="101">
        <f>'02 - Vzduchotechnika'!J32</f>
        <v>0</v>
      </c>
      <c r="AY53" s="101">
        <f>'02 - Vzduchotechnika'!J33</f>
        <v>0</v>
      </c>
      <c r="AZ53" s="101">
        <f>'02 - Vzduchotechnika'!F30</f>
        <v>0</v>
      </c>
      <c r="BA53" s="101">
        <f>'02 - Vzduchotechnika'!F31</f>
        <v>0</v>
      </c>
      <c r="BB53" s="101">
        <f>'02 - Vzduchotechnika'!F32</f>
        <v>0</v>
      </c>
      <c r="BC53" s="101">
        <f>'02 - Vzduchotechnika'!F33</f>
        <v>0</v>
      </c>
      <c r="BD53" s="103">
        <f>'02 - Vzduchotechnika'!F34</f>
        <v>0</v>
      </c>
      <c r="BT53" s="104" t="s">
        <v>24</v>
      </c>
      <c r="BV53" s="104" t="s">
        <v>82</v>
      </c>
      <c r="BW53" s="104" t="s">
        <v>92</v>
      </c>
      <c r="BX53" s="104" t="s">
        <v>7</v>
      </c>
      <c r="CL53" s="104" t="s">
        <v>22</v>
      </c>
      <c r="CM53" s="104" t="s">
        <v>89</v>
      </c>
    </row>
    <row r="54" spans="1:91" s="5" customFormat="1" ht="22.5" customHeight="1">
      <c r="A54" s="94" t="s">
        <v>84</v>
      </c>
      <c r="B54" s="95"/>
      <c r="C54" s="96"/>
      <c r="D54" s="369" t="s">
        <v>93</v>
      </c>
      <c r="E54" s="369"/>
      <c r="F54" s="369"/>
      <c r="G54" s="369"/>
      <c r="H54" s="369"/>
      <c r="I54" s="97"/>
      <c r="J54" s="369" t="s">
        <v>94</v>
      </c>
      <c r="K54" s="369"/>
      <c r="L54" s="369"/>
      <c r="M54" s="369"/>
      <c r="N54" s="369"/>
      <c r="O54" s="369"/>
      <c r="P54" s="369"/>
      <c r="Q54" s="369"/>
      <c r="R54" s="369"/>
      <c r="S54" s="369"/>
      <c r="T54" s="369"/>
      <c r="U54" s="369"/>
      <c r="V54" s="369"/>
      <c r="W54" s="369"/>
      <c r="X54" s="369"/>
      <c r="Y54" s="369"/>
      <c r="Z54" s="369"/>
      <c r="AA54" s="369"/>
      <c r="AB54" s="369"/>
      <c r="AC54" s="369"/>
      <c r="AD54" s="369"/>
      <c r="AE54" s="369"/>
      <c r="AF54" s="369"/>
      <c r="AG54" s="367">
        <f>'03 - Elektroinstalace'!J27</f>
        <v>0</v>
      </c>
      <c r="AH54" s="368"/>
      <c r="AI54" s="368"/>
      <c r="AJ54" s="368"/>
      <c r="AK54" s="368"/>
      <c r="AL54" s="368"/>
      <c r="AM54" s="368"/>
      <c r="AN54" s="367">
        <f t="shared" si="0"/>
        <v>0</v>
      </c>
      <c r="AO54" s="368"/>
      <c r="AP54" s="368"/>
      <c r="AQ54" s="98" t="s">
        <v>87</v>
      </c>
      <c r="AR54" s="99"/>
      <c r="AS54" s="100">
        <v>0</v>
      </c>
      <c r="AT54" s="101">
        <f t="shared" si="1"/>
        <v>0</v>
      </c>
      <c r="AU54" s="102">
        <f>'03 - Elektroinstalace'!P80</f>
        <v>0</v>
      </c>
      <c r="AV54" s="101">
        <f>'03 - Elektroinstalace'!J30</f>
        <v>0</v>
      </c>
      <c r="AW54" s="101">
        <f>'03 - Elektroinstalace'!J31</f>
        <v>0</v>
      </c>
      <c r="AX54" s="101">
        <f>'03 - Elektroinstalace'!J32</f>
        <v>0</v>
      </c>
      <c r="AY54" s="101">
        <f>'03 - Elektroinstalace'!J33</f>
        <v>0</v>
      </c>
      <c r="AZ54" s="101">
        <f>'03 - Elektroinstalace'!F30</f>
        <v>0</v>
      </c>
      <c r="BA54" s="101">
        <f>'03 - Elektroinstalace'!F31</f>
        <v>0</v>
      </c>
      <c r="BB54" s="101">
        <f>'03 - Elektroinstalace'!F32</f>
        <v>0</v>
      </c>
      <c r="BC54" s="101">
        <f>'03 - Elektroinstalace'!F33</f>
        <v>0</v>
      </c>
      <c r="BD54" s="103">
        <f>'03 - Elektroinstalace'!F34</f>
        <v>0</v>
      </c>
      <c r="BT54" s="104" t="s">
        <v>24</v>
      </c>
      <c r="BV54" s="104" t="s">
        <v>82</v>
      </c>
      <c r="BW54" s="104" t="s">
        <v>95</v>
      </c>
      <c r="BX54" s="104" t="s">
        <v>7</v>
      </c>
      <c r="CL54" s="104" t="s">
        <v>22</v>
      </c>
      <c r="CM54" s="104" t="s">
        <v>89</v>
      </c>
    </row>
    <row r="55" spans="1:91" s="5" customFormat="1" ht="22.5" customHeight="1">
      <c r="A55" s="94" t="s">
        <v>84</v>
      </c>
      <c r="B55" s="95"/>
      <c r="C55" s="96"/>
      <c r="D55" s="369" t="s">
        <v>96</v>
      </c>
      <c r="E55" s="369"/>
      <c r="F55" s="369"/>
      <c r="G55" s="369"/>
      <c r="H55" s="369"/>
      <c r="I55" s="97"/>
      <c r="J55" s="369" t="s">
        <v>97</v>
      </c>
      <c r="K55" s="369"/>
      <c r="L55" s="369"/>
      <c r="M55" s="369"/>
      <c r="N55" s="369"/>
      <c r="O55" s="369"/>
      <c r="P55" s="369"/>
      <c r="Q55" s="369"/>
      <c r="R55" s="369"/>
      <c r="S55" s="369"/>
      <c r="T55" s="369"/>
      <c r="U55" s="369"/>
      <c r="V55" s="369"/>
      <c r="W55" s="369"/>
      <c r="X55" s="369"/>
      <c r="Y55" s="369"/>
      <c r="Z55" s="369"/>
      <c r="AA55" s="369"/>
      <c r="AB55" s="369"/>
      <c r="AC55" s="369"/>
      <c r="AD55" s="369"/>
      <c r="AE55" s="369"/>
      <c r="AF55" s="369"/>
      <c r="AG55" s="367">
        <f>'04 - Ostatní náklady'!J27</f>
        <v>0</v>
      </c>
      <c r="AH55" s="368"/>
      <c r="AI55" s="368"/>
      <c r="AJ55" s="368"/>
      <c r="AK55" s="368"/>
      <c r="AL55" s="368"/>
      <c r="AM55" s="368"/>
      <c r="AN55" s="367">
        <f t="shared" si="0"/>
        <v>0</v>
      </c>
      <c r="AO55" s="368"/>
      <c r="AP55" s="368"/>
      <c r="AQ55" s="98" t="s">
        <v>98</v>
      </c>
      <c r="AR55" s="99"/>
      <c r="AS55" s="100">
        <v>0</v>
      </c>
      <c r="AT55" s="101">
        <f t="shared" si="1"/>
        <v>0</v>
      </c>
      <c r="AU55" s="102">
        <f>'04 - Ostatní náklady'!P77</f>
        <v>0</v>
      </c>
      <c r="AV55" s="101">
        <f>'04 - Ostatní náklady'!J30</f>
        <v>0</v>
      </c>
      <c r="AW55" s="101">
        <f>'04 - Ostatní náklady'!J31</f>
        <v>0</v>
      </c>
      <c r="AX55" s="101">
        <f>'04 - Ostatní náklady'!J32</f>
        <v>0</v>
      </c>
      <c r="AY55" s="101">
        <f>'04 - Ostatní náklady'!J33</f>
        <v>0</v>
      </c>
      <c r="AZ55" s="101">
        <f>'04 - Ostatní náklady'!F30</f>
        <v>0</v>
      </c>
      <c r="BA55" s="101">
        <f>'04 - Ostatní náklady'!F31</f>
        <v>0</v>
      </c>
      <c r="BB55" s="101">
        <f>'04 - Ostatní náklady'!F32</f>
        <v>0</v>
      </c>
      <c r="BC55" s="101">
        <f>'04 - Ostatní náklady'!F33</f>
        <v>0</v>
      </c>
      <c r="BD55" s="103">
        <f>'04 - Ostatní náklady'!F34</f>
        <v>0</v>
      </c>
      <c r="BT55" s="104" t="s">
        <v>24</v>
      </c>
      <c r="BV55" s="104" t="s">
        <v>82</v>
      </c>
      <c r="BW55" s="104" t="s">
        <v>99</v>
      </c>
      <c r="BX55" s="104" t="s">
        <v>7</v>
      </c>
      <c r="CL55" s="104" t="s">
        <v>22</v>
      </c>
      <c r="CM55" s="104" t="s">
        <v>89</v>
      </c>
    </row>
    <row r="56" spans="1:91" s="5" customFormat="1" ht="22.5" customHeight="1">
      <c r="A56" s="94" t="s">
        <v>84</v>
      </c>
      <c r="B56" s="95"/>
      <c r="C56" s="96"/>
      <c r="D56" s="369" t="s">
        <v>100</v>
      </c>
      <c r="E56" s="369"/>
      <c r="F56" s="369"/>
      <c r="G56" s="369"/>
      <c r="H56" s="369"/>
      <c r="I56" s="97"/>
      <c r="J56" s="369" t="s">
        <v>101</v>
      </c>
      <c r="K56" s="369"/>
      <c r="L56" s="369"/>
      <c r="M56" s="369"/>
      <c r="N56" s="369"/>
      <c r="O56" s="369"/>
      <c r="P56" s="369"/>
      <c r="Q56" s="369"/>
      <c r="R56" s="369"/>
      <c r="S56" s="369"/>
      <c r="T56" s="369"/>
      <c r="U56" s="369"/>
      <c r="V56" s="369"/>
      <c r="W56" s="369"/>
      <c r="X56" s="369"/>
      <c r="Y56" s="369"/>
      <c r="Z56" s="369"/>
      <c r="AA56" s="369"/>
      <c r="AB56" s="369"/>
      <c r="AC56" s="369"/>
      <c r="AD56" s="369"/>
      <c r="AE56" s="369"/>
      <c r="AF56" s="369"/>
      <c r="AG56" s="367">
        <f>'05 - Vedlejší rozpočtové ...'!J27</f>
        <v>0</v>
      </c>
      <c r="AH56" s="368"/>
      <c r="AI56" s="368"/>
      <c r="AJ56" s="368"/>
      <c r="AK56" s="368"/>
      <c r="AL56" s="368"/>
      <c r="AM56" s="368"/>
      <c r="AN56" s="367">
        <f t="shared" si="0"/>
        <v>0</v>
      </c>
      <c r="AO56" s="368"/>
      <c r="AP56" s="368"/>
      <c r="AQ56" s="98" t="s">
        <v>98</v>
      </c>
      <c r="AR56" s="99"/>
      <c r="AS56" s="105">
        <v>0</v>
      </c>
      <c r="AT56" s="106">
        <f t="shared" si="1"/>
        <v>0</v>
      </c>
      <c r="AU56" s="107">
        <f>'05 - Vedlejší rozpočtové ...'!P77</f>
        <v>0</v>
      </c>
      <c r="AV56" s="106">
        <f>'05 - Vedlejší rozpočtové ...'!J30</f>
        <v>0</v>
      </c>
      <c r="AW56" s="106">
        <f>'05 - Vedlejší rozpočtové ...'!J31</f>
        <v>0</v>
      </c>
      <c r="AX56" s="106">
        <f>'05 - Vedlejší rozpočtové ...'!J32</f>
        <v>0</v>
      </c>
      <c r="AY56" s="106">
        <f>'05 - Vedlejší rozpočtové ...'!J33</f>
        <v>0</v>
      </c>
      <c r="AZ56" s="106">
        <f>'05 - Vedlejší rozpočtové ...'!F30</f>
        <v>0</v>
      </c>
      <c r="BA56" s="106">
        <f>'05 - Vedlejší rozpočtové ...'!F31</f>
        <v>0</v>
      </c>
      <c r="BB56" s="106">
        <f>'05 - Vedlejší rozpočtové ...'!F32</f>
        <v>0</v>
      </c>
      <c r="BC56" s="106">
        <f>'05 - Vedlejší rozpočtové ...'!F33</f>
        <v>0</v>
      </c>
      <c r="BD56" s="108">
        <f>'05 - Vedlejší rozpočtové ...'!F34</f>
        <v>0</v>
      </c>
      <c r="BT56" s="104" t="s">
        <v>24</v>
      </c>
      <c r="BV56" s="104" t="s">
        <v>82</v>
      </c>
      <c r="BW56" s="104" t="s">
        <v>102</v>
      </c>
      <c r="BX56" s="104" t="s">
        <v>7</v>
      </c>
      <c r="CL56" s="104" t="s">
        <v>22</v>
      </c>
      <c r="CM56" s="104" t="s">
        <v>89</v>
      </c>
    </row>
    <row r="57" spans="1:91" s="1" customFormat="1" ht="30" customHeight="1">
      <c r="B57" s="39"/>
      <c r="C57" s="61"/>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59"/>
    </row>
    <row r="58" spans="1:91" s="1" customFormat="1" ht="6.95" customHeight="1">
      <c r="B58" s="54"/>
      <c r="C58" s="55"/>
      <c r="D58" s="55"/>
      <c r="E58" s="55"/>
      <c r="F58" s="55"/>
      <c r="G58" s="55"/>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9"/>
    </row>
  </sheetData>
  <sheetProtection password="CC35" sheet="1" objects="1" scenarios="1" formatCells="0" formatColumns="0" formatRows="0" sort="0" autoFilter="0"/>
  <mergeCells count="57">
    <mergeCell ref="AR2:BE2"/>
    <mergeCell ref="AN56:AP56"/>
    <mergeCell ref="AG56:AM56"/>
    <mergeCell ref="D56:H56"/>
    <mergeCell ref="J56:AF56"/>
    <mergeCell ref="AG51:AM51"/>
    <mergeCell ref="AN51:AP51"/>
    <mergeCell ref="AN54:AP54"/>
    <mergeCell ref="AG54:AM54"/>
    <mergeCell ref="D54:H54"/>
    <mergeCell ref="J54:AF54"/>
    <mergeCell ref="AN55:AP55"/>
    <mergeCell ref="AG55:AM55"/>
    <mergeCell ref="D55:H55"/>
    <mergeCell ref="J55:AF55"/>
    <mergeCell ref="AN52:AP52"/>
    <mergeCell ref="AG52:AM52"/>
    <mergeCell ref="D52:H52"/>
    <mergeCell ref="J52:AF52"/>
    <mergeCell ref="AN53:AP53"/>
    <mergeCell ref="AG53:AM53"/>
    <mergeCell ref="D53:H53"/>
    <mergeCell ref="J53:AF53"/>
    <mergeCell ref="L42:AO42"/>
    <mergeCell ref="AM44:AN44"/>
    <mergeCell ref="AM46:AP46"/>
    <mergeCell ref="AS46:AT48"/>
    <mergeCell ref="C49:G49"/>
    <mergeCell ref="I49:AF49"/>
    <mergeCell ref="AG49:AM49"/>
    <mergeCell ref="AN49:AP49"/>
    <mergeCell ref="L30:O30"/>
    <mergeCell ref="W30:AE30"/>
    <mergeCell ref="AK30:AO30"/>
    <mergeCell ref="X32:AB32"/>
    <mergeCell ref="AK32:AO32"/>
    <mergeCell ref="W28:AE28"/>
    <mergeCell ref="AK28:AO28"/>
    <mergeCell ref="L29:O29"/>
    <mergeCell ref="W29:AE29"/>
    <mergeCell ref="AK29:AO29"/>
    <mergeCell ref="BE5:BE32"/>
    <mergeCell ref="K5:AO5"/>
    <mergeCell ref="K6:AO6"/>
    <mergeCell ref="E14:AJ14"/>
    <mergeCell ref="E20:AN20"/>
    <mergeCell ref="AK23:AO23"/>
    <mergeCell ref="L25:O25"/>
    <mergeCell ref="W25:AE25"/>
    <mergeCell ref="AK25:AO25"/>
    <mergeCell ref="L26:O26"/>
    <mergeCell ref="W26:AE26"/>
    <mergeCell ref="AK26:AO26"/>
    <mergeCell ref="L27:O27"/>
    <mergeCell ref="W27:AE27"/>
    <mergeCell ref="AK27:AO27"/>
    <mergeCell ref="L28:O28"/>
  </mergeCells>
  <hyperlinks>
    <hyperlink ref="K1:S1" location="C2" display="1) Rekapitulace stavby"/>
    <hyperlink ref="W1:AI1" location="C51" display="2) Rekapitulace objektů stavby a soupisů prací"/>
    <hyperlink ref="A52" location="'01 - Architektonicko-stav...'!C2" display="/"/>
    <hyperlink ref="A53" location="'02 - Vzduchotechnika'!C2" display="/"/>
    <hyperlink ref="A54" location="'03 - Elektroinstalace'!C2" display="/"/>
    <hyperlink ref="A55" location="'04 - Ostatní náklady'!C2" display="/"/>
    <hyperlink ref="A56" location="'05 - Vedlejší rozpočtové ...'!C2" displa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xml><?xml version="1.0" encoding="utf-8"?>
<worksheet xmlns="http://schemas.openxmlformats.org/spreadsheetml/2006/main" xmlns:r="http://schemas.openxmlformats.org/officeDocument/2006/relationships">
  <sheetPr>
    <pageSetUpPr fitToPage="1"/>
  </sheetPr>
  <dimension ref="A1:BR447"/>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09"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10"/>
      <c r="C1" s="110"/>
      <c r="D1" s="111" t="s">
        <v>1</v>
      </c>
      <c r="E1" s="110"/>
      <c r="F1" s="112" t="s">
        <v>103</v>
      </c>
      <c r="G1" s="380" t="s">
        <v>104</v>
      </c>
      <c r="H1" s="380"/>
      <c r="I1" s="113"/>
      <c r="J1" s="112" t="s">
        <v>105</v>
      </c>
      <c r="K1" s="111" t="s">
        <v>106</v>
      </c>
      <c r="L1" s="112" t="s">
        <v>107</v>
      </c>
      <c r="M1" s="112"/>
      <c r="N1" s="112"/>
      <c r="O1" s="112"/>
      <c r="P1" s="112"/>
      <c r="Q1" s="112"/>
      <c r="R1" s="112"/>
      <c r="S1" s="112"/>
      <c r="T1" s="112"/>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372"/>
      <c r="M2" s="372"/>
      <c r="N2" s="372"/>
      <c r="O2" s="372"/>
      <c r="P2" s="372"/>
      <c r="Q2" s="372"/>
      <c r="R2" s="372"/>
      <c r="S2" s="372"/>
      <c r="T2" s="372"/>
      <c r="U2" s="372"/>
      <c r="V2" s="372"/>
      <c r="AT2" s="22" t="s">
        <v>88</v>
      </c>
    </row>
    <row r="3" spans="1:70" ht="6.95" customHeight="1">
      <c r="B3" s="23"/>
      <c r="C3" s="24"/>
      <c r="D3" s="24"/>
      <c r="E3" s="24"/>
      <c r="F3" s="24"/>
      <c r="G3" s="24"/>
      <c r="H3" s="24"/>
      <c r="I3" s="114"/>
      <c r="J3" s="24"/>
      <c r="K3" s="25"/>
      <c r="AT3" s="22" t="s">
        <v>89</v>
      </c>
    </row>
    <row r="4" spans="1:70" ht="36.950000000000003" customHeight="1">
      <c r="B4" s="26"/>
      <c r="C4" s="27"/>
      <c r="D4" s="28" t="s">
        <v>108</v>
      </c>
      <c r="E4" s="27"/>
      <c r="F4" s="27"/>
      <c r="G4" s="27"/>
      <c r="H4" s="27"/>
      <c r="I4" s="115"/>
      <c r="J4" s="27"/>
      <c r="K4" s="29"/>
      <c r="M4" s="30" t="s">
        <v>12</v>
      </c>
      <c r="AT4" s="22" t="s">
        <v>6</v>
      </c>
    </row>
    <row r="5" spans="1:70" ht="6.95" customHeight="1">
      <c r="B5" s="26"/>
      <c r="C5" s="27"/>
      <c r="D5" s="27"/>
      <c r="E5" s="27"/>
      <c r="F5" s="27"/>
      <c r="G5" s="27"/>
      <c r="H5" s="27"/>
      <c r="I5" s="115"/>
      <c r="J5" s="27"/>
      <c r="K5" s="29"/>
    </row>
    <row r="6" spans="1:70">
      <c r="B6" s="26"/>
      <c r="C6" s="27"/>
      <c r="D6" s="35" t="s">
        <v>18</v>
      </c>
      <c r="E6" s="27"/>
      <c r="F6" s="27"/>
      <c r="G6" s="27"/>
      <c r="H6" s="27"/>
      <c r="I6" s="115"/>
      <c r="J6" s="27"/>
      <c r="K6" s="29"/>
    </row>
    <row r="7" spans="1:70" ht="22.5" customHeight="1">
      <c r="B7" s="26"/>
      <c r="C7" s="27"/>
      <c r="D7" s="27"/>
      <c r="E7" s="373" t="str">
        <f>'Rekapitulace stavby'!K6</f>
        <v>Snížení energetické náročnosti mateřské školy Mnichovice</v>
      </c>
      <c r="F7" s="374"/>
      <c r="G7" s="374"/>
      <c r="H7" s="374"/>
      <c r="I7" s="115"/>
      <c r="J7" s="27"/>
      <c r="K7" s="29"/>
    </row>
    <row r="8" spans="1:70" s="1" customFormat="1">
      <c r="B8" s="39"/>
      <c r="C8" s="40"/>
      <c r="D8" s="35" t="s">
        <v>109</v>
      </c>
      <c r="E8" s="40"/>
      <c r="F8" s="40"/>
      <c r="G8" s="40"/>
      <c r="H8" s="40"/>
      <c r="I8" s="116"/>
      <c r="J8" s="40"/>
      <c r="K8" s="43"/>
    </row>
    <row r="9" spans="1:70" s="1" customFormat="1" ht="36.950000000000003" customHeight="1">
      <c r="B9" s="39"/>
      <c r="C9" s="40"/>
      <c r="D9" s="40"/>
      <c r="E9" s="375" t="s">
        <v>110</v>
      </c>
      <c r="F9" s="376"/>
      <c r="G9" s="376"/>
      <c r="H9" s="376"/>
      <c r="I9" s="116"/>
      <c r="J9" s="40"/>
      <c r="K9" s="43"/>
    </row>
    <row r="10" spans="1:70" s="1" customFormat="1" ht="13.5">
      <c r="B10" s="39"/>
      <c r="C10" s="40"/>
      <c r="D10" s="40"/>
      <c r="E10" s="40"/>
      <c r="F10" s="40"/>
      <c r="G10" s="40"/>
      <c r="H10" s="40"/>
      <c r="I10" s="116"/>
      <c r="J10" s="40"/>
      <c r="K10" s="43"/>
    </row>
    <row r="11" spans="1:70" s="1" customFormat="1" ht="14.45" customHeight="1">
      <c r="B11" s="39"/>
      <c r="C11" s="40"/>
      <c r="D11" s="35" t="s">
        <v>21</v>
      </c>
      <c r="E11" s="40"/>
      <c r="F11" s="33" t="s">
        <v>22</v>
      </c>
      <c r="G11" s="40"/>
      <c r="H11" s="40"/>
      <c r="I11" s="117" t="s">
        <v>23</v>
      </c>
      <c r="J11" s="33" t="s">
        <v>22</v>
      </c>
      <c r="K11" s="43"/>
    </row>
    <row r="12" spans="1:70" s="1" customFormat="1" ht="14.45" customHeight="1">
      <c r="B12" s="39"/>
      <c r="C12" s="40"/>
      <c r="D12" s="35" t="s">
        <v>25</v>
      </c>
      <c r="E12" s="40"/>
      <c r="F12" s="33" t="s">
        <v>26</v>
      </c>
      <c r="G12" s="40"/>
      <c r="H12" s="40"/>
      <c r="I12" s="117" t="s">
        <v>27</v>
      </c>
      <c r="J12" s="118" t="str">
        <f>'Rekapitulace stavby'!AN8</f>
        <v>5. 3. 2017</v>
      </c>
      <c r="K12" s="43"/>
    </row>
    <row r="13" spans="1:70" s="1" customFormat="1" ht="10.9" customHeight="1">
      <c r="B13" s="39"/>
      <c r="C13" s="40"/>
      <c r="D13" s="40"/>
      <c r="E13" s="40"/>
      <c r="F13" s="40"/>
      <c r="G13" s="40"/>
      <c r="H13" s="40"/>
      <c r="I13" s="116"/>
      <c r="J13" s="40"/>
      <c r="K13" s="43"/>
    </row>
    <row r="14" spans="1:70" s="1" customFormat="1" ht="14.45" customHeight="1">
      <c r="B14" s="39"/>
      <c r="C14" s="40"/>
      <c r="D14" s="35" t="s">
        <v>31</v>
      </c>
      <c r="E14" s="40"/>
      <c r="F14" s="40"/>
      <c r="G14" s="40"/>
      <c r="H14" s="40"/>
      <c r="I14" s="117" t="s">
        <v>32</v>
      </c>
      <c r="J14" s="33" t="s">
        <v>33</v>
      </c>
      <c r="K14" s="43"/>
    </row>
    <row r="15" spans="1:70" s="1" customFormat="1" ht="18" customHeight="1">
      <c r="B15" s="39"/>
      <c r="C15" s="40"/>
      <c r="D15" s="40"/>
      <c r="E15" s="33" t="s">
        <v>34</v>
      </c>
      <c r="F15" s="40"/>
      <c r="G15" s="40"/>
      <c r="H15" s="40"/>
      <c r="I15" s="117" t="s">
        <v>35</v>
      </c>
      <c r="J15" s="33" t="s">
        <v>36</v>
      </c>
      <c r="K15" s="43"/>
    </row>
    <row r="16" spans="1:70" s="1" customFormat="1" ht="6.95" customHeight="1">
      <c r="B16" s="39"/>
      <c r="C16" s="40"/>
      <c r="D16" s="40"/>
      <c r="E16" s="40"/>
      <c r="F16" s="40"/>
      <c r="G16" s="40"/>
      <c r="H16" s="40"/>
      <c r="I16" s="116"/>
      <c r="J16" s="40"/>
      <c r="K16" s="43"/>
    </row>
    <row r="17" spans="2:11" s="1" customFormat="1" ht="14.45" customHeight="1">
      <c r="B17" s="39"/>
      <c r="C17" s="40"/>
      <c r="D17" s="35" t="s">
        <v>37</v>
      </c>
      <c r="E17" s="40"/>
      <c r="F17" s="40"/>
      <c r="G17" s="40"/>
      <c r="H17" s="40"/>
      <c r="I17" s="117" t="s">
        <v>32</v>
      </c>
      <c r="J17" s="33" t="str">
        <f>IF('Rekapitulace stavby'!AN13="Vyplň údaj","",IF('Rekapitulace stavby'!AN13="","",'Rekapitulace stavby'!AN13))</f>
        <v/>
      </c>
      <c r="K17" s="43"/>
    </row>
    <row r="18" spans="2:11" s="1" customFormat="1" ht="18" customHeight="1">
      <c r="B18" s="39"/>
      <c r="C18" s="40"/>
      <c r="D18" s="40"/>
      <c r="E18" s="33" t="str">
        <f>IF('Rekapitulace stavby'!E14="Vyplň údaj","",IF('Rekapitulace stavby'!E14="","",'Rekapitulace stavby'!E14))</f>
        <v/>
      </c>
      <c r="F18" s="40"/>
      <c r="G18" s="40"/>
      <c r="H18" s="40"/>
      <c r="I18" s="117" t="s">
        <v>35</v>
      </c>
      <c r="J18" s="33" t="str">
        <f>IF('Rekapitulace stavby'!AN14="Vyplň údaj","",IF('Rekapitulace stavby'!AN14="","",'Rekapitulace stavby'!AN14))</f>
        <v/>
      </c>
      <c r="K18" s="43"/>
    </row>
    <row r="19" spans="2:11" s="1" customFormat="1" ht="6.95" customHeight="1">
      <c r="B19" s="39"/>
      <c r="C19" s="40"/>
      <c r="D19" s="40"/>
      <c r="E19" s="40"/>
      <c r="F19" s="40"/>
      <c r="G19" s="40"/>
      <c r="H19" s="40"/>
      <c r="I19" s="116"/>
      <c r="J19" s="40"/>
      <c r="K19" s="43"/>
    </row>
    <row r="20" spans="2:11" s="1" customFormat="1" ht="14.45" customHeight="1">
      <c r="B20" s="39"/>
      <c r="C20" s="40"/>
      <c r="D20" s="35" t="s">
        <v>39</v>
      </c>
      <c r="E20" s="40"/>
      <c r="F20" s="40"/>
      <c r="G20" s="40"/>
      <c r="H20" s="40"/>
      <c r="I20" s="117" t="s">
        <v>32</v>
      </c>
      <c r="J20" s="33" t="s">
        <v>40</v>
      </c>
      <c r="K20" s="43"/>
    </row>
    <row r="21" spans="2:11" s="1" customFormat="1" ht="18" customHeight="1">
      <c r="B21" s="39"/>
      <c r="C21" s="40"/>
      <c r="D21" s="40"/>
      <c r="E21" s="33" t="s">
        <v>41</v>
      </c>
      <c r="F21" s="40"/>
      <c r="G21" s="40"/>
      <c r="H21" s="40"/>
      <c r="I21" s="117" t="s">
        <v>35</v>
      </c>
      <c r="J21" s="33" t="s">
        <v>42</v>
      </c>
      <c r="K21" s="43"/>
    </row>
    <row r="22" spans="2:11" s="1" customFormat="1" ht="6.95" customHeight="1">
      <c r="B22" s="39"/>
      <c r="C22" s="40"/>
      <c r="D22" s="40"/>
      <c r="E22" s="40"/>
      <c r="F22" s="40"/>
      <c r="G22" s="40"/>
      <c r="H22" s="40"/>
      <c r="I22" s="116"/>
      <c r="J22" s="40"/>
      <c r="K22" s="43"/>
    </row>
    <row r="23" spans="2:11" s="1" customFormat="1" ht="14.45" customHeight="1">
      <c r="B23" s="39"/>
      <c r="C23" s="40"/>
      <c r="D23" s="35" t="s">
        <v>44</v>
      </c>
      <c r="E23" s="40"/>
      <c r="F23" s="40"/>
      <c r="G23" s="40"/>
      <c r="H23" s="40"/>
      <c r="I23" s="116"/>
      <c r="J23" s="40"/>
      <c r="K23" s="43"/>
    </row>
    <row r="24" spans="2:11" s="6" customFormat="1" ht="63" customHeight="1">
      <c r="B24" s="119"/>
      <c r="C24" s="120"/>
      <c r="D24" s="120"/>
      <c r="E24" s="342" t="s">
        <v>45</v>
      </c>
      <c r="F24" s="342"/>
      <c r="G24" s="342"/>
      <c r="H24" s="342"/>
      <c r="I24" s="121"/>
      <c r="J24" s="120"/>
      <c r="K24" s="122"/>
    </row>
    <row r="25" spans="2:11" s="1" customFormat="1" ht="6.95" customHeight="1">
      <c r="B25" s="39"/>
      <c r="C25" s="40"/>
      <c r="D25" s="40"/>
      <c r="E25" s="40"/>
      <c r="F25" s="40"/>
      <c r="G25" s="40"/>
      <c r="H25" s="40"/>
      <c r="I25" s="116"/>
      <c r="J25" s="40"/>
      <c r="K25" s="43"/>
    </row>
    <row r="26" spans="2:11" s="1" customFormat="1" ht="6.95" customHeight="1">
      <c r="B26" s="39"/>
      <c r="C26" s="40"/>
      <c r="D26" s="83"/>
      <c r="E26" s="83"/>
      <c r="F26" s="83"/>
      <c r="G26" s="83"/>
      <c r="H26" s="83"/>
      <c r="I26" s="123"/>
      <c r="J26" s="83"/>
      <c r="K26" s="124"/>
    </row>
    <row r="27" spans="2:11" s="1" customFormat="1" ht="25.35" customHeight="1">
      <c r="B27" s="39"/>
      <c r="C27" s="40"/>
      <c r="D27" s="125" t="s">
        <v>46</v>
      </c>
      <c r="E27" s="40"/>
      <c r="F27" s="40"/>
      <c r="G27" s="40"/>
      <c r="H27" s="40"/>
      <c r="I27" s="116"/>
      <c r="J27" s="126">
        <f>ROUND(J94,2)</f>
        <v>0</v>
      </c>
      <c r="K27" s="43"/>
    </row>
    <row r="28" spans="2:11" s="1" customFormat="1" ht="6.95" customHeight="1">
      <c r="B28" s="39"/>
      <c r="C28" s="40"/>
      <c r="D28" s="83"/>
      <c r="E28" s="83"/>
      <c r="F28" s="83"/>
      <c r="G28" s="83"/>
      <c r="H28" s="83"/>
      <c r="I28" s="123"/>
      <c r="J28" s="83"/>
      <c r="K28" s="124"/>
    </row>
    <row r="29" spans="2:11" s="1" customFormat="1" ht="14.45" customHeight="1">
      <c r="B29" s="39"/>
      <c r="C29" s="40"/>
      <c r="D29" s="40"/>
      <c r="E29" s="40"/>
      <c r="F29" s="44" t="s">
        <v>48</v>
      </c>
      <c r="G29" s="40"/>
      <c r="H29" s="40"/>
      <c r="I29" s="127" t="s">
        <v>47</v>
      </c>
      <c r="J29" s="44" t="s">
        <v>49</v>
      </c>
      <c r="K29" s="43"/>
    </row>
    <row r="30" spans="2:11" s="1" customFormat="1" ht="14.45" customHeight="1">
      <c r="B30" s="39"/>
      <c r="C30" s="40"/>
      <c r="D30" s="47" t="s">
        <v>50</v>
      </c>
      <c r="E30" s="47" t="s">
        <v>51</v>
      </c>
      <c r="F30" s="128">
        <f>ROUND(SUM(BE94:BE446), 2)</f>
        <v>0</v>
      </c>
      <c r="G30" s="40"/>
      <c r="H30" s="40"/>
      <c r="I30" s="129">
        <v>0.21</v>
      </c>
      <c r="J30" s="128">
        <f>ROUND(ROUND((SUM(BE94:BE446)), 2)*I30, 2)</f>
        <v>0</v>
      </c>
      <c r="K30" s="43"/>
    </row>
    <row r="31" spans="2:11" s="1" customFormat="1" ht="14.45" customHeight="1">
      <c r="B31" s="39"/>
      <c r="C31" s="40"/>
      <c r="D31" s="40"/>
      <c r="E31" s="47" t="s">
        <v>52</v>
      </c>
      <c r="F31" s="128">
        <f>ROUND(SUM(BF94:BF446), 2)</f>
        <v>0</v>
      </c>
      <c r="G31" s="40"/>
      <c r="H31" s="40"/>
      <c r="I31" s="129">
        <v>0.15</v>
      </c>
      <c r="J31" s="128">
        <f>ROUND(ROUND((SUM(BF94:BF446)), 2)*I31, 2)</f>
        <v>0</v>
      </c>
      <c r="K31" s="43"/>
    </row>
    <row r="32" spans="2:11" s="1" customFormat="1" ht="14.45" hidden="1" customHeight="1">
      <c r="B32" s="39"/>
      <c r="C32" s="40"/>
      <c r="D32" s="40"/>
      <c r="E32" s="47" t="s">
        <v>53</v>
      </c>
      <c r="F32" s="128">
        <f>ROUND(SUM(BG94:BG446), 2)</f>
        <v>0</v>
      </c>
      <c r="G32" s="40"/>
      <c r="H32" s="40"/>
      <c r="I32" s="129">
        <v>0.21</v>
      </c>
      <c r="J32" s="128">
        <v>0</v>
      </c>
      <c r="K32" s="43"/>
    </row>
    <row r="33" spans="2:11" s="1" customFormat="1" ht="14.45" hidden="1" customHeight="1">
      <c r="B33" s="39"/>
      <c r="C33" s="40"/>
      <c r="D33" s="40"/>
      <c r="E33" s="47" t="s">
        <v>54</v>
      </c>
      <c r="F33" s="128">
        <f>ROUND(SUM(BH94:BH446), 2)</f>
        <v>0</v>
      </c>
      <c r="G33" s="40"/>
      <c r="H33" s="40"/>
      <c r="I33" s="129">
        <v>0.15</v>
      </c>
      <c r="J33" s="128">
        <v>0</v>
      </c>
      <c r="K33" s="43"/>
    </row>
    <row r="34" spans="2:11" s="1" customFormat="1" ht="14.45" hidden="1" customHeight="1">
      <c r="B34" s="39"/>
      <c r="C34" s="40"/>
      <c r="D34" s="40"/>
      <c r="E34" s="47" t="s">
        <v>55</v>
      </c>
      <c r="F34" s="128">
        <f>ROUND(SUM(BI94:BI446), 2)</f>
        <v>0</v>
      </c>
      <c r="G34" s="40"/>
      <c r="H34" s="40"/>
      <c r="I34" s="129">
        <v>0</v>
      </c>
      <c r="J34" s="128">
        <v>0</v>
      </c>
      <c r="K34" s="43"/>
    </row>
    <row r="35" spans="2:11" s="1" customFormat="1" ht="6.95" customHeight="1">
      <c r="B35" s="39"/>
      <c r="C35" s="40"/>
      <c r="D35" s="40"/>
      <c r="E35" s="40"/>
      <c r="F35" s="40"/>
      <c r="G35" s="40"/>
      <c r="H35" s="40"/>
      <c r="I35" s="116"/>
      <c r="J35" s="40"/>
      <c r="K35" s="43"/>
    </row>
    <row r="36" spans="2:11" s="1" customFormat="1" ht="25.35" customHeight="1">
      <c r="B36" s="39"/>
      <c r="C36" s="130"/>
      <c r="D36" s="131" t="s">
        <v>56</v>
      </c>
      <c r="E36" s="77"/>
      <c r="F36" s="77"/>
      <c r="G36" s="132" t="s">
        <v>57</v>
      </c>
      <c r="H36" s="133" t="s">
        <v>58</v>
      </c>
      <c r="I36" s="134"/>
      <c r="J36" s="135">
        <f>SUM(J27:J34)</f>
        <v>0</v>
      </c>
      <c r="K36" s="136"/>
    </row>
    <row r="37" spans="2:11" s="1" customFormat="1" ht="14.45" customHeight="1">
      <c r="B37" s="54"/>
      <c r="C37" s="55"/>
      <c r="D37" s="55"/>
      <c r="E37" s="55"/>
      <c r="F37" s="55"/>
      <c r="G37" s="55"/>
      <c r="H37" s="55"/>
      <c r="I37" s="137"/>
      <c r="J37" s="55"/>
      <c r="K37" s="56"/>
    </row>
    <row r="41" spans="2:11" s="1" customFormat="1" ht="6.95" customHeight="1">
      <c r="B41" s="138"/>
      <c r="C41" s="139"/>
      <c r="D41" s="139"/>
      <c r="E41" s="139"/>
      <c r="F41" s="139"/>
      <c r="G41" s="139"/>
      <c r="H41" s="139"/>
      <c r="I41" s="140"/>
      <c r="J41" s="139"/>
      <c r="K41" s="141"/>
    </row>
    <row r="42" spans="2:11" s="1" customFormat="1" ht="36.950000000000003" customHeight="1">
      <c r="B42" s="39"/>
      <c r="C42" s="28" t="s">
        <v>111</v>
      </c>
      <c r="D42" s="40"/>
      <c r="E42" s="40"/>
      <c r="F42" s="40"/>
      <c r="G42" s="40"/>
      <c r="H42" s="40"/>
      <c r="I42" s="116"/>
      <c r="J42" s="40"/>
      <c r="K42" s="43"/>
    </row>
    <row r="43" spans="2:11" s="1" customFormat="1" ht="6.95" customHeight="1">
      <c r="B43" s="39"/>
      <c r="C43" s="40"/>
      <c r="D43" s="40"/>
      <c r="E43" s="40"/>
      <c r="F43" s="40"/>
      <c r="G43" s="40"/>
      <c r="H43" s="40"/>
      <c r="I43" s="116"/>
      <c r="J43" s="40"/>
      <c r="K43" s="43"/>
    </row>
    <row r="44" spans="2:11" s="1" customFormat="1" ht="14.45" customHeight="1">
      <c r="B44" s="39"/>
      <c r="C44" s="35" t="s">
        <v>18</v>
      </c>
      <c r="D44" s="40"/>
      <c r="E44" s="40"/>
      <c r="F44" s="40"/>
      <c r="G44" s="40"/>
      <c r="H44" s="40"/>
      <c r="I44" s="116"/>
      <c r="J44" s="40"/>
      <c r="K44" s="43"/>
    </row>
    <row r="45" spans="2:11" s="1" customFormat="1" ht="22.5" customHeight="1">
      <c r="B45" s="39"/>
      <c r="C45" s="40"/>
      <c r="D45" s="40"/>
      <c r="E45" s="373" t="str">
        <f>E7</f>
        <v>Snížení energetické náročnosti mateřské školy Mnichovice</v>
      </c>
      <c r="F45" s="374"/>
      <c r="G45" s="374"/>
      <c r="H45" s="374"/>
      <c r="I45" s="116"/>
      <c r="J45" s="40"/>
      <c r="K45" s="43"/>
    </row>
    <row r="46" spans="2:11" s="1" customFormat="1" ht="14.45" customHeight="1">
      <c r="B46" s="39"/>
      <c r="C46" s="35" t="s">
        <v>109</v>
      </c>
      <c r="D46" s="40"/>
      <c r="E46" s="40"/>
      <c r="F46" s="40"/>
      <c r="G46" s="40"/>
      <c r="H46" s="40"/>
      <c r="I46" s="116"/>
      <c r="J46" s="40"/>
      <c r="K46" s="43"/>
    </row>
    <row r="47" spans="2:11" s="1" customFormat="1" ht="23.25" customHeight="1">
      <c r="B47" s="39"/>
      <c r="C47" s="40"/>
      <c r="D47" s="40"/>
      <c r="E47" s="375" t="str">
        <f>E9</f>
        <v>01 - Architektonicko-stavební řešení</v>
      </c>
      <c r="F47" s="376"/>
      <c r="G47" s="376"/>
      <c r="H47" s="376"/>
      <c r="I47" s="116"/>
      <c r="J47" s="40"/>
      <c r="K47" s="43"/>
    </row>
    <row r="48" spans="2:11" s="1" customFormat="1" ht="6.95" customHeight="1">
      <c r="B48" s="39"/>
      <c r="C48" s="40"/>
      <c r="D48" s="40"/>
      <c r="E48" s="40"/>
      <c r="F48" s="40"/>
      <c r="G48" s="40"/>
      <c r="H48" s="40"/>
      <c r="I48" s="116"/>
      <c r="J48" s="40"/>
      <c r="K48" s="43"/>
    </row>
    <row r="49" spans="2:47" s="1" customFormat="1" ht="18" customHeight="1">
      <c r="B49" s="39"/>
      <c r="C49" s="35" t="s">
        <v>25</v>
      </c>
      <c r="D49" s="40"/>
      <c r="E49" s="40"/>
      <c r="F49" s="33" t="str">
        <f>F12</f>
        <v>Tyršova 600, 251 64 Mnichovice</v>
      </c>
      <c r="G49" s="40"/>
      <c r="H49" s="40"/>
      <c r="I49" s="117" t="s">
        <v>27</v>
      </c>
      <c r="J49" s="118" t="str">
        <f>IF(J12="","",J12)</f>
        <v>5. 3. 2017</v>
      </c>
      <c r="K49" s="43"/>
    </row>
    <row r="50" spans="2:47" s="1" customFormat="1" ht="6.95" customHeight="1">
      <c r="B50" s="39"/>
      <c r="C50" s="40"/>
      <c r="D50" s="40"/>
      <c r="E50" s="40"/>
      <c r="F50" s="40"/>
      <c r="G50" s="40"/>
      <c r="H50" s="40"/>
      <c r="I50" s="116"/>
      <c r="J50" s="40"/>
      <c r="K50" s="43"/>
    </row>
    <row r="51" spans="2:47" s="1" customFormat="1">
      <c r="B51" s="39"/>
      <c r="C51" s="35" t="s">
        <v>31</v>
      </c>
      <c r="D51" s="40"/>
      <c r="E51" s="40"/>
      <c r="F51" s="33" t="str">
        <f>E15</f>
        <v>Město Mnichovice</v>
      </c>
      <c r="G51" s="40"/>
      <c r="H51" s="40"/>
      <c r="I51" s="117" t="s">
        <v>39</v>
      </c>
      <c r="J51" s="33" t="str">
        <f>E21</f>
        <v>Anylopex plus s.r.o.</v>
      </c>
      <c r="K51" s="43"/>
    </row>
    <row r="52" spans="2:47" s="1" customFormat="1" ht="14.45" customHeight="1">
      <c r="B52" s="39"/>
      <c r="C52" s="35" t="s">
        <v>37</v>
      </c>
      <c r="D52" s="40"/>
      <c r="E52" s="40"/>
      <c r="F52" s="33" t="str">
        <f>IF(E18="","",E18)</f>
        <v/>
      </c>
      <c r="G52" s="40"/>
      <c r="H52" s="40"/>
      <c r="I52" s="116"/>
      <c r="J52" s="40"/>
      <c r="K52" s="43"/>
    </row>
    <row r="53" spans="2:47" s="1" customFormat="1" ht="10.35" customHeight="1">
      <c r="B53" s="39"/>
      <c r="C53" s="40"/>
      <c r="D53" s="40"/>
      <c r="E53" s="40"/>
      <c r="F53" s="40"/>
      <c r="G53" s="40"/>
      <c r="H53" s="40"/>
      <c r="I53" s="116"/>
      <c r="J53" s="40"/>
      <c r="K53" s="43"/>
    </row>
    <row r="54" spans="2:47" s="1" customFormat="1" ht="29.25" customHeight="1">
      <c r="B54" s="39"/>
      <c r="C54" s="142" t="s">
        <v>112</v>
      </c>
      <c r="D54" s="130"/>
      <c r="E54" s="130"/>
      <c r="F54" s="130"/>
      <c r="G54" s="130"/>
      <c r="H54" s="130"/>
      <c r="I54" s="143"/>
      <c r="J54" s="144" t="s">
        <v>113</v>
      </c>
      <c r="K54" s="145"/>
    </row>
    <row r="55" spans="2:47" s="1" customFormat="1" ht="10.35" customHeight="1">
      <c r="B55" s="39"/>
      <c r="C55" s="40"/>
      <c r="D55" s="40"/>
      <c r="E55" s="40"/>
      <c r="F55" s="40"/>
      <c r="G55" s="40"/>
      <c r="H55" s="40"/>
      <c r="I55" s="116"/>
      <c r="J55" s="40"/>
      <c r="K55" s="43"/>
    </row>
    <row r="56" spans="2:47" s="1" customFormat="1" ht="29.25" customHeight="1">
      <c r="B56" s="39"/>
      <c r="C56" s="146" t="s">
        <v>114</v>
      </c>
      <c r="D56" s="40"/>
      <c r="E56" s="40"/>
      <c r="F56" s="40"/>
      <c r="G56" s="40"/>
      <c r="H56" s="40"/>
      <c r="I56" s="116"/>
      <c r="J56" s="126">
        <f>J94</f>
        <v>0</v>
      </c>
      <c r="K56" s="43"/>
      <c r="AU56" s="22" t="s">
        <v>115</v>
      </c>
    </row>
    <row r="57" spans="2:47" s="7" customFormat="1" ht="24.95" customHeight="1">
      <c r="B57" s="147"/>
      <c r="C57" s="148"/>
      <c r="D57" s="149" t="s">
        <v>116</v>
      </c>
      <c r="E57" s="150"/>
      <c r="F57" s="150"/>
      <c r="G57" s="150"/>
      <c r="H57" s="150"/>
      <c r="I57" s="151"/>
      <c r="J57" s="152">
        <f>J95</f>
        <v>0</v>
      </c>
      <c r="K57" s="153"/>
    </row>
    <row r="58" spans="2:47" s="8" customFormat="1" ht="19.899999999999999" customHeight="1">
      <c r="B58" s="154"/>
      <c r="C58" s="155"/>
      <c r="D58" s="156" t="s">
        <v>117</v>
      </c>
      <c r="E58" s="157"/>
      <c r="F58" s="157"/>
      <c r="G58" s="157"/>
      <c r="H58" s="157"/>
      <c r="I58" s="158"/>
      <c r="J58" s="159">
        <f>J96</f>
        <v>0</v>
      </c>
      <c r="K58" s="160"/>
    </row>
    <row r="59" spans="2:47" s="8" customFormat="1" ht="19.899999999999999" customHeight="1">
      <c r="B59" s="154"/>
      <c r="C59" s="155"/>
      <c r="D59" s="156" t="s">
        <v>118</v>
      </c>
      <c r="E59" s="157"/>
      <c r="F59" s="157"/>
      <c r="G59" s="157"/>
      <c r="H59" s="157"/>
      <c r="I59" s="158"/>
      <c r="J59" s="159">
        <f>J116</f>
        <v>0</v>
      </c>
      <c r="K59" s="160"/>
    </row>
    <row r="60" spans="2:47" s="8" customFormat="1" ht="19.899999999999999" customHeight="1">
      <c r="B60" s="154"/>
      <c r="C60" s="155"/>
      <c r="D60" s="156" t="s">
        <v>119</v>
      </c>
      <c r="E60" s="157"/>
      <c r="F60" s="157"/>
      <c r="G60" s="157"/>
      <c r="H60" s="157"/>
      <c r="I60" s="158"/>
      <c r="J60" s="159">
        <f>J123</f>
        <v>0</v>
      </c>
      <c r="K60" s="160"/>
    </row>
    <row r="61" spans="2:47" s="8" customFormat="1" ht="19.899999999999999" customHeight="1">
      <c r="B61" s="154"/>
      <c r="C61" s="155"/>
      <c r="D61" s="156" t="s">
        <v>120</v>
      </c>
      <c r="E61" s="157"/>
      <c r="F61" s="157"/>
      <c r="G61" s="157"/>
      <c r="H61" s="157"/>
      <c r="I61" s="158"/>
      <c r="J61" s="159">
        <f>J210</f>
        <v>0</v>
      </c>
      <c r="K61" s="160"/>
    </row>
    <row r="62" spans="2:47" s="8" customFormat="1" ht="19.899999999999999" customHeight="1">
      <c r="B62" s="154"/>
      <c r="C62" s="155"/>
      <c r="D62" s="156" t="s">
        <v>121</v>
      </c>
      <c r="E62" s="157"/>
      <c r="F62" s="157"/>
      <c r="G62" s="157"/>
      <c r="H62" s="157"/>
      <c r="I62" s="158"/>
      <c r="J62" s="159">
        <f>J265</f>
        <v>0</v>
      </c>
      <c r="K62" s="160"/>
    </row>
    <row r="63" spans="2:47" s="8" customFormat="1" ht="19.899999999999999" customHeight="1">
      <c r="B63" s="154"/>
      <c r="C63" s="155"/>
      <c r="D63" s="156" t="s">
        <v>122</v>
      </c>
      <c r="E63" s="157"/>
      <c r="F63" s="157"/>
      <c r="G63" s="157"/>
      <c r="H63" s="157"/>
      <c r="I63" s="158"/>
      <c r="J63" s="159">
        <f>J275</f>
        <v>0</v>
      </c>
      <c r="K63" s="160"/>
    </row>
    <row r="64" spans="2:47" s="7" customFormat="1" ht="24.95" customHeight="1">
      <c r="B64" s="147"/>
      <c r="C64" s="148"/>
      <c r="D64" s="149" t="s">
        <v>123</v>
      </c>
      <c r="E64" s="150"/>
      <c r="F64" s="150"/>
      <c r="G64" s="150"/>
      <c r="H64" s="150"/>
      <c r="I64" s="151"/>
      <c r="J64" s="152">
        <f>J278</f>
        <v>0</v>
      </c>
      <c r="K64" s="153"/>
    </row>
    <row r="65" spans="2:12" s="8" customFormat="1" ht="19.899999999999999" customHeight="1">
      <c r="B65" s="154"/>
      <c r="C65" s="155"/>
      <c r="D65" s="156" t="s">
        <v>124</v>
      </c>
      <c r="E65" s="157"/>
      <c r="F65" s="157"/>
      <c r="G65" s="157"/>
      <c r="H65" s="157"/>
      <c r="I65" s="158"/>
      <c r="J65" s="159">
        <f>J279</f>
        <v>0</v>
      </c>
      <c r="K65" s="160"/>
    </row>
    <row r="66" spans="2:12" s="8" customFormat="1" ht="19.899999999999999" customHeight="1">
      <c r="B66" s="154"/>
      <c r="C66" s="155"/>
      <c r="D66" s="156" t="s">
        <v>125</v>
      </c>
      <c r="E66" s="157"/>
      <c r="F66" s="157"/>
      <c r="G66" s="157"/>
      <c r="H66" s="157"/>
      <c r="I66" s="158"/>
      <c r="J66" s="159">
        <f>J300</f>
        <v>0</v>
      </c>
      <c r="K66" s="160"/>
    </row>
    <row r="67" spans="2:12" s="8" customFormat="1" ht="19.899999999999999" customHeight="1">
      <c r="B67" s="154"/>
      <c r="C67" s="155"/>
      <c r="D67" s="156" t="s">
        <v>126</v>
      </c>
      <c r="E67" s="157"/>
      <c r="F67" s="157"/>
      <c r="G67" s="157"/>
      <c r="H67" s="157"/>
      <c r="I67" s="158"/>
      <c r="J67" s="159">
        <f>J340</f>
        <v>0</v>
      </c>
      <c r="K67" s="160"/>
    </row>
    <row r="68" spans="2:12" s="8" customFormat="1" ht="19.899999999999999" customHeight="1">
      <c r="B68" s="154"/>
      <c r="C68" s="155"/>
      <c r="D68" s="156" t="s">
        <v>127</v>
      </c>
      <c r="E68" s="157"/>
      <c r="F68" s="157"/>
      <c r="G68" s="157"/>
      <c r="H68" s="157"/>
      <c r="I68" s="158"/>
      <c r="J68" s="159">
        <f>J345</f>
        <v>0</v>
      </c>
      <c r="K68" s="160"/>
    </row>
    <row r="69" spans="2:12" s="8" customFormat="1" ht="19.899999999999999" customHeight="1">
      <c r="B69" s="154"/>
      <c r="C69" s="155"/>
      <c r="D69" s="156" t="s">
        <v>128</v>
      </c>
      <c r="E69" s="157"/>
      <c r="F69" s="157"/>
      <c r="G69" s="157"/>
      <c r="H69" s="157"/>
      <c r="I69" s="158"/>
      <c r="J69" s="159">
        <f>J354</f>
        <v>0</v>
      </c>
      <c r="K69" s="160"/>
    </row>
    <row r="70" spans="2:12" s="8" customFormat="1" ht="19.899999999999999" customHeight="1">
      <c r="B70" s="154"/>
      <c r="C70" s="155"/>
      <c r="D70" s="156" t="s">
        <v>129</v>
      </c>
      <c r="E70" s="157"/>
      <c r="F70" s="157"/>
      <c r="G70" s="157"/>
      <c r="H70" s="157"/>
      <c r="I70" s="158"/>
      <c r="J70" s="159">
        <f>J360</f>
        <v>0</v>
      </c>
      <c r="K70" s="160"/>
    </row>
    <row r="71" spans="2:12" s="8" customFormat="1" ht="19.899999999999999" customHeight="1">
      <c r="B71" s="154"/>
      <c r="C71" s="155"/>
      <c r="D71" s="156" t="s">
        <v>130</v>
      </c>
      <c r="E71" s="157"/>
      <c r="F71" s="157"/>
      <c r="G71" s="157"/>
      <c r="H71" s="157"/>
      <c r="I71" s="158"/>
      <c r="J71" s="159">
        <f>J365</f>
        <v>0</v>
      </c>
      <c r="K71" s="160"/>
    </row>
    <row r="72" spans="2:12" s="8" customFormat="1" ht="19.899999999999999" customHeight="1">
      <c r="B72" s="154"/>
      <c r="C72" s="155"/>
      <c r="D72" s="156" t="s">
        <v>131</v>
      </c>
      <c r="E72" s="157"/>
      <c r="F72" s="157"/>
      <c r="G72" s="157"/>
      <c r="H72" s="157"/>
      <c r="I72" s="158"/>
      <c r="J72" s="159">
        <f>J398</f>
        <v>0</v>
      </c>
      <c r="K72" s="160"/>
    </row>
    <row r="73" spans="2:12" s="8" customFormat="1" ht="19.899999999999999" customHeight="1">
      <c r="B73" s="154"/>
      <c r="C73" s="155"/>
      <c r="D73" s="156" t="s">
        <v>132</v>
      </c>
      <c r="E73" s="157"/>
      <c r="F73" s="157"/>
      <c r="G73" s="157"/>
      <c r="H73" s="157"/>
      <c r="I73" s="158"/>
      <c r="J73" s="159">
        <f>J402</f>
        <v>0</v>
      </c>
      <c r="K73" s="160"/>
    </row>
    <row r="74" spans="2:12" s="8" customFormat="1" ht="19.899999999999999" customHeight="1">
      <c r="B74" s="154"/>
      <c r="C74" s="155"/>
      <c r="D74" s="156" t="s">
        <v>133</v>
      </c>
      <c r="E74" s="157"/>
      <c r="F74" s="157"/>
      <c r="G74" s="157"/>
      <c r="H74" s="157"/>
      <c r="I74" s="158"/>
      <c r="J74" s="159">
        <f>J440</f>
        <v>0</v>
      </c>
      <c r="K74" s="160"/>
    </row>
    <row r="75" spans="2:12" s="1" customFormat="1" ht="21.75" customHeight="1">
      <c r="B75" s="39"/>
      <c r="C75" s="40"/>
      <c r="D75" s="40"/>
      <c r="E75" s="40"/>
      <c r="F75" s="40"/>
      <c r="G75" s="40"/>
      <c r="H75" s="40"/>
      <c r="I75" s="116"/>
      <c r="J75" s="40"/>
      <c r="K75" s="43"/>
    </row>
    <row r="76" spans="2:12" s="1" customFormat="1" ht="6.95" customHeight="1">
      <c r="B76" s="54"/>
      <c r="C76" s="55"/>
      <c r="D76" s="55"/>
      <c r="E76" s="55"/>
      <c r="F76" s="55"/>
      <c r="G76" s="55"/>
      <c r="H76" s="55"/>
      <c r="I76" s="137"/>
      <c r="J76" s="55"/>
      <c r="K76" s="56"/>
    </row>
    <row r="80" spans="2:12" s="1" customFormat="1" ht="6.95" customHeight="1">
      <c r="B80" s="57"/>
      <c r="C80" s="58"/>
      <c r="D80" s="58"/>
      <c r="E80" s="58"/>
      <c r="F80" s="58"/>
      <c r="G80" s="58"/>
      <c r="H80" s="58"/>
      <c r="I80" s="140"/>
      <c r="J80" s="58"/>
      <c r="K80" s="58"/>
      <c r="L80" s="59"/>
    </row>
    <row r="81" spans="2:63" s="1" customFormat="1" ht="36.950000000000003" customHeight="1">
      <c r="B81" s="39"/>
      <c r="C81" s="60" t="s">
        <v>134</v>
      </c>
      <c r="D81" s="61"/>
      <c r="E81" s="61"/>
      <c r="F81" s="61"/>
      <c r="G81" s="61"/>
      <c r="H81" s="61"/>
      <c r="I81" s="161"/>
      <c r="J81" s="61"/>
      <c r="K81" s="61"/>
      <c r="L81" s="59"/>
    </row>
    <row r="82" spans="2:63" s="1" customFormat="1" ht="6.95" customHeight="1">
      <c r="B82" s="39"/>
      <c r="C82" s="61"/>
      <c r="D82" s="61"/>
      <c r="E82" s="61"/>
      <c r="F82" s="61"/>
      <c r="G82" s="61"/>
      <c r="H82" s="61"/>
      <c r="I82" s="161"/>
      <c r="J82" s="61"/>
      <c r="K82" s="61"/>
      <c r="L82" s="59"/>
    </row>
    <row r="83" spans="2:63" s="1" customFormat="1" ht="14.45" customHeight="1">
      <c r="B83" s="39"/>
      <c r="C83" s="63" t="s">
        <v>18</v>
      </c>
      <c r="D83" s="61"/>
      <c r="E83" s="61"/>
      <c r="F83" s="61"/>
      <c r="G83" s="61"/>
      <c r="H83" s="61"/>
      <c r="I83" s="161"/>
      <c r="J83" s="61"/>
      <c r="K83" s="61"/>
      <c r="L83" s="59"/>
    </row>
    <row r="84" spans="2:63" s="1" customFormat="1" ht="22.5" customHeight="1">
      <c r="B84" s="39"/>
      <c r="C84" s="61"/>
      <c r="D84" s="61"/>
      <c r="E84" s="377" t="str">
        <f>E7</f>
        <v>Snížení energetické náročnosti mateřské školy Mnichovice</v>
      </c>
      <c r="F84" s="378"/>
      <c r="G84" s="378"/>
      <c r="H84" s="378"/>
      <c r="I84" s="161"/>
      <c r="J84" s="61"/>
      <c r="K84" s="61"/>
      <c r="L84" s="59"/>
    </row>
    <row r="85" spans="2:63" s="1" customFormat="1" ht="14.45" customHeight="1">
      <c r="B85" s="39"/>
      <c r="C85" s="63" t="s">
        <v>109</v>
      </c>
      <c r="D85" s="61"/>
      <c r="E85" s="61"/>
      <c r="F85" s="61"/>
      <c r="G85" s="61"/>
      <c r="H85" s="61"/>
      <c r="I85" s="161"/>
      <c r="J85" s="61"/>
      <c r="K85" s="61"/>
      <c r="L85" s="59"/>
    </row>
    <row r="86" spans="2:63" s="1" customFormat="1" ht="23.25" customHeight="1">
      <c r="B86" s="39"/>
      <c r="C86" s="61"/>
      <c r="D86" s="61"/>
      <c r="E86" s="353" t="str">
        <f>E9</f>
        <v>01 - Architektonicko-stavební řešení</v>
      </c>
      <c r="F86" s="379"/>
      <c r="G86" s="379"/>
      <c r="H86" s="379"/>
      <c r="I86" s="161"/>
      <c r="J86" s="61"/>
      <c r="K86" s="61"/>
      <c r="L86" s="59"/>
    </row>
    <row r="87" spans="2:63" s="1" customFormat="1" ht="6.95" customHeight="1">
      <c r="B87" s="39"/>
      <c r="C87" s="61"/>
      <c r="D87" s="61"/>
      <c r="E87" s="61"/>
      <c r="F87" s="61"/>
      <c r="G87" s="61"/>
      <c r="H87" s="61"/>
      <c r="I87" s="161"/>
      <c r="J87" s="61"/>
      <c r="K87" s="61"/>
      <c r="L87" s="59"/>
    </row>
    <row r="88" spans="2:63" s="1" customFormat="1" ht="18" customHeight="1">
      <c r="B88" s="39"/>
      <c r="C88" s="63" t="s">
        <v>25</v>
      </c>
      <c r="D88" s="61"/>
      <c r="E88" s="61"/>
      <c r="F88" s="162" t="str">
        <f>F12</f>
        <v>Tyršova 600, 251 64 Mnichovice</v>
      </c>
      <c r="G88" s="61"/>
      <c r="H88" s="61"/>
      <c r="I88" s="163" t="s">
        <v>27</v>
      </c>
      <c r="J88" s="71" t="str">
        <f>IF(J12="","",J12)</f>
        <v>5. 3. 2017</v>
      </c>
      <c r="K88" s="61"/>
      <c r="L88" s="59"/>
    </row>
    <row r="89" spans="2:63" s="1" customFormat="1" ht="6.95" customHeight="1">
      <c r="B89" s="39"/>
      <c r="C89" s="61"/>
      <c r="D89" s="61"/>
      <c r="E89" s="61"/>
      <c r="F89" s="61"/>
      <c r="G89" s="61"/>
      <c r="H89" s="61"/>
      <c r="I89" s="161"/>
      <c r="J89" s="61"/>
      <c r="K89" s="61"/>
      <c r="L89" s="59"/>
    </row>
    <row r="90" spans="2:63" s="1" customFormat="1">
      <c r="B90" s="39"/>
      <c r="C90" s="63" t="s">
        <v>31</v>
      </c>
      <c r="D90" s="61"/>
      <c r="E90" s="61"/>
      <c r="F90" s="162" t="str">
        <f>E15</f>
        <v>Město Mnichovice</v>
      </c>
      <c r="G90" s="61"/>
      <c r="H90" s="61"/>
      <c r="I90" s="163" t="s">
        <v>39</v>
      </c>
      <c r="J90" s="162" t="str">
        <f>E21</f>
        <v>Anylopex plus s.r.o.</v>
      </c>
      <c r="K90" s="61"/>
      <c r="L90" s="59"/>
    </row>
    <row r="91" spans="2:63" s="1" customFormat="1" ht="14.45" customHeight="1">
      <c r="B91" s="39"/>
      <c r="C91" s="63" t="s">
        <v>37</v>
      </c>
      <c r="D91" s="61"/>
      <c r="E91" s="61"/>
      <c r="F91" s="162" t="str">
        <f>IF(E18="","",E18)</f>
        <v/>
      </c>
      <c r="G91" s="61"/>
      <c r="H91" s="61"/>
      <c r="I91" s="161"/>
      <c r="J91" s="61"/>
      <c r="K91" s="61"/>
      <c r="L91" s="59"/>
    </row>
    <row r="92" spans="2:63" s="1" customFormat="1" ht="10.35" customHeight="1">
      <c r="B92" s="39"/>
      <c r="C92" s="61"/>
      <c r="D92" s="61"/>
      <c r="E92" s="61"/>
      <c r="F92" s="61"/>
      <c r="G92" s="61"/>
      <c r="H92" s="61"/>
      <c r="I92" s="161"/>
      <c r="J92" s="61"/>
      <c r="K92" s="61"/>
      <c r="L92" s="59"/>
    </row>
    <row r="93" spans="2:63" s="9" customFormat="1" ht="29.25" customHeight="1">
      <c r="B93" s="164"/>
      <c r="C93" s="165" t="s">
        <v>135</v>
      </c>
      <c r="D93" s="166" t="s">
        <v>65</v>
      </c>
      <c r="E93" s="166" t="s">
        <v>61</v>
      </c>
      <c r="F93" s="166" t="s">
        <v>136</v>
      </c>
      <c r="G93" s="166" t="s">
        <v>137</v>
      </c>
      <c r="H93" s="166" t="s">
        <v>138</v>
      </c>
      <c r="I93" s="167" t="s">
        <v>139</v>
      </c>
      <c r="J93" s="166" t="s">
        <v>113</v>
      </c>
      <c r="K93" s="168" t="s">
        <v>140</v>
      </c>
      <c r="L93" s="169"/>
      <c r="M93" s="79" t="s">
        <v>141</v>
      </c>
      <c r="N93" s="80" t="s">
        <v>50</v>
      </c>
      <c r="O93" s="80" t="s">
        <v>142</v>
      </c>
      <c r="P93" s="80" t="s">
        <v>143</v>
      </c>
      <c r="Q93" s="80" t="s">
        <v>144</v>
      </c>
      <c r="R93" s="80" t="s">
        <v>145</v>
      </c>
      <c r="S93" s="80" t="s">
        <v>146</v>
      </c>
      <c r="T93" s="81" t="s">
        <v>147</v>
      </c>
    </row>
    <row r="94" spans="2:63" s="1" customFormat="1" ht="29.25" customHeight="1">
      <c r="B94" s="39"/>
      <c r="C94" s="85" t="s">
        <v>114</v>
      </c>
      <c r="D94" s="61"/>
      <c r="E94" s="61"/>
      <c r="F94" s="61"/>
      <c r="G94" s="61"/>
      <c r="H94" s="61"/>
      <c r="I94" s="161"/>
      <c r="J94" s="170">
        <f>BK94</f>
        <v>0</v>
      </c>
      <c r="K94" s="61"/>
      <c r="L94" s="59"/>
      <c r="M94" s="82"/>
      <c r="N94" s="83"/>
      <c r="O94" s="83"/>
      <c r="P94" s="171">
        <f>P95+P278</f>
        <v>0</v>
      </c>
      <c r="Q94" s="83"/>
      <c r="R94" s="171">
        <f>R95+R278</f>
        <v>85.307232310000003</v>
      </c>
      <c r="S94" s="83"/>
      <c r="T94" s="172">
        <f>T95+T278</f>
        <v>92.658161000000007</v>
      </c>
      <c r="AT94" s="22" t="s">
        <v>79</v>
      </c>
      <c r="AU94" s="22" t="s">
        <v>115</v>
      </c>
      <c r="BK94" s="173">
        <f>BK95+BK278</f>
        <v>0</v>
      </c>
    </row>
    <row r="95" spans="2:63" s="10" customFormat="1" ht="37.35" customHeight="1">
      <c r="B95" s="174"/>
      <c r="C95" s="175"/>
      <c r="D95" s="176" t="s">
        <v>79</v>
      </c>
      <c r="E95" s="177" t="s">
        <v>148</v>
      </c>
      <c r="F95" s="177" t="s">
        <v>149</v>
      </c>
      <c r="G95" s="175"/>
      <c r="H95" s="175"/>
      <c r="I95" s="178"/>
      <c r="J95" s="179">
        <f>BK95</f>
        <v>0</v>
      </c>
      <c r="K95" s="175"/>
      <c r="L95" s="180"/>
      <c r="M95" s="181"/>
      <c r="N95" s="182"/>
      <c r="O95" s="182"/>
      <c r="P95" s="183">
        <f>P96+P116+P123+P210+P265+P275</f>
        <v>0</v>
      </c>
      <c r="Q95" s="182"/>
      <c r="R95" s="183">
        <f>R96+R116+R123+R210+R265+R275</f>
        <v>76.02862746000001</v>
      </c>
      <c r="S95" s="182"/>
      <c r="T95" s="184">
        <f>T96+T116+T123+T210+T265+T275</f>
        <v>86.426766300000011</v>
      </c>
      <c r="AR95" s="185" t="s">
        <v>24</v>
      </c>
      <c r="AT95" s="186" t="s">
        <v>79</v>
      </c>
      <c r="AU95" s="186" t="s">
        <v>80</v>
      </c>
      <c r="AY95" s="185" t="s">
        <v>150</v>
      </c>
      <c r="BK95" s="187">
        <f>BK96+BK116+BK123+BK210+BK265+BK275</f>
        <v>0</v>
      </c>
    </row>
    <row r="96" spans="2:63" s="10" customFormat="1" ht="19.899999999999999" customHeight="1">
      <c r="B96" s="174"/>
      <c r="C96" s="175"/>
      <c r="D96" s="188" t="s">
        <v>79</v>
      </c>
      <c r="E96" s="189" t="s">
        <v>24</v>
      </c>
      <c r="F96" s="189" t="s">
        <v>151</v>
      </c>
      <c r="G96" s="175"/>
      <c r="H96" s="175"/>
      <c r="I96" s="178"/>
      <c r="J96" s="190">
        <f>BK96</f>
        <v>0</v>
      </c>
      <c r="K96" s="175"/>
      <c r="L96" s="180"/>
      <c r="M96" s="181"/>
      <c r="N96" s="182"/>
      <c r="O96" s="182"/>
      <c r="P96" s="183">
        <f>SUM(P97:P115)</f>
        <v>0</v>
      </c>
      <c r="Q96" s="182"/>
      <c r="R96" s="183">
        <f>SUM(R97:R115)</f>
        <v>0</v>
      </c>
      <c r="S96" s="182"/>
      <c r="T96" s="184">
        <f>SUM(T97:T115)</f>
        <v>0</v>
      </c>
      <c r="AR96" s="185" t="s">
        <v>24</v>
      </c>
      <c r="AT96" s="186" t="s">
        <v>79</v>
      </c>
      <c r="AU96" s="186" t="s">
        <v>24</v>
      </c>
      <c r="AY96" s="185" t="s">
        <v>150</v>
      </c>
      <c r="BK96" s="187">
        <f>SUM(BK97:BK115)</f>
        <v>0</v>
      </c>
    </row>
    <row r="97" spans="2:65" s="1" customFormat="1" ht="22.5" customHeight="1">
      <c r="B97" s="39"/>
      <c r="C97" s="191" t="s">
        <v>24</v>
      </c>
      <c r="D97" s="191" t="s">
        <v>152</v>
      </c>
      <c r="E97" s="192" t="s">
        <v>153</v>
      </c>
      <c r="F97" s="193" t="s">
        <v>154</v>
      </c>
      <c r="G97" s="194" t="s">
        <v>155</v>
      </c>
      <c r="H97" s="195">
        <v>58.948999999999998</v>
      </c>
      <c r="I97" s="196"/>
      <c r="J97" s="197">
        <f>ROUND(I97*H97,2)</f>
        <v>0</v>
      </c>
      <c r="K97" s="193" t="s">
        <v>156</v>
      </c>
      <c r="L97" s="59"/>
      <c r="M97" s="198" t="s">
        <v>22</v>
      </c>
      <c r="N97" s="199" t="s">
        <v>51</v>
      </c>
      <c r="O97" s="40"/>
      <c r="P97" s="200">
        <f>O97*H97</f>
        <v>0</v>
      </c>
      <c r="Q97" s="200">
        <v>0</v>
      </c>
      <c r="R97" s="200">
        <f>Q97*H97</f>
        <v>0</v>
      </c>
      <c r="S97" s="200">
        <v>0</v>
      </c>
      <c r="T97" s="201">
        <f>S97*H97</f>
        <v>0</v>
      </c>
      <c r="AR97" s="22" t="s">
        <v>157</v>
      </c>
      <c r="AT97" s="22" t="s">
        <v>152</v>
      </c>
      <c r="AU97" s="22" t="s">
        <v>89</v>
      </c>
      <c r="AY97" s="22" t="s">
        <v>150</v>
      </c>
      <c r="BE97" s="202">
        <f>IF(N97="základní",J97,0)</f>
        <v>0</v>
      </c>
      <c r="BF97" s="202">
        <f>IF(N97="snížená",J97,0)</f>
        <v>0</v>
      </c>
      <c r="BG97" s="202">
        <f>IF(N97="zákl. přenesená",J97,0)</f>
        <v>0</v>
      </c>
      <c r="BH97" s="202">
        <f>IF(N97="sníž. přenesená",J97,0)</f>
        <v>0</v>
      </c>
      <c r="BI97" s="202">
        <f>IF(N97="nulová",J97,0)</f>
        <v>0</v>
      </c>
      <c r="BJ97" s="22" t="s">
        <v>24</v>
      </c>
      <c r="BK97" s="202">
        <f>ROUND(I97*H97,2)</f>
        <v>0</v>
      </c>
      <c r="BL97" s="22" t="s">
        <v>157</v>
      </c>
      <c r="BM97" s="22" t="s">
        <v>158</v>
      </c>
    </row>
    <row r="98" spans="2:65" s="1" customFormat="1" ht="27">
      <c r="B98" s="39"/>
      <c r="C98" s="61"/>
      <c r="D98" s="203" t="s">
        <v>159</v>
      </c>
      <c r="E98" s="61"/>
      <c r="F98" s="204" t="s">
        <v>160</v>
      </c>
      <c r="G98" s="61"/>
      <c r="H98" s="61"/>
      <c r="I98" s="161"/>
      <c r="J98" s="61"/>
      <c r="K98" s="61"/>
      <c r="L98" s="59"/>
      <c r="M98" s="205"/>
      <c r="N98" s="40"/>
      <c r="O98" s="40"/>
      <c r="P98" s="40"/>
      <c r="Q98" s="40"/>
      <c r="R98" s="40"/>
      <c r="S98" s="40"/>
      <c r="T98" s="76"/>
      <c r="AT98" s="22" t="s">
        <v>159</v>
      </c>
      <c r="AU98" s="22" t="s">
        <v>89</v>
      </c>
    </row>
    <row r="99" spans="2:65" s="11" customFormat="1" ht="13.5">
      <c r="B99" s="206"/>
      <c r="C99" s="207"/>
      <c r="D99" s="208" t="s">
        <v>161</v>
      </c>
      <c r="E99" s="209" t="s">
        <v>22</v>
      </c>
      <c r="F99" s="210" t="s">
        <v>162</v>
      </c>
      <c r="G99" s="207"/>
      <c r="H99" s="211">
        <v>58.948999999999998</v>
      </c>
      <c r="I99" s="212"/>
      <c r="J99" s="207"/>
      <c r="K99" s="207"/>
      <c r="L99" s="213"/>
      <c r="M99" s="214"/>
      <c r="N99" s="215"/>
      <c r="O99" s="215"/>
      <c r="P99" s="215"/>
      <c r="Q99" s="215"/>
      <c r="R99" s="215"/>
      <c r="S99" s="215"/>
      <c r="T99" s="216"/>
      <c r="AT99" s="217" t="s">
        <v>161</v>
      </c>
      <c r="AU99" s="217" t="s">
        <v>89</v>
      </c>
      <c r="AV99" s="11" t="s">
        <v>89</v>
      </c>
      <c r="AW99" s="11" t="s">
        <v>43</v>
      </c>
      <c r="AX99" s="11" t="s">
        <v>24</v>
      </c>
      <c r="AY99" s="217" t="s">
        <v>150</v>
      </c>
    </row>
    <row r="100" spans="2:65" s="1" customFormat="1" ht="22.5" customHeight="1">
      <c r="B100" s="39"/>
      <c r="C100" s="191" t="s">
        <v>89</v>
      </c>
      <c r="D100" s="191" t="s">
        <v>152</v>
      </c>
      <c r="E100" s="192" t="s">
        <v>163</v>
      </c>
      <c r="F100" s="193" t="s">
        <v>164</v>
      </c>
      <c r="G100" s="194" t="s">
        <v>155</v>
      </c>
      <c r="H100" s="195">
        <v>58.948999999999998</v>
      </c>
      <c r="I100" s="196"/>
      <c r="J100" s="197">
        <f>ROUND(I100*H100,2)</f>
        <v>0</v>
      </c>
      <c r="K100" s="193" t="s">
        <v>156</v>
      </c>
      <c r="L100" s="59"/>
      <c r="M100" s="198" t="s">
        <v>22</v>
      </c>
      <c r="N100" s="199" t="s">
        <v>51</v>
      </c>
      <c r="O100" s="40"/>
      <c r="P100" s="200">
        <f>O100*H100</f>
        <v>0</v>
      </c>
      <c r="Q100" s="200">
        <v>0</v>
      </c>
      <c r="R100" s="200">
        <f>Q100*H100</f>
        <v>0</v>
      </c>
      <c r="S100" s="200">
        <v>0</v>
      </c>
      <c r="T100" s="201">
        <f>S100*H100</f>
        <v>0</v>
      </c>
      <c r="AR100" s="22" t="s">
        <v>157</v>
      </c>
      <c r="AT100" s="22" t="s">
        <v>152</v>
      </c>
      <c r="AU100" s="22" t="s">
        <v>89</v>
      </c>
      <c r="AY100" s="22" t="s">
        <v>150</v>
      </c>
      <c r="BE100" s="202">
        <f>IF(N100="základní",J100,0)</f>
        <v>0</v>
      </c>
      <c r="BF100" s="202">
        <f>IF(N100="snížená",J100,0)</f>
        <v>0</v>
      </c>
      <c r="BG100" s="202">
        <f>IF(N100="zákl. přenesená",J100,0)</f>
        <v>0</v>
      </c>
      <c r="BH100" s="202">
        <f>IF(N100="sníž. přenesená",J100,0)</f>
        <v>0</v>
      </c>
      <c r="BI100" s="202">
        <f>IF(N100="nulová",J100,0)</f>
        <v>0</v>
      </c>
      <c r="BJ100" s="22" t="s">
        <v>24</v>
      </c>
      <c r="BK100" s="202">
        <f>ROUND(I100*H100,2)</f>
        <v>0</v>
      </c>
      <c r="BL100" s="22" t="s">
        <v>157</v>
      </c>
      <c r="BM100" s="22" t="s">
        <v>165</v>
      </c>
    </row>
    <row r="101" spans="2:65" s="1" customFormat="1" ht="27">
      <c r="B101" s="39"/>
      <c r="C101" s="61"/>
      <c r="D101" s="208" t="s">
        <v>159</v>
      </c>
      <c r="E101" s="61"/>
      <c r="F101" s="218" t="s">
        <v>166</v>
      </c>
      <c r="G101" s="61"/>
      <c r="H101" s="61"/>
      <c r="I101" s="161"/>
      <c r="J101" s="61"/>
      <c r="K101" s="61"/>
      <c r="L101" s="59"/>
      <c r="M101" s="205"/>
      <c r="N101" s="40"/>
      <c r="O101" s="40"/>
      <c r="P101" s="40"/>
      <c r="Q101" s="40"/>
      <c r="R101" s="40"/>
      <c r="S101" s="40"/>
      <c r="T101" s="76"/>
      <c r="AT101" s="22" t="s">
        <v>159</v>
      </c>
      <c r="AU101" s="22" t="s">
        <v>89</v>
      </c>
    </row>
    <row r="102" spans="2:65" s="1" customFormat="1" ht="22.5" customHeight="1">
      <c r="B102" s="39"/>
      <c r="C102" s="191" t="s">
        <v>167</v>
      </c>
      <c r="D102" s="191" t="s">
        <v>152</v>
      </c>
      <c r="E102" s="192" t="s">
        <v>168</v>
      </c>
      <c r="F102" s="193" t="s">
        <v>169</v>
      </c>
      <c r="G102" s="194" t="s">
        <v>155</v>
      </c>
      <c r="H102" s="195">
        <v>23.459</v>
      </c>
      <c r="I102" s="196"/>
      <c r="J102" s="197">
        <f>ROUND(I102*H102,2)</f>
        <v>0</v>
      </c>
      <c r="K102" s="193" t="s">
        <v>156</v>
      </c>
      <c r="L102" s="59"/>
      <c r="M102" s="198" t="s">
        <v>22</v>
      </c>
      <c r="N102" s="199" t="s">
        <v>51</v>
      </c>
      <c r="O102" s="40"/>
      <c r="P102" s="200">
        <f>O102*H102</f>
        <v>0</v>
      </c>
      <c r="Q102" s="200">
        <v>0</v>
      </c>
      <c r="R102" s="200">
        <f>Q102*H102</f>
        <v>0</v>
      </c>
      <c r="S102" s="200">
        <v>0</v>
      </c>
      <c r="T102" s="201">
        <f>S102*H102</f>
        <v>0</v>
      </c>
      <c r="AR102" s="22" t="s">
        <v>157</v>
      </c>
      <c r="AT102" s="22" t="s">
        <v>152</v>
      </c>
      <c r="AU102" s="22" t="s">
        <v>89</v>
      </c>
      <c r="AY102" s="22" t="s">
        <v>150</v>
      </c>
      <c r="BE102" s="202">
        <f>IF(N102="základní",J102,0)</f>
        <v>0</v>
      </c>
      <c r="BF102" s="202">
        <f>IF(N102="snížená",J102,0)</f>
        <v>0</v>
      </c>
      <c r="BG102" s="202">
        <f>IF(N102="zákl. přenesená",J102,0)</f>
        <v>0</v>
      </c>
      <c r="BH102" s="202">
        <f>IF(N102="sníž. přenesená",J102,0)</f>
        <v>0</v>
      </c>
      <c r="BI102" s="202">
        <f>IF(N102="nulová",J102,0)</f>
        <v>0</v>
      </c>
      <c r="BJ102" s="22" t="s">
        <v>24</v>
      </c>
      <c r="BK102" s="202">
        <f>ROUND(I102*H102,2)</f>
        <v>0</v>
      </c>
      <c r="BL102" s="22" t="s">
        <v>157</v>
      </c>
      <c r="BM102" s="22" t="s">
        <v>170</v>
      </c>
    </row>
    <row r="103" spans="2:65" s="1" customFormat="1" ht="40.5">
      <c r="B103" s="39"/>
      <c r="C103" s="61"/>
      <c r="D103" s="203" t="s">
        <v>159</v>
      </c>
      <c r="E103" s="61"/>
      <c r="F103" s="204" t="s">
        <v>171</v>
      </c>
      <c r="G103" s="61"/>
      <c r="H103" s="61"/>
      <c r="I103" s="161"/>
      <c r="J103" s="61"/>
      <c r="K103" s="61"/>
      <c r="L103" s="59"/>
      <c r="M103" s="205"/>
      <c r="N103" s="40"/>
      <c r="O103" s="40"/>
      <c r="P103" s="40"/>
      <c r="Q103" s="40"/>
      <c r="R103" s="40"/>
      <c r="S103" s="40"/>
      <c r="T103" s="76"/>
      <c r="AT103" s="22" t="s">
        <v>159</v>
      </c>
      <c r="AU103" s="22" t="s">
        <v>89</v>
      </c>
    </row>
    <row r="104" spans="2:65" s="11" customFormat="1" ht="13.5">
      <c r="B104" s="206"/>
      <c r="C104" s="207"/>
      <c r="D104" s="208" t="s">
        <v>161</v>
      </c>
      <c r="E104" s="209" t="s">
        <v>22</v>
      </c>
      <c r="F104" s="210" t="s">
        <v>172</v>
      </c>
      <c r="G104" s="207"/>
      <c r="H104" s="211">
        <v>23.459</v>
      </c>
      <c r="I104" s="212"/>
      <c r="J104" s="207"/>
      <c r="K104" s="207"/>
      <c r="L104" s="213"/>
      <c r="M104" s="214"/>
      <c r="N104" s="215"/>
      <c r="O104" s="215"/>
      <c r="P104" s="215"/>
      <c r="Q104" s="215"/>
      <c r="R104" s="215"/>
      <c r="S104" s="215"/>
      <c r="T104" s="216"/>
      <c r="AT104" s="217" t="s">
        <v>161</v>
      </c>
      <c r="AU104" s="217" t="s">
        <v>89</v>
      </c>
      <c r="AV104" s="11" t="s">
        <v>89</v>
      </c>
      <c r="AW104" s="11" t="s">
        <v>43</v>
      </c>
      <c r="AX104" s="11" t="s">
        <v>24</v>
      </c>
      <c r="AY104" s="217" t="s">
        <v>150</v>
      </c>
    </row>
    <row r="105" spans="2:65" s="1" customFormat="1" ht="31.5" customHeight="1">
      <c r="B105" s="39"/>
      <c r="C105" s="191" t="s">
        <v>157</v>
      </c>
      <c r="D105" s="191" t="s">
        <v>152</v>
      </c>
      <c r="E105" s="192" t="s">
        <v>173</v>
      </c>
      <c r="F105" s="193" t="s">
        <v>174</v>
      </c>
      <c r="G105" s="194" t="s">
        <v>155</v>
      </c>
      <c r="H105" s="195">
        <v>234.59</v>
      </c>
      <c r="I105" s="196"/>
      <c r="J105" s="197">
        <f>ROUND(I105*H105,2)</f>
        <v>0</v>
      </c>
      <c r="K105" s="193" t="s">
        <v>156</v>
      </c>
      <c r="L105" s="59"/>
      <c r="M105" s="198" t="s">
        <v>22</v>
      </c>
      <c r="N105" s="199" t="s">
        <v>51</v>
      </c>
      <c r="O105" s="40"/>
      <c r="P105" s="200">
        <f>O105*H105</f>
        <v>0</v>
      </c>
      <c r="Q105" s="200">
        <v>0</v>
      </c>
      <c r="R105" s="200">
        <f>Q105*H105</f>
        <v>0</v>
      </c>
      <c r="S105" s="200">
        <v>0</v>
      </c>
      <c r="T105" s="201">
        <f>S105*H105</f>
        <v>0</v>
      </c>
      <c r="AR105" s="22" t="s">
        <v>157</v>
      </c>
      <c r="AT105" s="22" t="s">
        <v>152</v>
      </c>
      <c r="AU105" s="22" t="s">
        <v>89</v>
      </c>
      <c r="AY105" s="22" t="s">
        <v>150</v>
      </c>
      <c r="BE105" s="202">
        <f>IF(N105="základní",J105,0)</f>
        <v>0</v>
      </c>
      <c r="BF105" s="202">
        <f>IF(N105="snížená",J105,0)</f>
        <v>0</v>
      </c>
      <c r="BG105" s="202">
        <f>IF(N105="zákl. přenesená",J105,0)</f>
        <v>0</v>
      </c>
      <c r="BH105" s="202">
        <f>IF(N105="sníž. přenesená",J105,0)</f>
        <v>0</v>
      </c>
      <c r="BI105" s="202">
        <f>IF(N105="nulová",J105,0)</f>
        <v>0</v>
      </c>
      <c r="BJ105" s="22" t="s">
        <v>24</v>
      </c>
      <c r="BK105" s="202">
        <f>ROUND(I105*H105,2)</f>
        <v>0</v>
      </c>
      <c r="BL105" s="22" t="s">
        <v>157</v>
      </c>
      <c r="BM105" s="22" t="s">
        <v>175</v>
      </c>
    </row>
    <row r="106" spans="2:65" s="1" customFormat="1" ht="40.5">
      <c r="B106" s="39"/>
      <c r="C106" s="61"/>
      <c r="D106" s="203" t="s">
        <v>159</v>
      </c>
      <c r="E106" s="61"/>
      <c r="F106" s="204" t="s">
        <v>176</v>
      </c>
      <c r="G106" s="61"/>
      <c r="H106" s="61"/>
      <c r="I106" s="161"/>
      <c r="J106" s="61"/>
      <c r="K106" s="61"/>
      <c r="L106" s="59"/>
      <c r="M106" s="205"/>
      <c r="N106" s="40"/>
      <c r="O106" s="40"/>
      <c r="P106" s="40"/>
      <c r="Q106" s="40"/>
      <c r="R106" s="40"/>
      <c r="S106" s="40"/>
      <c r="T106" s="76"/>
      <c r="AT106" s="22" t="s">
        <v>159</v>
      </c>
      <c r="AU106" s="22" t="s">
        <v>89</v>
      </c>
    </row>
    <row r="107" spans="2:65" s="11" customFormat="1" ht="13.5">
      <c r="B107" s="206"/>
      <c r="C107" s="207"/>
      <c r="D107" s="208" t="s">
        <v>161</v>
      </c>
      <c r="E107" s="207"/>
      <c r="F107" s="210" t="s">
        <v>177</v>
      </c>
      <c r="G107" s="207"/>
      <c r="H107" s="211">
        <v>234.59</v>
      </c>
      <c r="I107" s="212"/>
      <c r="J107" s="207"/>
      <c r="K107" s="207"/>
      <c r="L107" s="213"/>
      <c r="M107" s="214"/>
      <c r="N107" s="215"/>
      <c r="O107" s="215"/>
      <c r="P107" s="215"/>
      <c r="Q107" s="215"/>
      <c r="R107" s="215"/>
      <c r="S107" s="215"/>
      <c r="T107" s="216"/>
      <c r="AT107" s="217" t="s">
        <v>161</v>
      </c>
      <c r="AU107" s="217" t="s">
        <v>89</v>
      </c>
      <c r="AV107" s="11" t="s">
        <v>89</v>
      </c>
      <c r="AW107" s="11" t="s">
        <v>6</v>
      </c>
      <c r="AX107" s="11" t="s">
        <v>24</v>
      </c>
      <c r="AY107" s="217" t="s">
        <v>150</v>
      </c>
    </row>
    <row r="108" spans="2:65" s="1" customFormat="1" ht="22.5" customHeight="1">
      <c r="B108" s="39"/>
      <c r="C108" s="191" t="s">
        <v>178</v>
      </c>
      <c r="D108" s="191" t="s">
        <v>152</v>
      </c>
      <c r="E108" s="192" t="s">
        <v>179</v>
      </c>
      <c r="F108" s="193" t="s">
        <v>180</v>
      </c>
      <c r="G108" s="194" t="s">
        <v>155</v>
      </c>
      <c r="H108" s="195">
        <v>23.459</v>
      </c>
      <c r="I108" s="196"/>
      <c r="J108" s="197">
        <f>ROUND(I108*H108,2)</f>
        <v>0</v>
      </c>
      <c r="K108" s="193" t="s">
        <v>156</v>
      </c>
      <c r="L108" s="59"/>
      <c r="M108" s="198" t="s">
        <v>22</v>
      </c>
      <c r="N108" s="199" t="s">
        <v>51</v>
      </c>
      <c r="O108" s="40"/>
      <c r="P108" s="200">
        <f>O108*H108</f>
        <v>0</v>
      </c>
      <c r="Q108" s="200">
        <v>0</v>
      </c>
      <c r="R108" s="200">
        <f>Q108*H108</f>
        <v>0</v>
      </c>
      <c r="S108" s="200">
        <v>0</v>
      </c>
      <c r="T108" s="201">
        <f>S108*H108</f>
        <v>0</v>
      </c>
      <c r="AR108" s="22" t="s">
        <v>157</v>
      </c>
      <c r="AT108" s="22" t="s">
        <v>152</v>
      </c>
      <c r="AU108" s="22" t="s">
        <v>89</v>
      </c>
      <c r="AY108" s="22" t="s">
        <v>150</v>
      </c>
      <c r="BE108" s="202">
        <f>IF(N108="základní",J108,0)</f>
        <v>0</v>
      </c>
      <c r="BF108" s="202">
        <f>IF(N108="snížená",J108,0)</f>
        <v>0</v>
      </c>
      <c r="BG108" s="202">
        <f>IF(N108="zákl. přenesená",J108,0)</f>
        <v>0</v>
      </c>
      <c r="BH108" s="202">
        <f>IF(N108="sníž. přenesená",J108,0)</f>
        <v>0</v>
      </c>
      <c r="BI108" s="202">
        <f>IF(N108="nulová",J108,0)</f>
        <v>0</v>
      </c>
      <c r="BJ108" s="22" t="s">
        <v>24</v>
      </c>
      <c r="BK108" s="202">
        <f>ROUND(I108*H108,2)</f>
        <v>0</v>
      </c>
      <c r="BL108" s="22" t="s">
        <v>157</v>
      </c>
      <c r="BM108" s="22" t="s">
        <v>181</v>
      </c>
    </row>
    <row r="109" spans="2:65" s="1" customFormat="1" ht="13.5">
      <c r="B109" s="39"/>
      <c r="C109" s="61"/>
      <c r="D109" s="208" t="s">
        <v>159</v>
      </c>
      <c r="E109" s="61"/>
      <c r="F109" s="218" t="s">
        <v>180</v>
      </c>
      <c r="G109" s="61"/>
      <c r="H109" s="61"/>
      <c r="I109" s="161"/>
      <c r="J109" s="61"/>
      <c r="K109" s="61"/>
      <c r="L109" s="59"/>
      <c r="M109" s="205"/>
      <c r="N109" s="40"/>
      <c r="O109" s="40"/>
      <c r="P109" s="40"/>
      <c r="Q109" s="40"/>
      <c r="R109" s="40"/>
      <c r="S109" s="40"/>
      <c r="T109" s="76"/>
      <c r="AT109" s="22" t="s">
        <v>159</v>
      </c>
      <c r="AU109" s="22" t="s">
        <v>89</v>
      </c>
    </row>
    <row r="110" spans="2:65" s="1" customFormat="1" ht="22.5" customHeight="1">
      <c r="B110" s="39"/>
      <c r="C110" s="191" t="s">
        <v>182</v>
      </c>
      <c r="D110" s="191" t="s">
        <v>152</v>
      </c>
      <c r="E110" s="192" t="s">
        <v>183</v>
      </c>
      <c r="F110" s="193" t="s">
        <v>184</v>
      </c>
      <c r="G110" s="194" t="s">
        <v>185</v>
      </c>
      <c r="H110" s="195">
        <v>42.225999999999999</v>
      </c>
      <c r="I110" s="196"/>
      <c r="J110" s="197">
        <f>ROUND(I110*H110,2)</f>
        <v>0</v>
      </c>
      <c r="K110" s="193" t="s">
        <v>156</v>
      </c>
      <c r="L110" s="59"/>
      <c r="M110" s="198" t="s">
        <v>22</v>
      </c>
      <c r="N110" s="199" t="s">
        <v>51</v>
      </c>
      <c r="O110" s="40"/>
      <c r="P110" s="200">
        <f>O110*H110</f>
        <v>0</v>
      </c>
      <c r="Q110" s="200">
        <v>0</v>
      </c>
      <c r="R110" s="200">
        <f>Q110*H110</f>
        <v>0</v>
      </c>
      <c r="S110" s="200">
        <v>0</v>
      </c>
      <c r="T110" s="201">
        <f>S110*H110</f>
        <v>0</v>
      </c>
      <c r="AR110" s="22" t="s">
        <v>157</v>
      </c>
      <c r="AT110" s="22" t="s">
        <v>152</v>
      </c>
      <c r="AU110" s="22" t="s">
        <v>89</v>
      </c>
      <c r="AY110" s="22" t="s">
        <v>150</v>
      </c>
      <c r="BE110" s="202">
        <f>IF(N110="základní",J110,0)</f>
        <v>0</v>
      </c>
      <c r="BF110" s="202">
        <f>IF(N110="snížená",J110,0)</f>
        <v>0</v>
      </c>
      <c r="BG110" s="202">
        <f>IF(N110="zákl. přenesená",J110,0)</f>
        <v>0</v>
      </c>
      <c r="BH110" s="202">
        <f>IF(N110="sníž. přenesená",J110,0)</f>
        <v>0</v>
      </c>
      <c r="BI110" s="202">
        <f>IF(N110="nulová",J110,0)</f>
        <v>0</v>
      </c>
      <c r="BJ110" s="22" t="s">
        <v>24</v>
      </c>
      <c r="BK110" s="202">
        <f>ROUND(I110*H110,2)</f>
        <v>0</v>
      </c>
      <c r="BL110" s="22" t="s">
        <v>157</v>
      </c>
      <c r="BM110" s="22" t="s">
        <v>186</v>
      </c>
    </row>
    <row r="111" spans="2:65" s="1" customFormat="1" ht="13.5">
      <c r="B111" s="39"/>
      <c r="C111" s="61"/>
      <c r="D111" s="203" t="s">
        <v>159</v>
      </c>
      <c r="E111" s="61"/>
      <c r="F111" s="204" t="s">
        <v>187</v>
      </c>
      <c r="G111" s="61"/>
      <c r="H111" s="61"/>
      <c r="I111" s="161"/>
      <c r="J111" s="61"/>
      <c r="K111" s="61"/>
      <c r="L111" s="59"/>
      <c r="M111" s="205"/>
      <c r="N111" s="40"/>
      <c r="O111" s="40"/>
      <c r="P111" s="40"/>
      <c r="Q111" s="40"/>
      <c r="R111" s="40"/>
      <c r="S111" s="40"/>
      <c r="T111" s="76"/>
      <c r="AT111" s="22" t="s">
        <v>159</v>
      </c>
      <c r="AU111" s="22" t="s">
        <v>89</v>
      </c>
    </row>
    <row r="112" spans="2:65" s="11" customFormat="1" ht="13.5">
      <c r="B112" s="206"/>
      <c r="C112" s="207"/>
      <c r="D112" s="208" t="s">
        <v>161</v>
      </c>
      <c r="E112" s="209" t="s">
        <v>22</v>
      </c>
      <c r="F112" s="210" t="s">
        <v>188</v>
      </c>
      <c r="G112" s="207"/>
      <c r="H112" s="211">
        <v>42.225999999999999</v>
      </c>
      <c r="I112" s="212"/>
      <c r="J112" s="207"/>
      <c r="K112" s="207"/>
      <c r="L112" s="213"/>
      <c r="M112" s="214"/>
      <c r="N112" s="215"/>
      <c r="O112" s="215"/>
      <c r="P112" s="215"/>
      <c r="Q112" s="215"/>
      <c r="R112" s="215"/>
      <c r="S112" s="215"/>
      <c r="T112" s="216"/>
      <c r="AT112" s="217" t="s">
        <v>161</v>
      </c>
      <c r="AU112" s="217" t="s">
        <v>89</v>
      </c>
      <c r="AV112" s="11" t="s">
        <v>89</v>
      </c>
      <c r="AW112" s="11" t="s">
        <v>43</v>
      </c>
      <c r="AX112" s="11" t="s">
        <v>24</v>
      </c>
      <c r="AY112" s="217" t="s">
        <v>150</v>
      </c>
    </row>
    <row r="113" spans="2:65" s="1" customFormat="1" ht="22.5" customHeight="1">
      <c r="B113" s="39"/>
      <c r="C113" s="191" t="s">
        <v>189</v>
      </c>
      <c r="D113" s="191" t="s">
        <v>152</v>
      </c>
      <c r="E113" s="192" t="s">
        <v>190</v>
      </c>
      <c r="F113" s="193" t="s">
        <v>191</v>
      </c>
      <c r="G113" s="194" t="s">
        <v>155</v>
      </c>
      <c r="H113" s="195">
        <v>35.49</v>
      </c>
      <c r="I113" s="196"/>
      <c r="J113" s="197">
        <f>ROUND(I113*H113,2)</f>
        <v>0</v>
      </c>
      <c r="K113" s="193" t="s">
        <v>156</v>
      </c>
      <c r="L113" s="59"/>
      <c r="M113" s="198" t="s">
        <v>22</v>
      </c>
      <c r="N113" s="199" t="s">
        <v>51</v>
      </c>
      <c r="O113" s="40"/>
      <c r="P113" s="200">
        <f>O113*H113</f>
        <v>0</v>
      </c>
      <c r="Q113" s="200">
        <v>0</v>
      </c>
      <c r="R113" s="200">
        <f>Q113*H113</f>
        <v>0</v>
      </c>
      <c r="S113" s="200">
        <v>0</v>
      </c>
      <c r="T113" s="201">
        <f>S113*H113</f>
        <v>0</v>
      </c>
      <c r="AR113" s="22" t="s">
        <v>157</v>
      </c>
      <c r="AT113" s="22" t="s">
        <v>152</v>
      </c>
      <c r="AU113" s="22" t="s">
        <v>89</v>
      </c>
      <c r="AY113" s="22" t="s">
        <v>150</v>
      </c>
      <c r="BE113" s="202">
        <f>IF(N113="základní",J113,0)</f>
        <v>0</v>
      </c>
      <c r="BF113" s="202">
        <f>IF(N113="snížená",J113,0)</f>
        <v>0</v>
      </c>
      <c r="BG113" s="202">
        <f>IF(N113="zákl. přenesená",J113,0)</f>
        <v>0</v>
      </c>
      <c r="BH113" s="202">
        <f>IF(N113="sníž. přenesená",J113,0)</f>
        <v>0</v>
      </c>
      <c r="BI113" s="202">
        <f>IF(N113="nulová",J113,0)</f>
        <v>0</v>
      </c>
      <c r="BJ113" s="22" t="s">
        <v>24</v>
      </c>
      <c r="BK113" s="202">
        <f>ROUND(I113*H113,2)</f>
        <v>0</v>
      </c>
      <c r="BL113" s="22" t="s">
        <v>157</v>
      </c>
      <c r="BM113" s="22" t="s">
        <v>192</v>
      </c>
    </row>
    <row r="114" spans="2:65" s="1" customFormat="1" ht="27">
      <c r="B114" s="39"/>
      <c r="C114" s="61"/>
      <c r="D114" s="203" t="s">
        <v>159</v>
      </c>
      <c r="E114" s="61"/>
      <c r="F114" s="204" t="s">
        <v>193</v>
      </c>
      <c r="G114" s="61"/>
      <c r="H114" s="61"/>
      <c r="I114" s="161"/>
      <c r="J114" s="61"/>
      <c r="K114" s="61"/>
      <c r="L114" s="59"/>
      <c r="M114" s="205"/>
      <c r="N114" s="40"/>
      <c r="O114" s="40"/>
      <c r="P114" s="40"/>
      <c r="Q114" s="40"/>
      <c r="R114" s="40"/>
      <c r="S114" s="40"/>
      <c r="T114" s="76"/>
      <c r="AT114" s="22" t="s">
        <v>159</v>
      </c>
      <c r="AU114" s="22" t="s">
        <v>89</v>
      </c>
    </row>
    <row r="115" spans="2:65" s="11" customFormat="1" ht="13.5">
      <c r="B115" s="206"/>
      <c r="C115" s="207"/>
      <c r="D115" s="203" t="s">
        <v>161</v>
      </c>
      <c r="E115" s="219" t="s">
        <v>22</v>
      </c>
      <c r="F115" s="220" t="s">
        <v>194</v>
      </c>
      <c r="G115" s="207"/>
      <c r="H115" s="221">
        <v>35.49</v>
      </c>
      <c r="I115" s="212"/>
      <c r="J115" s="207"/>
      <c r="K115" s="207"/>
      <c r="L115" s="213"/>
      <c r="M115" s="214"/>
      <c r="N115" s="215"/>
      <c r="O115" s="215"/>
      <c r="P115" s="215"/>
      <c r="Q115" s="215"/>
      <c r="R115" s="215"/>
      <c r="S115" s="215"/>
      <c r="T115" s="216"/>
      <c r="AT115" s="217" t="s">
        <v>161</v>
      </c>
      <c r="AU115" s="217" t="s">
        <v>89</v>
      </c>
      <c r="AV115" s="11" t="s">
        <v>89</v>
      </c>
      <c r="AW115" s="11" t="s">
        <v>43</v>
      </c>
      <c r="AX115" s="11" t="s">
        <v>24</v>
      </c>
      <c r="AY115" s="217" t="s">
        <v>150</v>
      </c>
    </row>
    <row r="116" spans="2:65" s="10" customFormat="1" ht="29.85" customHeight="1">
      <c r="B116" s="174"/>
      <c r="C116" s="175"/>
      <c r="D116" s="188" t="s">
        <v>79</v>
      </c>
      <c r="E116" s="189" t="s">
        <v>167</v>
      </c>
      <c r="F116" s="189" t="s">
        <v>195</v>
      </c>
      <c r="G116" s="175"/>
      <c r="H116" s="175"/>
      <c r="I116" s="178"/>
      <c r="J116" s="190">
        <f>BK116</f>
        <v>0</v>
      </c>
      <c r="K116" s="175"/>
      <c r="L116" s="180"/>
      <c r="M116" s="181"/>
      <c r="N116" s="182"/>
      <c r="O116" s="182"/>
      <c r="P116" s="183">
        <f>SUM(P117:P122)</f>
        <v>0</v>
      </c>
      <c r="Q116" s="182"/>
      <c r="R116" s="183">
        <f>SUM(R117:R122)</f>
        <v>0.23409849999999999</v>
      </c>
      <c r="S116" s="182"/>
      <c r="T116" s="184">
        <f>SUM(T117:T122)</f>
        <v>0</v>
      </c>
      <c r="AR116" s="185" t="s">
        <v>24</v>
      </c>
      <c r="AT116" s="186" t="s">
        <v>79</v>
      </c>
      <c r="AU116" s="186" t="s">
        <v>24</v>
      </c>
      <c r="AY116" s="185" t="s">
        <v>150</v>
      </c>
      <c r="BK116" s="187">
        <f>SUM(BK117:BK122)</f>
        <v>0</v>
      </c>
    </row>
    <row r="117" spans="2:65" s="1" customFormat="1" ht="22.5" customHeight="1">
      <c r="B117" s="39"/>
      <c r="C117" s="191" t="s">
        <v>196</v>
      </c>
      <c r="D117" s="191" t="s">
        <v>152</v>
      </c>
      <c r="E117" s="192" t="s">
        <v>197</v>
      </c>
      <c r="F117" s="193" t="s">
        <v>198</v>
      </c>
      <c r="G117" s="194" t="s">
        <v>199</v>
      </c>
      <c r="H117" s="195">
        <v>1</v>
      </c>
      <c r="I117" s="196"/>
      <c r="J117" s="197">
        <f>ROUND(I117*H117,2)</f>
        <v>0</v>
      </c>
      <c r="K117" s="193" t="s">
        <v>22</v>
      </c>
      <c r="L117" s="59"/>
      <c r="M117" s="198" t="s">
        <v>22</v>
      </c>
      <c r="N117" s="199" t="s">
        <v>51</v>
      </c>
      <c r="O117" s="40"/>
      <c r="P117" s="200">
        <f>O117*H117</f>
        <v>0</v>
      </c>
      <c r="Q117" s="200">
        <v>0.17488999999999999</v>
      </c>
      <c r="R117" s="200">
        <f>Q117*H117</f>
        <v>0.17488999999999999</v>
      </c>
      <c r="S117" s="200">
        <v>0</v>
      </c>
      <c r="T117" s="201">
        <f>S117*H117</f>
        <v>0</v>
      </c>
      <c r="AR117" s="22" t="s">
        <v>157</v>
      </c>
      <c r="AT117" s="22" t="s">
        <v>152</v>
      </c>
      <c r="AU117" s="22" t="s">
        <v>89</v>
      </c>
      <c r="AY117" s="22" t="s">
        <v>150</v>
      </c>
      <c r="BE117" s="202">
        <f>IF(N117="základní",J117,0)</f>
        <v>0</v>
      </c>
      <c r="BF117" s="202">
        <f>IF(N117="snížená",J117,0)</f>
        <v>0</v>
      </c>
      <c r="BG117" s="202">
        <f>IF(N117="zákl. přenesená",J117,0)</f>
        <v>0</v>
      </c>
      <c r="BH117" s="202">
        <f>IF(N117="sníž. přenesená",J117,0)</f>
        <v>0</v>
      </c>
      <c r="BI117" s="202">
        <f>IF(N117="nulová",J117,0)</f>
        <v>0</v>
      </c>
      <c r="BJ117" s="22" t="s">
        <v>24</v>
      </c>
      <c r="BK117" s="202">
        <f>ROUND(I117*H117,2)</f>
        <v>0</v>
      </c>
      <c r="BL117" s="22" t="s">
        <v>157</v>
      </c>
      <c r="BM117" s="22" t="s">
        <v>200</v>
      </c>
    </row>
    <row r="118" spans="2:65" s="1" customFormat="1" ht="13.5">
      <c r="B118" s="39"/>
      <c r="C118" s="61"/>
      <c r="D118" s="208" t="s">
        <v>159</v>
      </c>
      <c r="E118" s="61"/>
      <c r="F118" s="218" t="s">
        <v>198</v>
      </c>
      <c r="G118" s="61"/>
      <c r="H118" s="61"/>
      <c r="I118" s="161"/>
      <c r="J118" s="61"/>
      <c r="K118" s="61"/>
      <c r="L118" s="59"/>
      <c r="M118" s="205"/>
      <c r="N118" s="40"/>
      <c r="O118" s="40"/>
      <c r="P118" s="40"/>
      <c r="Q118" s="40"/>
      <c r="R118" s="40"/>
      <c r="S118" s="40"/>
      <c r="T118" s="76"/>
      <c r="AT118" s="22" t="s">
        <v>159</v>
      </c>
      <c r="AU118" s="22" t="s">
        <v>89</v>
      </c>
    </row>
    <row r="119" spans="2:65" s="1" customFormat="1" ht="22.5" customHeight="1">
      <c r="B119" s="39"/>
      <c r="C119" s="222" t="s">
        <v>201</v>
      </c>
      <c r="D119" s="222" t="s">
        <v>202</v>
      </c>
      <c r="E119" s="223" t="s">
        <v>203</v>
      </c>
      <c r="F119" s="224" t="s">
        <v>204</v>
      </c>
      <c r="G119" s="225" t="s">
        <v>199</v>
      </c>
      <c r="H119" s="226">
        <v>1</v>
      </c>
      <c r="I119" s="227"/>
      <c r="J119" s="228">
        <f>ROUND(I119*H119,2)</f>
        <v>0</v>
      </c>
      <c r="K119" s="224" t="s">
        <v>156</v>
      </c>
      <c r="L119" s="229"/>
      <c r="M119" s="230" t="s">
        <v>22</v>
      </c>
      <c r="N119" s="231" t="s">
        <v>51</v>
      </c>
      <c r="O119" s="40"/>
      <c r="P119" s="200">
        <f>O119*H119</f>
        <v>0</v>
      </c>
      <c r="Q119" s="200">
        <v>2.8E-3</v>
      </c>
      <c r="R119" s="200">
        <f>Q119*H119</f>
        <v>2.8E-3</v>
      </c>
      <c r="S119" s="200">
        <v>0</v>
      </c>
      <c r="T119" s="201">
        <f>S119*H119</f>
        <v>0</v>
      </c>
      <c r="AR119" s="22" t="s">
        <v>196</v>
      </c>
      <c r="AT119" s="22" t="s">
        <v>202</v>
      </c>
      <c r="AU119" s="22" t="s">
        <v>89</v>
      </c>
      <c r="AY119" s="22" t="s">
        <v>150</v>
      </c>
      <c r="BE119" s="202">
        <f>IF(N119="základní",J119,0)</f>
        <v>0</v>
      </c>
      <c r="BF119" s="202">
        <f>IF(N119="snížená",J119,0)</f>
        <v>0</v>
      </c>
      <c r="BG119" s="202">
        <f>IF(N119="zákl. přenesená",J119,0)</f>
        <v>0</v>
      </c>
      <c r="BH119" s="202">
        <f>IF(N119="sníž. přenesená",J119,0)</f>
        <v>0</v>
      </c>
      <c r="BI119" s="202">
        <f>IF(N119="nulová",J119,0)</f>
        <v>0</v>
      </c>
      <c r="BJ119" s="22" t="s">
        <v>24</v>
      </c>
      <c r="BK119" s="202">
        <f>ROUND(I119*H119,2)</f>
        <v>0</v>
      </c>
      <c r="BL119" s="22" t="s">
        <v>157</v>
      </c>
      <c r="BM119" s="22" t="s">
        <v>205</v>
      </c>
    </row>
    <row r="120" spans="2:65" s="1" customFormat="1" ht="13.5">
      <c r="B120" s="39"/>
      <c r="C120" s="61"/>
      <c r="D120" s="208" t="s">
        <v>159</v>
      </c>
      <c r="E120" s="61"/>
      <c r="F120" s="218" t="s">
        <v>204</v>
      </c>
      <c r="G120" s="61"/>
      <c r="H120" s="61"/>
      <c r="I120" s="161"/>
      <c r="J120" s="61"/>
      <c r="K120" s="61"/>
      <c r="L120" s="59"/>
      <c r="M120" s="205"/>
      <c r="N120" s="40"/>
      <c r="O120" s="40"/>
      <c r="P120" s="40"/>
      <c r="Q120" s="40"/>
      <c r="R120" s="40"/>
      <c r="S120" s="40"/>
      <c r="T120" s="76"/>
      <c r="AT120" s="22" t="s">
        <v>159</v>
      </c>
      <c r="AU120" s="22" t="s">
        <v>89</v>
      </c>
    </row>
    <row r="121" spans="2:65" s="1" customFormat="1" ht="22.5" customHeight="1">
      <c r="B121" s="39"/>
      <c r="C121" s="191" t="s">
        <v>29</v>
      </c>
      <c r="D121" s="191" t="s">
        <v>152</v>
      </c>
      <c r="E121" s="192" t="s">
        <v>206</v>
      </c>
      <c r="F121" s="193" t="s">
        <v>207</v>
      </c>
      <c r="G121" s="194" t="s">
        <v>155</v>
      </c>
      <c r="H121" s="195">
        <v>2.5000000000000001E-2</v>
      </c>
      <c r="I121" s="196"/>
      <c r="J121" s="197">
        <f>ROUND(I121*H121,2)</f>
        <v>0</v>
      </c>
      <c r="K121" s="193" t="s">
        <v>156</v>
      </c>
      <c r="L121" s="59"/>
      <c r="M121" s="198" t="s">
        <v>22</v>
      </c>
      <c r="N121" s="199" t="s">
        <v>51</v>
      </c>
      <c r="O121" s="40"/>
      <c r="P121" s="200">
        <f>O121*H121</f>
        <v>0</v>
      </c>
      <c r="Q121" s="200">
        <v>2.2563399999999998</v>
      </c>
      <c r="R121" s="200">
        <f>Q121*H121</f>
        <v>5.64085E-2</v>
      </c>
      <c r="S121" s="200">
        <v>0</v>
      </c>
      <c r="T121" s="201">
        <f>S121*H121</f>
        <v>0</v>
      </c>
      <c r="AR121" s="22" t="s">
        <v>157</v>
      </c>
      <c r="AT121" s="22" t="s">
        <v>152</v>
      </c>
      <c r="AU121" s="22" t="s">
        <v>89</v>
      </c>
      <c r="AY121" s="22" t="s">
        <v>150</v>
      </c>
      <c r="BE121" s="202">
        <f>IF(N121="základní",J121,0)</f>
        <v>0</v>
      </c>
      <c r="BF121" s="202">
        <f>IF(N121="snížená",J121,0)</f>
        <v>0</v>
      </c>
      <c r="BG121" s="202">
        <f>IF(N121="zákl. přenesená",J121,0)</f>
        <v>0</v>
      </c>
      <c r="BH121" s="202">
        <f>IF(N121="sníž. přenesená",J121,0)</f>
        <v>0</v>
      </c>
      <c r="BI121" s="202">
        <f>IF(N121="nulová",J121,0)</f>
        <v>0</v>
      </c>
      <c r="BJ121" s="22" t="s">
        <v>24</v>
      </c>
      <c r="BK121" s="202">
        <f>ROUND(I121*H121,2)</f>
        <v>0</v>
      </c>
      <c r="BL121" s="22" t="s">
        <v>157</v>
      </c>
      <c r="BM121" s="22" t="s">
        <v>208</v>
      </c>
    </row>
    <row r="122" spans="2:65" s="1" customFormat="1" ht="13.5">
      <c r="B122" s="39"/>
      <c r="C122" s="61"/>
      <c r="D122" s="203" t="s">
        <v>159</v>
      </c>
      <c r="E122" s="61"/>
      <c r="F122" s="204" t="s">
        <v>209</v>
      </c>
      <c r="G122" s="61"/>
      <c r="H122" s="61"/>
      <c r="I122" s="161"/>
      <c r="J122" s="61"/>
      <c r="K122" s="61"/>
      <c r="L122" s="59"/>
      <c r="M122" s="205"/>
      <c r="N122" s="40"/>
      <c r="O122" s="40"/>
      <c r="P122" s="40"/>
      <c r="Q122" s="40"/>
      <c r="R122" s="40"/>
      <c r="S122" s="40"/>
      <c r="T122" s="76"/>
      <c r="AT122" s="22" t="s">
        <v>159</v>
      </c>
      <c r="AU122" s="22" t="s">
        <v>89</v>
      </c>
    </row>
    <row r="123" spans="2:65" s="10" customFormat="1" ht="29.85" customHeight="1">
      <c r="B123" s="174"/>
      <c r="C123" s="175"/>
      <c r="D123" s="188" t="s">
        <v>79</v>
      </c>
      <c r="E123" s="189" t="s">
        <v>182</v>
      </c>
      <c r="F123" s="189" t="s">
        <v>210</v>
      </c>
      <c r="G123" s="175"/>
      <c r="H123" s="175"/>
      <c r="I123" s="178"/>
      <c r="J123" s="190">
        <f>BK123</f>
        <v>0</v>
      </c>
      <c r="K123" s="175"/>
      <c r="L123" s="180"/>
      <c r="M123" s="181"/>
      <c r="N123" s="182"/>
      <c r="O123" s="182"/>
      <c r="P123" s="183">
        <f>SUM(P124:P209)</f>
        <v>0</v>
      </c>
      <c r="Q123" s="182"/>
      <c r="R123" s="183">
        <f>SUM(R124:R209)</f>
        <v>75.334814640000005</v>
      </c>
      <c r="S123" s="182"/>
      <c r="T123" s="184">
        <f>SUM(T124:T209)</f>
        <v>0</v>
      </c>
      <c r="AR123" s="185" t="s">
        <v>24</v>
      </c>
      <c r="AT123" s="186" t="s">
        <v>79</v>
      </c>
      <c r="AU123" s="186" t="s">
        <v>24</v>
      </c>
      <c r="AY123" s="185" t="s">
        <v>150</v>
      </c>
      <c r="BK123" s="187">
        <f>SUM(BK124:BK209)</f>
        <v>0</v>
      </c>
    </row>
    <row r="124" spans="2:65" s="1" customFormat="1" ht="22.5" customHeight="1">
      <c r="B124" s="39"/>
      <c r="C124" s="191" t="s">
        <v>211</v>
      </c>
      <c r="D124" s="191" t="s">
        <v>152</v>
      </c>
      <c r="E124" s="192" t="s">
        <v>212</v>
      </c>
      <c r="F124" s="193" t="s">
        <v>213</v>
      </c>
      <c r="G124" s="194" t="s">
        <v>199</v>
      </c>
      <c r="H124" s="195">
        <v>68</v>
      </c>
      <c r="I124" s="196"/>
      <c r="J124" s="197">
        <f>ROUND(I124*H124,2)</f>
        <v>0</v>
      </c>
      <c r="K124" s="193" t="s">
        <v>22</v>
      </c>
      <c r="L124" s="59"/>
      <c r="M124" s="198" t="s">
        <v>22</v>
      </c>
      <c r="N124" s="199" t="s">
        <v>51</v>
      </c>
      <c r="O124" s="40"/>
      <c r="P124" s="200">
        <f>O124*H124</f>
        <v>0</v>
      </c>
      <c r="Q124" s="200">
        <v>0</v>
      </c>
      <c r="R124" s="200">
        <f>Q124*H124</f>
        <v>0</v>
      </c>
      <c r="S124" s="200">
        <v>0</v>
      </c>
      <c r="T124" s="201">
        <f>S124*H124</f>
        <v>0</v>
      </c>
      <c r="AR124" s="22" t="s">
        <v>157</v>
      </c>
      <c r="AT124" s="22" t="s">
        <v>152</v>
      </c>
      <c r="AU124" s="22" t="s">
        <v>89</v>
      </c>
      <c r="AY124" s="22" t="s">
        <v>150</v>
      </c>
      <c r="BE124" s="202">
        <f>IF(N124="základní",J124,0)</f>
        <v>0</v>
      </c>
      <c r="BF124" s="202">
        <f>IF(N124="snížená",J124,0)</f>
        <v>0</v>
      </c>
      <c r="BG124" s="202">
        <f>IF(N124="zákl. přenesená",J124,0)</f>
        <v>0</v>
      </c>
      <c r="BH124" s="202">
        <f>IF(N124="sníž. přenesená",J124,0)</f>
        <v>0</v>
      </c>
      <c r="BI124" s="202">
        <f>IF(N124="nulová",J124,0)</f>
        <v>0</v>
      </c>
      <c r="BJ124" s="22" t="s">
        <v>24</v>
      </c>
      <c r="BK124" s="202">
        <f>ROUND(I124*H124,2)</f>
        <v>0</v>
      </c>
      <c r="BL124" s="22" t="s">
        <v>157</v>
      </c>
      <c r="BM124" s="22" t="s">
        <v>214</v>
      </c>
    </row>
    <row r="125" spans="2:65" s="1" customFormat="1" ht="13.5">
      <c r="B125" s="39"/>
      <c r="C125" s="61"/>
      <c r="D125" s="208" t="s">
        <v>159</v>
      </c>
      <c r="E125" s="61"/>
      <c r="F125" s="218" t="s">
        <v>213</v>
      </c>
      <c r="G125" s="61"/>
      <c r="H125" s="61"/>
      <c r="I125" s="161"/>
      <c r="J125" s="61"/>
      <c r="K125" s="61"/>
      <c r="L125" s="59"/>
      <c r="M125" s="205"/>
      <c r="N125" s="40"/>
      <c r="O125" s="40"/>
      <c r="P125" s="40"/>
      <c r="Q125" s="40"/>
      <c r="R125" s="40"/>
      <c r="S125" s="40"/>
      <c r="T125" s="76"/>
      <c r="AT125" s="22" t="s">
        <v>159</v>
      </c>
      <c r="AU125" s="22" t="s">
        <v>89</v>
      </c>
    </row>
    <row r="126" spans="2:65" s="1" customFormat="1" ht="22.5" customHeight="1">
      <c r="B126" s="39"/>
      <c r="C126" s="191" t="s">
        <v>215</v>
      </c>
      <c r="D126" s="191" t="s">
        <v>152</v>
      </c>
      <c r="E126" s="192" t="s">
        <v>216</v>
      </c>
      <c r="F126" s="193" t="s">
        <v>217</v>
      </c>
      <c r="G126" s="194" t="s">
        <v>218</v>
      </c>
      <c r="H126" s="195">
        <v>289.37599999999998</v>
      </c>
      <c r="I126" s="196"/>
      <c r="J126" s="197">
        <f>ROUND(I126*H126,2)</f>
        <v>0</v>
      </c>
      <c r="K126" s="193" t="s">
        <v>156</v>
      </c>
      <c r="L126" s="59"/>
      <c r="M126" s="198" t="s">
        <v>22</v>
      </c>
      <c r="N126" s="199" t="s">
        <v>51</v>
      </c>
      <c r="O126" s="40"/>
      <c r="P126" s="200">
        <f>O126*H126</f>
        <v>0</v>
      </c>
      <c r="Q126" s="200">
        <v>7.3499999999999998E-3</v>
      </c>
      <c r="R126" s="200">
        <f>Q126*H126</f>
        <v>2.1269136</v>
      </c>
      <c r="S126" s="200">
        <v>0</v>
      </c>
      <c r="T126" s="201">
        <f>S126*H126</f>
        <v>0</v>
      </c>
      <c r="AR126" s="22" t="s">
        <v>157</v>
      </c>
      <c r="AT126" s="22" t="s">
        <v>152</v>
      </c>
      <c r="AU126" s="22" t="s">
        <v>89</v>
      </c>
      <c r="AY126" s="22" t="s">
        <v>150</v>
      </c>
      <c r="BE126" s="202">
        <f>IF(N126="základní",J126,0)</f>
        <v>0</v>
      </c>
      <c r="BF126" s="202">
        <f>IF(N126="snížená",J126,0)</f>
        <v>0</v>
      </c>
      <c r="BG126" s="202">
        <f>IF(N126="zákl. přenesená",J126,0)</f>
        <v>0</v>
      </c>
      <c r="BH126" s="202">
        <f>IF(N126="sníž. přenesená",J126,0)</f>
        <v>0</v>
      </c>
      <c r="BI126" s="202">
        <f>IF(N126="nulová",J126,0)</f>
        <v>0</v>
      </c>
      <c r="BJ126" s="22" t="s">
        <v>24</v>
      </c>
      <c r="BK126" s="202">
        <f>ROUND(I126*H126,2)</f>
        <v>0</v>
      </c>
      <c r="BL126" s="22" t="s">
        <v>157</v>
      </c>
      <c r="BM126" s="22" t="s">
        <v>219</v>
      </c>
    </row>
    <row r="127" spans="2:65" s="1" customFormat="1" ht="27">
      <c r="B127" s="39"/>
      <c r="C127" s="61"/>
      <c r="D127" s="203" t="s">
        <v>159</v>
      </c>
      <c r="E127" s="61"/>
      <c r="F127" s="204" t="s">
        <v>220</v>
      </c>
      <c r="G127" s="61"/>
      <c r="H127" s="61"/>
      <c r="I127" s="161"/>
      <c r="J127" s="61"/>
      <c r="K127" s="61"/>
      <c r="L127" s="59"/>
      <c r="M127" s="205"/>
      <c r="N127" s="40"/>
      <c r="O127" s="40"/>
      <c r="P127" s="40"/>
      <c r="Q127" s="40"/>
      <c r="R127" s="40"/>
      <c r="S127" s="40"/>
      <c r="T127" s="76"/>
      <c r="AT127" s="22" t="s">
        <v>159</v>
      </c>
      <c r="AU127" s="22" t="s">
        <v>89</v>
      </c>
    </row>
    <row r="128" spans="2:65" s="1" customFormat="1" ht="27">
      <c r="B128" s="39"/>
      <c r="C128" s="61"/>
      <c r="D128" s="203" t="s">
        <v>221</v>
      </c>
      <c r="E128" s="61"/>
      <c r="F128" s="232" t="s">
        <v>222</v>
      </c>
      <c r="G128" s="61"/>
      <c r="H128" s="61"/>
      <c r="I128" s="161"/>
      <c r="J128" s="61"/>
      <c r="K128" s="61"/>
      <c r="L128" s="59"/>
      <c r="M128" s="205"/>
      <c r="N128" s="40"/>
      <c r="O128" s="40"/>
      <c r="P128" s="40"/>
      <c r="Q128" s="40"/>
      <c r="R128" s="40"/>
      <c r="S128" s="40"/>
      <c r="T128" s="76"/>
      <c r="AT128" s="22" t="s">
        <v>221</v>
      </c>
      <c r="AU128" s="22" t="s">
        <v>89</v>
      </c>
    </row>
    <row r="129" spans="2:65" s="11" customFormat="1" ht="13.5">
      <c r="B129" s="206"/>
      <c r="C129" s="207"/>
      <c r="D129" s="208" t="s">
        <v>161</v>
      </c>
      <c r="E129" s="209" t="s">
        <v>22</v>
      </c>
      <c r="F129" s="210" t="s">
        <v>223</v>
      </c>
      <c r="G129" s="207"/>
      <c r="H129" s="211">
        <v>289.37599999999998</v>
      </c>
      <c r="I129" s="212"/>
      <c r="J129" s="207"/>
      <c r="K129" s="207"/>
      <c r="L129" s="213"/>
      <c r="M129" s="214"/>
      <c r="N129" s="215"/>
      <c r="O129" s="215"/>
      <c r="P129" s="215"/>
      <c r="Q129" s="215"/>
      <c r="R129" s="215"/>
      <c r="S129" s="215"/>
      <c r="T129" s="216"/>
      <c r="AT129" s="217" t="s">
        <v>161</v>
      </c>
      <c r="AU129" s="217" t="s">
        <v>89</v>
      </c>
      <c r="AV129" s="11" t="s">
        <v>89</v>
      </c>
      <c r="AW129" s="11" t="s">
        <v>43</v>
      </c>
      <c r="AX129" s="11" t="s">
        <v>24</v>
      </c>
      <c r="AY129" s="217" t="s">
        <v>150</v>
      </c>
    </row>
    <row r="130" spans="2:65" s="1" customFormat="1" ht="22.5" customHeight="1">
      <c r="B130" s="39"/>
      <c r="C130" s="191" t="s">
        <v>224</v>
      </c>
      <c r="D130" s="191" t="s">
        <v>152</v>
      </c>
      <c r="E130" s="192" t="s">
        <v>225</v>
      </c>
      <c r="F130" s="193" t="s">
        <v>226</v>
      </c>
      <c r="G130" s="194" t="s">
        <v>218</v>
      </c>
      <c r="H130" s="195">
        <v>51</v>
      </c>
      <c r="I130" s="196"/>
      <c r="J130" s="197">
        <f>ROUND(I130*H130,2)</f>
        <v>0</v>
      </c>
      <c r="K130" s="193" t="s">
        <v>156</v>
      </c>
      <c r="L130" s="59"/>
      <c r="M130" s="198" t="s">
        <v>22</v>
      </c>
      <c r="N130" s="199" t="s">
        <v>51</v>
      </c>
      <c r="O130" s="40"/>
      <c r="P130" s="200">
        <f>O130*H130</f>
        <v>0</v>
      </c>
      <c r="Q130" s="200">
        <v>4.8900000000000002E-3</v>
      </c>
      <c r="R130" s="200">
        <f>Q130*H130</f>
        <v>0.24939</v>
      </c>
      <c r="S130" s="200">
        <v>0</v>
      </c>
      <c r="T130" s="201">
        <f>S130*H130</f>
        <v>0</v>
      </c>
      <c r="AR130" s="22" t="s">
        <v>157</v>
      </c>
      <c r="AT130" s="22" t="s">
        <v>152</v>
      </c>
      <c r="AU130" s="22" t="s">
        <v>89</v>
      </c>
      <c r="AY130" s="22" t="s">
        <v>150</v>
      </c>
      <c r="BE130" s="202">
        <f>IF(N130="základní",J130,0)</f>
        <v>0</v>
      </c>
      <c r="BF130" s="202">
        <f>IF(N130="snížená",J130,0)</f>
        <v>0</v>
      </c>
      <c r="BG130" s="202">
        <f>IF(N130="zákl. přenesená",J130,0)</f>
        <v>0</v>
      </c>
      <c r="BH130" s="202">
        <f>IF(N130="sníž. přenesená",J130,0)</f>
        <v>0</v>
      </c>
      <c r="BI130" s="202">
        <f>IF(N130="nulová",J130,0)</f>
        <v>0</v>
      </c>
      <c r="BJ130" s="22" t="s">
        <v>24</v>
      </c>
      <c r="BK130" s="202">
        <f>ROUND(I130*H130,2)</f>
        <v>0</v>
      </c>
      <c r="BL130" s="22" t="s">
        <v>157</v>
      </c>
      <c r="BM130" s="22" t="s">
        <v>227</v>
      </c>
    </row>
    <row r="131" spans="2:65" s="1" customFormat="1" ht="27">
      <c r="B131" s="39"/>
      <c r="C131" s="61"/>
      <c r="D131" s="203" t="s">
        <v>159</v>
      </c>
      <c r="E131" s="61"/>
      <c r="F131" s="204" t="s">
        <v>228</v>
      </c>
      <c r="G131" s="61"/>
      <c r="H131" s="61"/>
      <c r="I131" s="161"/>
      <c r="J131" s="61"/>
      <c r="K131" s="61"/>
      <c r="L131" s="59"/>
      <c r="M131" s="205"/>
      <c r="N131" s="40"/>
      <c r="O131" s="40"/>
      <c r="P131" s="40"/>
      <c r="Q131" s="40"/>
      <c r="R131" s="40"/>
      <c r="S131" s="40"/>
      <c r="T131" s="76"/>
      <c r="AT131" s="22" t="s">
        <v>159</v>
      </c>
      <c r="AU131" s="22" t="s">
        <v>89</v>
      </c>
    </row>
    <row r="132" spans="2:65" s="1" customFormat="1" ht="40.5">
      <c r="B132" s="39"/>
      <c r="C132" s="61"/>
      <c r="D132" s="203" t="s">
        <v>221</v>
      </c>
      <c r="E132" s="61"/>
      <c r="F132" s="232" t="s">
        <v>229</v>
      </c>
      <c r="G132" s="61"/>
      <c r="H132" s="61"/>
      <c r="I132" s="161"/>
      <c r="J132" s="61"/>
      <c r="K132" s="61"/>
      <c r="L132" s="59"/>
      <c r="M132" s="205"/>
      <c r="N132" s="40"/>
      <c r="O132" s="40"/>
      <c r="P132" s="40"/>
      <c r="Q132" s="40"/>
      <c r="R132" s="40"/>
      <c r="S132" s="40"/>
      <c r="T132" s="76"/>
      <c r="AT132" s="22" t="s">
        <v>221</v>
      </c>
      <c r="AU132" s="22" t="s">
        <v>89</v>
      </c>
    </row>
    <row r="133" spans="2:65" s="11" customFormat="1" ht="13.5">
      <c r="B133" s="206"/>
      <c r="C133" s="207"/>
      <c r="D133" s="208" t="s">
        <v>161</v>
      </c>
      <c r="E133" s="209" t="s">
        <v>22</v>
      </c>
      <c r="F133" s="210" t="s">
        <v>230</v>
      </c>
      <c r="G133" s="207"/>
      <c r="H133" s="211">
        <v>51</v>
      </c>
      <c r="I133" s="212"/>
      <c r="J133" s="207"/>
      <c r="K133" s="207"/>
      <c r="L133" s="213"/>
      <c r="M133" s="214"/>
      <c r="N133" s="215"/>
      <c r="O133" s="215"/>
      <c r="P133" s="215"/>
      <c r="Q133" s="215"/>
      <c r="R133" s="215"/>
      <c r="S133" s="215"/>
      <c r="T133" s="216"/>
      <c r="AT133" s="217" t="s">
        <v>161</v>
      </c>
      <c r="AU133" s="217" t="s">
        <v>89</v>
      </c>
      <c r="AV133" s="11" t="s">
        <v>89</v>
      </c>
      <c r="AW133" s="11" t="s">
        <v>43</v>
      </c>
      <c r="AX133" s="11" t="s">
        <v>24</v>
      </c>
      <c r="AY133" s="217" t="s">
        <v>150</v>
      </c>
    </row>
    <row r="134" spans="2:65" s="1" customFormat="1" ht="31.5" customHeight="1">
      <c r="B134" s="39"/>
      <c r="C134" s="191" t="s">
        <v>231</v>
      </c>
      <c r="D134" s="191" t="s">
        <v>152</v>
      </c>
      <c r="E134" s="192" t="s">
        <v>232</v>
      </c>
      <c r="F134" s="193" t="s">
        <v>233</v>
      </c>
      <c r="G134" s="194" t="s">
        <v>218</v>
      </c>
      <c r="H134" s="195">
        <v>81.353999999999999</v>
      </c>
      <c r="I134" s="196"/>
      <c r="J134" s="197">
        <f>ROUND(I134*H134,2)</f>
        <v>0</v>
      </c>
      <c r="K134" s="193" t="s">
        <v>22</v>
      </c>
      <c r="L134" s="59"/>
      <c r="M134" s="198" t="s">
        <v>22</v>
      </c>
      <c r="N134" s="199" t="s">
        <v>51</v>
      </c>
      <c r="O134" s="40"/>
      <c r="P134" s="200">
        <f>O134*H134</f>
        <v>0</v>
      </c>
      <c r="Q134" s="200">
        <v>8.3199999999999993E-3</v>
      </c>
      <c r="R134" s="200">
        <f>Q134*H134</f>
        <v>0.6768652799999999</v>
      </c>
      <c r="S134" s="200">
        <v>0</v>
      </c>
      <c r="T134" s="201">
        <f>S134*H134</f>
        <v>0</v>
      </c>
      <c r="AR134" s="22" t="s">
        <v>157</v>
      </c>
      <c r="AT134" s="22" t="s">
        <v>152</v>
      </c>
      <c r="AU134" s="22" t="s">
        <v>89</v>
      </c>
      <c r="AY134" s="22" t="s">
        <v>150</v>
      </c>
      <c r="BE134" s="202">
        <f>IF(N134="základní",J134,0)</f>
        <v>0</v>
      </c>
      <c r="BF134" s="202">
        <f>IF(N134="snížená",J134,0)</f>
        <v>0</v>
      </c>
      <c r="BG134" s="202">
        <f>IF(N134="zákl. přenesená",J134,0)</f>
        <v>0</v>
      </c>
      <c r="BH134" s="202">
        <f>IF(N134="sníž. přenesená",J134,0)</f>
        <v>0</v>
      </c>
      <c r="BI134" s="202">
        <f>IF(N134="nulová",J134,0)</f>
        <v>0</v>
      </c>
      <c r="BJ134" s="22" t="s">
        <v>24</v>
      </c>
      <c r="BK134" s="202">
        <f>ROUND(I134*H134,2)</f>
        <v>0</v>
      </c>
      <c r="BL134" s="22" t="s">
        <v>157</v>
      </c>
      <c r="BM134" s="22" t="s">
        <v>234</v>
      </c>
    </row>
    <row r="135" spans="2:65" s="1" customFormat="1" ht="27">
      <c r="B135" s="39"/>
      <c r="C135" s="61"/>
      <c r="D135" s="203" t="s">
        <v>159</v>
      </c>
      <c r="E135" s="61"/>
      <c r="F135" s="204" t="s">
        <v>233</v>
      </c>
      <c r="G135" s="61"/>
      <c r="H135" s="61"/>
      <c r="I135" s="161"/>
      <c r="J135" s="61"/>
      <c r="K135" s="61"/>
      <c r="L135" s="59"/>
      <c r="M135" s="205"/>
      <c r="N135" s="40"/>
      <c r="O135" s="40"/>
      <c r="P135" s="40"/>
      <c r="Q135" s="40"/>
      <c r="R135" s="40"/>
      <c r="S135" s="40"/>
      <c r="T135" s="76"/>
      <c r="AT135" s="22" t="s">
        <v>159</v>
      </c>
      <c r="AU135" s="22" t="s">
        <v>89</v>
      </c>
    </row>
    <row r="136" spans="2:65" s="11" customFormat="1" ht="27">
      <c r="B136" s="206"/>
      <c r="C136" s="207"/>
      <c r="D136" s="203" t="s">
        <v>161</v>
      </c>
      <c r="E136" s="219" t="s">
        <v>22</v>
      </c>
      <c r="F136" s="220" t="s">
        <v>235</v>
      </c>
      <c r="G136" s="207"/>
      <c r="H136" s="221">
        <v>60.463999999999999</v>
      </c>
      <c r="I136" s="212"/>
      <c r="J136" s="207"/>
      <c r="K136" s="207"/>
      <c r="L136" s="213"/>
      <c r="M136" s="214"/>
      <c r="N136" s="215"/>
      <c r="O136" s="215"/>
      <c r="P136" s="215"/>
      <c r="Q136" s="215"/>
      <c r="R136" s="215"/>
      <c r="S136" s="215"/>
      <c r="T136" s="216"/>
      <c r="AT136" s="217" t="s">
        <v>161</v>
      </c>
      <c r="AU136" s="217" t="s">
        <v>89</v>
      </c>
      <c r="AV136" s="11" t="s">
        <v>89</v>
      </c>
      <c r="AW136" s="11" t="s">
        <v>43</v>
      </c>
      <c r="AX136" s="11" t="s">
        <v>80</v>
      </c>
      <c r="AY136" s="217" t="s">
        <v>150</v>
      </c>
    </row>
    <row r="137" spans="2:65" s="11" customFormat="1" ht="13.5">
      <c r="B137" s="206"/>
      <c r="C137" s="207"/>
      <c r="D137" s="203" t="s">
        <v>161</v>
      </c>
      <c r="E137" s="219" t="s">
        <v>22</v>
      </c>
      <c r="F137" s="220" t="s">
        <v>236</v>
      </c>
      <c r="G137" s="207"/>
      <c r="H137" s="221">
        <v>20.89</v>
      </c>
      <c r="I137" s="212"/>
      <c r="J137" s="207"/>
      <c r="K137" s="207"/>
      <c r="L137" s="213"/>
      <c r="M137" s="214"/>
      <c r="N137" s="215"/>
      <c r="O137" s="215"/>
      <c r="P137" s="215"/>
      <c r="Q137" s="215"/>
      <c r="R137" s="215"/>
      <c r="S137" s="215"/>
      <c r="T137" s="216"/>
      <c r="AT137" s="217" t="s">
        <v>161</v>
      </c>
      <c r="AU137" s="217" t="s">
        <v>89</v>
      </c>
      <c r="AV137" s="11" t="s">
        <v>89</v>
      </c>
      <c r="AW137" s="11" t="s">
        <v>43</v>
      </c>
      <c r="AX137" s="11" t="s">
        <v>80</v>
      </c>
      <c r="AY137" s="217" t="s">
        <v>150</v>
      </c>
    </row>
    <row r="138" spans="2:65" s="12" customFormat="1" ht="13.5">
      <c r="B138" s="233"/>
      <c r="C138" s="234"/>
      <c r="D138" s="208" t="s">
        <v>161</v>
      </c>
      <c r="E138" s="235" t="s">
        <v>22</v>
      </c>
      <c r="F138" s="236" t="s">
        <v>237</v>
      </c>
      <c r="G138" s="234"/>
      <c r="H138" s="237">
        <v>81.353999999999999</v>
      </c>
      <c r="I138" s="238"/>
      <c r="J138" s="234"/>
      <c r="K138" s="234"/>
      <c r="L138" s="239"/>
      <c r="M138" s="240"/>
      <c r="N138" s="241"/>
      <c r="O138" s="241"/>
      <c r="P138" s="241"/>
      <c r="Q138" s="241"/>
      <c r="R138" s="241"/>
      <c r="S138" s="241"/>
      <c r="T138" s="242"/>
      <c r="AT138" s="243" t="s">
        <v>161</v>
      </c>
      <c r="AU138" s="243" t="s">
        <v>89</v>
      </c>
      <c r="AV138" s="12" t="s">
        <v>157</v>
      </c>
      <c r="AW138" s="12" t="s">
        <v>43</v>
      </c>
      <c r="AX138" s="12" t="s">
        <v>24</v>
      </c>
      <c r="AY138" s="243" t="s">
        <v>150</v>
      </c>
    </row>
    <row r="139" spans="2:65" s="1" customFormat="1" ht="22.5" customHeight="1">
      <c r="B139" s="39"/>
      <c r="C139" s="222" t="s">
        <v>10</v>
      </c>
      <c r="D139" s="222" t="s">
        <v>202</v>
      </c>
      <c r="E139" s="223" t="s">
        <v>238</v>
      </c>
      <c r="F139" s="224" t="s">
        <v>239</v>
      </c>
      <c r="G139" s="225" t="s">
        <v>218</v>
      </c>
      <c r="H139" s="226">
        <v>85.421999999999997</v>
      </c>
      <c r="I139" s="227"/>
      <c r="J139" s="228">
        <f>ROUND(I139*H139,2)</f>
        <v>0</v>
      </c>
      <c r="K139" s="224" t="s">
        <v>156</v>
      </c>
      <c r="L139" s="229"/>
      <c r="M139" s="230" t="s">
        <v>22</v>
      </c>
      <c r="N139" s="231" t="s">
        <v>51</v>
      </c>
      <c r="O139" s="40"/>
      <c r="P139" s="200">
        <f>O139*H139</f>
        <v>0</v>
      </c>
      <c r="Q139" s="200">
        <v>4.1999999999999997E-3</v>
      </c>
      <c r="R139" s="200">
        <f>Q139*H139</f>
        <v>0.35877239999999999</v>
      </c>
      <c r="S139" s="200">
        <v>0</v>
      </c>
      <c r="T139" s="201">
        <f>S139*H139</f>
        <v>0</v>
      </c>
      <c r="AR139" s="22" t="s">
        <v>196</v>
      </c>
      <c r="AT139" s="22" t="s">
        <v>202</v>
      </c>
      <c r="AU139" s="22" t="s">
        <v>89</v>
      </c>
      <c r="AY139" s="22" t="s">
        <v>150</v>
      </c>
      <c r="BE139" s="202">
        <f>IF(N139="základní",J139,0)</f>
        <v>0</v>
      </c>
      <c r="BF139" s="202">
        <f>IF(N139="snížená",J139,0)</f>
        <v>0</v>
      </c>
      <c r="BG139" s="202">
        <f>IF(N139="zákl. přenesená",J139,0)</f>
        <v>0</v>
      </c>
      <c r="BH139" s="202">
        <f>IF(N139="sníž. přenesená",J139,0)</f>
        <v>0</v>
      </c>
      <c r="BI139" s="202">
        <f>IF(N139="nulová",J139,0)</f>
        <v>0</v>
      </c>
      <c r="BJ139" s="22" t="s">
        <v>24</v>
      </c>
      <c r="BK139" s="202">
        <f>ROUND(I139*H139,2)</f>
        <v>0</v>
      </c>
      <c r="BL139" s="22" t="s">
        <v>157</v>
      </c>
      <c r="BM139" s="22" t="s">
        <v>240</v>
      </c>
    </row>
    <row r="140" spans="2:65" s="1" customFormat="1" ht="13.5">
      <c r="B140" s="39"/>
      <c r="C140" s="61"/>
      <c r="D140" s="203" t="s">
        <v>159</v>
      </c>
      <c r="E140" s="61"/>
      <c r="F140" s="204" t="s">
        <v>241</v>
      </c>
      <c r="G140" s="61"/>
      <c r="H140" s="61"/>
      <c r="I140" s="161"/>
      <c r="J140" s="61"/>
      <c r="K140" s="61"/>
      <c r="L140" s="59"/>
      <c r="M140" s="205"/>
      <c r="N140" s="40"/>
      <c r="O140" s="40"/>
      <c r="P140" s="40"/>
      <c r="Q140" s="40"/>
      <c r="R140" s="40"/>
      <c r="S140" s="40"/>
      <c r="T140" s="76"/>
      <c r="AT140" s="22" t="s">
        <v>159</v>
      </c>
      <c r="AU140" s="22" t="s">
        <v>89</v>
      </c>
    </row>
    <row r="141" spans="2:65" s="1" customFormat="1" ht="27">
      <c r="B141" s="39"/>
      <c r="C141" s="61"/>
      <c r="D141" s="203" t="s">
        <v>221</v>
      </c>
      <c r="E141" s="61"/>
      <c r="F141" s="232" t="s">
        <v>242</v>
      </c>
      <c r="G141" s="61"/>
      <c r="H141" s="61"/>
      <c r="I141" s="161"/>
      <c r="J141" s="61"/>
      <c r="K141" s="61"/>
      <c r="L141" s="59"/>
      <c r="M141" s="205"/>
      <c r="N141" s="40"/>
      <c r="O141" s="40"/>
      <c r="P141" s="40"/>
      <c r="Q141" s="40"/>
      <c r="R141" s="40"/>
      <c r="S141" s="40"/>
      <c r="T141" s="76"/>
      <c r="AT141" s="22" t="s">
        <v>221</v>
      </c>
      <c r="AU141" s="22" t="s">
        <v>89</v>
      </c>
    </row>
    <row r="142" spans="2:65" s="11" customFormat="1" ht="13.5">
      <c r="B142" s="206"/>
      <c r="C142" s="207"/>
      <c r="D142" s="208" t="s">
        <v>161</v>
      </c>
      <c r="E142" s="207"/>
      <c r="F142" s="210" t="s">
        <v>243</v>
      </c>
      <c r="G142" s="207"/>
      <c r="H142" s="211">
        <v>85.421999999999997</v>
      </c>
      <c r="I142" s="212"/>
      <c r="J142" s="207"/>
      <c r="K142" s="207"/>
      <c r="L142" s="213"/>
      <c r="M142" s="214"/>
      <c r="N142" s="215"/>
      <c r="O142" s="215"/>
      <c r="P142" s="215"/>
      <c r="Q142" s="215"/>
      <c r="R142" s="215"/>
      <c r="S142" s="215"/>
      <c r="T142" s="216"/>
      <c r="AT142" s="217" t="s">
        <v>161</v>
      </c>
      <c r="AU142" s="217" t="s">
        <v>89</v>
      </c>
      <c r="AV142" s="11" t="s">
        <v>89</v>
      </c>
      <c r="AW142" s="11" t="s">
        <v>6</v>
      </c>
      <c r="AX142" s="11" t="s">
        <v>24</v>
      </c>
      <c r="AY142" s="217" t="s">
        <v>150</v>
      </c>
    </row>
    <row r="143" spans="2:65" s="1" customFormat="1" ht="31.5" customHeight="1">
      <c r="B143" s="39"/>
      <c r="C143" s="191" t="s">
        <v>244</v>
      </c>
      <c r="D143" s="191" t="s">
        <v>152</v>
      </c>
      <c r="E143" s="192" t="s">
        <v>245</v>
      </c>
      <c r="F143" s="193" t="s">
        <v>233</v>
      </c>
      <c r="G143" s="194" t="s">
        <v>218</v>
      </c>
      <c r="H143" s="195">
        <v>883.23299999999995</v>
      </c>
      <c r="I143" s="196"/>
      <c r="J143" s="197">
        <f>ROUND(I143*H143,2)</f>
        <v>0</v>
      </c>
      <c r="K143" s="193" t="s">
        <v>22</v>
      </c>
      <c r="L143" s="59"/>
      <c r="M143" s="198" t="s">
        <v>22</v>
      </c>
      <c r="N143" s="199" t="s">
        <v>51</v>
      </c>
      <c r="O143" s="40"/>
      <c r="P143" s="200">
        <f>O143*H143</f>
        <v>0</v>
      </c>
      <c r="Q143" s="200">
        <v>8.3199999999999993E-3</v>
      </c>
      <c r="R143" s="200">
        <f>Q143*H143</f>
        <v>7.3484985599999986</v>
      </c>
      <c r="S143" s="200">
        <v>0</v>
      </c>
      <c r="T143" s="201">
        <f>S143*H143</f>
        <v>0</v>
      </c>
      <c r="AR143" s="22" t="s">
        <v>157</v>
      </c>
      <c r="AT143" s="22" t="s">
        <v>152</v>
      </c>
      <c r="AU143" s="22" t="s">
        <v>89</v>
      </c>
      <c r="AY143" s="22" t="s">
        <v>150</v>
      </c>
      <c r="BE143" s="202">
        <f>IF(N143="základní",J143,0)</f>
        <v>0</v>
      </c>
      <c r="BF143" s="202">
        <f>IF(N143="snížená",J143,0)</f>
        <v>0</v>
      </c>
      <c r="BG143" s="202">
        <f>IF(N143="zákl. přenesená",J143,0)</f>
        <v>0</v>
      </c>
      <c r="BH143" s="202">
        <f>IF(N143="sníž. přenesená",J143,0)</f>
        <v>0</v>
      </c>
      <c r="BI143" s="202">
        <f>IF(N143="nulová",J143,0)</f>
        <v>0</v>
      </c>
      <c r="BJ143" s="22" t="s">
        <v>24</v>
      </c>
      <c r="BK143" s="202">
        <f>ROUND(I143*H143,2)</f>
        <v>0</v>
      </c>
      <c r="BL143" s="22" t="s">
        <v>157</v>
      </c>
      <c r="BM143" s="22" t="s">
        <v>246</v>
      </c>
    </row>
    <row r="144" spans="2:65" s="1" customFormat="1" ht="27">
      <c r="B144" s="39"/>
      <c r="C144" s="61"/>
      <c r="D144" s="203" t="s">
        <v>159</v>
      </c>
      <c r="E144" s="61"/>
      <c r="F144" s="204" t="s">
        <v>233</v>
      </c>
      <c r="G144" s="61"/>
      <c r="H144" s="61"/>
      <c r="I144" s="161"/>
      <c r="J144" s="61"/>
      <c r="K144" s="61"/>
      <c r="L144" s="59"/>
      <c r="M144" s="205"/>
      <c r="N144" s="40"/>
      <c r="O144" s="40"/>
      <c r="P144" s="40"/>
      <c r="Q144" s="40"/>
      <c r="R144" s="40"/>
      <c r="S144" s="40"/>
      <c r="T144" s="76"/>
      <c r="AT144" s="22" t="s">
        <v>159</v>
      </c>
      <c r="AU144" s="22" t="s">
        <v>89</v>
      </c>
    </row>
    <row r="145" spans="2:65" s="11" customFormat="1" ht="27">
      <c r="B145" s="206"/>
      <c r="C145" s="207"/>
      <c r="D145" s="203" t="s">
        <v>161</v>
      </c>
      <c r="E145" s="219" t="s">
        <v>22</v>
      </c>
      <c r="F145" s="220" t="s">
        <v>247</v>
      </c>
      <c r="G145" s="207"/>
      <c r="H145" s="221">
        <v>143.95599999999999</v>
      </c>
      <c r="I145" s="212"/>
      <c r="J145" s="207"/>
      <c r="K145" s="207"/>
      <c r="L145" s="213"/>
      <c r="M145" s="214"/>
      <c r="N145" s="215"/>
      <c r="O145" s="215"/>
      <c r="P145" s="215"/>
      <c r="Q145" s="215"/>
      <c r="R145" s="215"/>
      <c r="S145" s="215"/>
      <c r="T145" s="216"/>
      <c r="AT145" s="217" t="s">
        <v>161</v>
      </c>
      <c r="AU145" s="217" t="s">
        <v>89</v>
      </c>
      <c r="AV145" s="11" t="s">
        <v>89</v>
      </c>
      <c r="AW145" s="11" t="s">
        <v>43</v>
      </c>
      <c r="AX145" s="11" t="s">
        <v>80</v>
      </c>
      <c r="AY145" s="217" t="s">
        <v>150</v>
      </c>
    </row>
    <row r="146" spans="2:65" s="11" customFormat="1" ht="27">
      <c r="B146" s="206"/>
      <c r="C146" s="207"/>
      <c r="D146" s="203" t="s">
        <v>161</v>
      </c>
      <c r="E146" s="219" t="s">
        <v>22</v>
      </c>
      <c r="F146" s="220" t="s">
        <v>248</v>
      </c>
      <c r="G146" s="207"/>
      <c r="H146" s="221">
        <v>252.68</v>
      </c>
      <c r="I146" s="212"/>
      <c r="J146" s="207"/>
      <c r="K146" s="207"/>
      <c r="L146" s="213"/>
      <c r="M146" s="214"/>
      <c r="N146" s="215"/>
      <c r="O146" s="215"/>
      <c r="P146" s="215"/>
      <c r="Q146" s="215"/>
      <c r="R146" s="215"/>
      <c r="S146" s="215"/>
      <c r="T146" s="216"/>
      <c r="AT146" s="217" t="s">
        <v>161</v>
      </c>
      <c r="AU146" s="217" t="s">
        <v>89</v>
      </c>
      <c r="AV146" s="11" t="s">
        <v>89</v>
      </c>
      <c r="AW146" s="11" t="s">
        <v>43</v>
      </c>
      <c r="AX146" s="11" t="s">
        <v>80</v>
      </c>
      <c r="AY146" s="217" t="s">
        <v>150</v>
      </c>
    </row>
    <row r="147" spans="2:65" s="11" customFormat="1" ht="40.5">
      <c r="B147" s="206"/>
      <c r="C147" s="207"/>
      <c r="D147" s="203" t="s">
        <v>161</v>
      </c>
      <c r="E147" s="219" t="s">
        <v>22</v>
      </c>
      <c r="F147" s="220" t="s">
        <v>249</v>
      </c>
      <c r="G147" s="207"/>
      <c r="H147" s="221">
        <v>172.16</v>
      </c>
      <c r="I147" s="212"/>
      <c r="J147" s="207"/>
      <c r="K147" s="207"/>
      <c r="L147" s="213"/>
      <c r="M147" s="214"/>
      <c r="N147" s="215"/>
      <c r="O147" s="215"/>
      <c r="P147" s="215"/>
      <c r="Q147" s="215"/>
      <c r="R147" s="215"/>
      <c r="S147" s="215"/>
      <c r="T147" s="216"/>
      <c r="AT147" s="217" t="s">
        <v>161</v>
      </c>
      <c r="AU147" s="217" t="s">
        <v>89</v>
      </c>
      <c r="AV147" s="11" t="s">
        <v>89</v>
      </c>
      <c r="AW147" s="11" t="s">
        <v>43</v>
      </c>
      <c r="AX147" s="11" t="s">
        <v>80</v>
      </c>
      <c r="AY147" s="217" t="s">
        <v>150</v>
      </c>
    </row>
    <row r="148" spans="2:65" s="11" customFormat="1" ht="27">
      <c r="B148" s="206"/>
      <c r="C148" s="207"/>
      <c r="D148" s="203" t="s">
        <v>161</v>
      </c>
      <c r="E148" s="219" t="s">
        <v>22</v>
      </c>
      <c r="F148" s="220" t="s">
        <v>250</v>
      </c>
      <c r="G148" s="207"/>
      <c r="H148" s="221">
        <v>314.43700000000001</v>
      </c>
      <c r="I148" s="212"/>
      <c r="J148" s="207"/>
      <c r="K148" s="207"/>
      <c r="L148" s="213"/>
      <c r="M148" s="214"/>
      <c r="N148" s="215"/>
      <c r="O148" s="215"/>
      <c r="P148" s="215"/>
      <c r="Q148" s="215"/>
      <c r="R148" s="215"/>
      <c r="S148" s="215"/>
      <c r="T148" s="216"/>
      <c r="AT148" s="217" t="s">
        <v>161</v>
      </c>
      <c r="AU148" s="217" t="s">
        <v>89</v>
      </c>
      <c r="AV148" s="11" t="s">
        <v>89</v>
      </c>
      <c r="AW148" s="11" t="s">
        <v>43</v>
      </c>
      <c r="AX148" s="11" t="s">
        <v>80</v>
      </c>
      <c r="AY148" s="217" t="s">
        <v>150</v>
      </c>
    </row>
    <row r="149" spans="2:65" s="12" customFormat="1" ht="13.5">
      <c r="B149" s="233"/>
      <c r="C149" s="234"/>
      <c r="D149" s="208" t="s">
        <v>161</v>
      </c>
      <c r="E149" s="235" t="s">
        <v>22</v>
      </c>
      <c r="F149" s="236" t="s">
        <v>237</v>
      </c>
      <c r="G149" s="234"/>
      <c r="H149" s="237">
        <v>883.23299999999995</v>
      </c>
      <c r="I149" s="238"/>
      <c r="J149" s="234"/>
      <c r="K149" s="234"/>
      <c r="L149" s="239"/>
      <c r="M149" s="240"/>
      <c r="N149" s="241"/>
      <c r="O149" s="241"/>
      <c r="P149" s="241"/>
      <c r="Q149" s="241"/>
      <c r="R149" s="241"/>
      <c r="S149" s="241"/>
      <c r="T149" s="242"/>
      <c r="AT149" s="243" t="s">
        <v>161</v>
      </c>
      <c r="AU149" s="243" t="s">
        <v>89</v>
      </c>
      <c r="AV149" s="12" t="s">
        <v>157</v>
      </c>
      <c r="AW149" s="12" t="s">
        <v>43</v>
      </c>
      <c r="AX149" s="12" t="s">
        <v>24</v>
      </c>
      <c r="AY149" s="243" t="s">
        <v>150</v>
      </c>
    </row>
    <row r="150" spans="2:65" s="1" customFormat="1" ht="22.5" customHeight="1">
      <c r="B150" s="39"/>
      <c r="C150" s="222" t="s">
        <v>251</v>
      </c>
      <c r="D150" s="222" t="s">
        <v>202</v>
      </c>
      <c r="E150" s="223" t="s">
        <v>252</v>
      </c>
      <c r="F150" s="224" t="s">
        <v>253</v>
      </c>
      <c r="G150" s="225" t="s">
        <v>218</v>
      </c>
      <c r="H150" s="226">
        <v>927.39499999999998</v>
      </c>
      <c r="I150" s="227"/>
      <c r="J150" s="228">
        <f>ROUND(I150*H150,2)</f>
        <v>0</v>
      </c>
      <c r="K150" s="224" t="s">
        <v>156</v>
      </c>
      <c r="L150" s="229"/>
      <c r="M150" s="230" t="s">
        <v>22</v>
      </c>
      <c r="N150" s="231" t="s">
        <v>51</v>
      </c>
      <c r="O150" s="40"/>
      <c r="P150" s="200">
        <f>O150*H150</f>
        <v>0</v>
      </c>
      <c r="Q150" s="200">
        <v>1.8E-3</v>
      </c>
      <c r="R150" s="200">
        <f>Q150*H150</f>
        <v>1.669311</v>
      </c>
      <c r="S150" s="200">
        <v>0</v>
      </c>
      <c r="T150" s="201">
        <f>S150*H150</f>
        <v>0</v>
      </c>
      <c r="AR150" s="22" t="s">
        <v>196</v>
      </c>
      <c r="AT150" s="22" t="s">
        <v>202</v>
      </c>
      <c r="AU150" s="22" t="s">
        <v>89</v>
      </c>
      <c r="AY150" s="22" t="s">
        <v>150</v>
      </c>
      <c r="BE150" s="202">
        <f>IF(N150="základní",J150,0)</f>
        <v>0</v>
      </c>
      <c r="BF150" s="202">
        <f>IF(N150="snížená",J150,0)</f>
        <v>0</v>
      </c>
      <c r="BG150" s="202">
        <f>IF(N150="zákl. přenesená",J150,0)</f>
        <v>0</v>
      </c>
      <c r="BH150" s="202">
        <f>IF(N150="sníž. přenesená",J150,0)</f>
        <v>0</v>
      </c>
      <c r="BI150" s="202">
        <f>IF(N150="nulová",J150,0)</f>
        <v>0</v>
      </c>
      <c r="BJ150" s="22" t="s">
        <v>24</v>
      </c>
      <c r="BK150" s="202">
        <f>ROUND(I150*H150,2)</f>
        <v>0</v>
      </c>
      <c r="BL150" s="22" t="s">
        <v>157</v>
      </c>
      <c r="BM150" s="22" t="s">
        <v>254</v>
      </c>
    </row>
    <row r="151" spans="2:65" s="1" customFormat="1" ht="13.5">
      <c r="B151" s="39"/>
      <c r="C151" s="61"/>
      <c r="D151" s="203" t="s">
        <v>159</v>
      </c>
      <c r="E151" s="61"/>
      <c r="F151" s="204" t="s">
        <v>255</v>
      </c>
      <c r="G151" s="61"/>
      <c r="H151" s="61"/>
      <c r="I151" s="161"/>
      <c r="J151" s="61"/>
      <c r="K151" s="61"/>
      <c r="L151" s="59"/>
      <c r="M151" s="205"/>
      <c r="N151" s="40"/>
      <c r="O151" s="40"/>
      <c r="P151" s="40"/>
      <c r="Q151" s="40"/>
      <c r="R151" s="40"/>
      <c r="S151" s="40"/>
      <c r="T151" s="76"/>
      <c r="AT151" s="22" t="s">
        <v>159</v>
      </c>
      <c r="AU151" s="22" t="s">
        <v>89</v>
      </c>
    </row>
    <row r="152" spans="2:65" s="1" customFormat="1" ht="27">
      <c r="B152" s="39"/>
      <c r="C152" s="61"/>
      <c r="D152" s="203" t="s">
        <v>221</v>
      </c>
      <c r="E152" s="61"/>
      <c r="F152" s="232" t="s">
        <v>256</v>
      </c>
      <c r="G152" s="61"/>
      <c r="H152" s="61"/>
      <c r="I152" s="161"/>
      <c r="J152" s="61"/>
      <c r="K152" s="61"/>
      <c r="L152" s="59"/>
      <c r="M152" s="205"/>
      <c r="N152" s="40"/>
      <c r="O152" s="40"/>
      <c r="P152" s="40"/>
      <c r="Q152" s="40"/>
      <c r="R152" s="40"/>
      <c r="S152" s="40"/>
      <c r="T152" s="76"/>
      <c r="AT152" s="22" t="s">
        <v>221</v>
      </c>
      <c r="AU152" s="22" t="s">
        <v>89</v>
      </c>
    </row>
    <row r="153" spans="2:65" s="11" customFormat="1" ht="13.5">
      <c r="B153" s="206"/>
      <c r="C153" s="207"/>
      <c r="D153" s="208" t="s">
        <v>161</v>
      </c>
      <c r="E153" s="207"/>
      <c r="F153" s="210" t="s">
        <v>257</v>
      </c>
      <c r="G153" s="207"/>
      <c r="H153" s="211">
        <v>927.39499999999998</v>
      </c>
      <c r="I153" s="212"/>
      <c r="J153" s="207"/>
      <c r="K153" s="207"/>
      <c r="L153" s="213"/>
      <c r="M153" s="214"/>
      <c r="N153" s="215"/>
      <c r="O153" s="215"/>
      <c r="P153" s="215"/>
      <c r="Q153" s="215"/>
      <c r="R153" s="215"/>
      <c r="S153" s="215"/>
      <c r="T153" s="216"/>
      <c r="AT153" s="217" t="s">
        <v>161</v>
      </c>
      <c r="AU153" s="217" t="s">
        <v>89</v>
      </c>
      <c r="AV153" s="11" t="s">
        <v>89</v>
      </c>
      <c r="AW153" s="11" t="s">
        <v>6</v>
      </c>
      <c r="AX153" s="11" t="s">
        <v>24</v>
      </c>
      <c r="AY153" s="217" t="s">
        <v>150</v>
      </c>
    </row>
    <row r="154" spans="2:65" s="1" customFormat="1" ht="31.5" customHeight="1">
      <c r="B154" s="39"/>
      <c r="C154" s="191" t="s">
        <v>258</v>
      </c>
      <c r="D154" s="191" t="s">
        <v>152</v>
      </c>
      <c r="E154" s="192" t="s">
        <v>259</v>
      </c>
      <c r="F154" s="193" t="s">
        <v>260</v>
      </c>
      <c r="G154" s="194" t="s">
        <v>261</v>
      </c>
      <c r="H154" s="195">
        <v>325.22000000000003</v>
      </c>
      <c r="I154" s="196"/>
      <c r="J154" s="197">
        <f>ROUND(I154*H154,2)</f>
        <v>0</v>
      </c>
      <c r="K154" s="193" t="s">
        <v>156</v>
      </c>
      <c r="L154" s="59"/>
      <c r="M154" s="198" t="s">
        <v>22</v>
      </c>
      <c r="N154" s="199" t="s">
        <v>51</v>
      </c>
      <c r="O154" s="40"/>
      <c r="P154" s="200">
        <f>O154*H154</f>
        <v>0</v>
      </c>
      <c r="Q154" s="200">
        <v>3.31E-3</v>
      </c>
      <c r="R154" s="200">
        <f>Q154*H154</f>
        <v>1.0764782000000002</v>
      </c>
      <c r="S154" s="200">
        <v>0</v>
      </c>
      <c r="T154" s="201">
        <f>S154*H154</f>
        <v>0</v>
      </c>
      <c r="AR154" s="22" t="s">
        <v>157</v>
      </c>
      <c r="AT154" s="22" t="s">
        <v>152</v>
      </c>
      <c r="AU154" s="22" t="s">
        <v>89</v>
      </c>
      <c r="AY154" s="22" t="s">
        <v>150</v>
      </c>
      <c r="BE154" s="202">
        <f>IF(N154="základní",J154,0)</f>
        <v>0</v>
      </c>
      <c r="BF154" s="202">
        <f>IF(N154="snížená",J154,0)</f>
        <v>0</v>
      </c>
      <c r="BG154" s="202">
        <f>IF(N154="zákl. přenesená",J154,0)</f>
        <v>0</v>
      </c>
      <c r="BH154" s="202">
        <f>IF(N154="sníž. přenesená",J154,0)</f>
        <v>0</v>
      </c>
      <c r="BI154" s="202">
        <f>IF(N154="nulová",J154,0)</f>
        <v>0</v>
      </c>
      <c r="BJ154" s="22" t="s">
        <v>24</v>
      </c>
      <c r="BK154" s="202">
        <f>ROUND(I154*H154,2)</f>
        <v>0</v>
      </c>
      <c r="BL154" s="22" t="s">
        <v>157</v>
      </c>
      <c r="BM154" s="22" t="s">
        <v>262</v>
      </c>
    </row>
    <row r="155" spans="2:65" s="1" customFormat="1" ht="27">
      <c r="B155" s="39"/>
      <c r="C155" s="61"/>
      <c r="D155" s="203" t="s">
        <v>159</v>
      </c>
      <c r="E155" s="61"/>
      <c r="F155" s="204" t="s">
        <v>263</v>
      </c>
      <c r="G155" s="61"/>
      <c r="H155" s="61"/>
      <c r="I155" s="161"/>
      <c r="J155" s="61"/>
      <c r="K155" s="61"/>
      <c r="L155" s="59"/>
      <c r="M155" s="205"/>
      <c r="N155" s="40"/>
      <c r="O155" s="40"/>
      <c r="P155" s="40"/>
      <c r="Q155" s="40"/>
      <c r="R155" s="40"/>
      <c r="S155" s="40"/>
      <c r="T155" s="76"/>
      <c r="AT155" s="22" t="s">
        <v>159</v>
      </c>
      <c r="AU155" s="22" t="s">
        <v>89</v>
      </c>
    </row>
    <row r="156" spans="2:65" s="11" customFormat="1" ht="27">
      <c r="B156" s="206"/>
      <c r="C156" s="207"/>
      <c r="D156" s="203" t="s">
        <v>161</v>
      </c>
      <c r="E156" s="219" t="s">
        <v>22</v>
      </c>
      <c r="F156" s="220" t="s">
        <v>264</v>
      </c>
      <c r="G156" s="207"/>
      <c r="H156" s="221">
        <v>196.52</v>
      </c>
      <c r="I156" s="212"/>
      <c r="J156" s="207"/>
      <c r="K156" s="207"/>
      <c r="L156" s="213"/>
      <c r="M156" s="214"/>
      <c r="N156" s="215"/>
      <c r="O156" s="215"/>
      <c r="P156" s="215"/>
      <c r="Q156" s="215"/>
      <c r="R156" s="215"/>
      <c r="S156" s="215"/>
      <c r="T156" s="216"/>
      <c r="AT156" s="217" t="s">
        <v>161</v>
      </c>
      <c r="AU156" s="217" t="s">
        <v>89</v>
      </c>
      <c r="AV156" s="11" t="s">
        <v>89</v>
      </c>
      <c r="AW156" s="11" t="s">
        <v>43</v>
      </c>
      <c r="AX156" s="11" t="s">
        <v>80</v>
      </c>
      <c r="AY156" s="217" t="s">
        <v>150</v>
      </c>
    </row>
    <row r="157" spans="2:65" s="11" customFormat="1" ht="13.5">
      <c r="B157" s="206"/>
      <c r="C157" s="207"/>
      <c r="D157" s="203" t="s">
        <v>161</v>
      </c>
      <c r="E157" s="219" t="s">
        <v>22</v>
      </c>
      <c r="F157" s="220" t="s">
        <v>265</v>
      </c>
      <c r="G157" s="207"/>
      <c r="H157" s="221">
        <v>113.1</v>
      </c>
      <c r="I157" s="212"/>
      <c r="J157" s="207"/>
      <c r="K157" s="207"/>
      <c r="L157" s="213"/>
      <c r="M157" s="214"/>
      <c r="N157" s="215"/>
      <c r="O157" s="215"/>
      <c r="P157" s="215"/>
      <c r="Q157" s="215"/>
      <c r="R157" s="215"/>
      <c r="S157" s="215"/>
      <c r="T157" s="216"/>
      <c r="AT157" s="217" t="s">
        <v>161</v>
      </c>
      <c r="AU157" s="217" t="s">
        <v>89</v>
      </c>
      <c r="AV157" s="11" t="s">
        <v>89</v>
      </c>
      <c r="AW157" s="11" t="s">
        <v>43</v>
      </c>
      <c r="AX157" s="11" t="s">
        <v>80</v>
      </c>
      <c r="AY157" s="217" t="s">
        <v>150</v>
      </c>
    </row>
    <row r="158" spans="2:65" s="11" customFormat="1" ht="13.5">
      <c r="B158" s="206"/>
      <c r="C158" s="207"/>
      <c r="D158" s="203" t="s">
        <v>161</v>
      </c>
      <c r="E158" s="219" t="s">
        <v>22</v>
      </c>
      <c r="F158" s="220" t="s">
        <v>266</v>
      </c>
      <c r="G158" s="207"/>
      <c r="H158" s="221">
        <v>15.6</v>
      </c>
      <c r="I158" s="212"/>
      <c r="J158" s="207"/>
      <c r="K158" s="207"/>
      <c r="L158" s="213"/>
      <c r="M158" s="214"/>
      <c r="N158" s="215"/>
      <c r="O158" s="215"/>
      <c r="P158" s="215"/>
      <c r="Q158" s="215"/>
      <c r="R158" s="215"/>
      <c r="S158" s="215"/>
      <c r="T158" s="216"/>
      <c r="AT158" s="217" t="s">
        <v>161</v>
      </c>
      <c r="AU158" s="217" t="s">
        <v>89</v>
      </c>
      <c r="AV158" s="11" t="s">
        <v>89</v>
      </c>
      <c r="AW158" s="11" t="s">
        <v>43</v>
      </c>
      <c r="AX158" s="11" t="s">
        <v>80</v>
      </c>
      <c r="AY158" s="217" t="s">
        <v>150</v>
      </c>
    </row>
    <row r="159" spans="2:65" s="12" customFormat="1" ht="13.5">
      <c r="B159" s="233"/>
      <c r="C159" s="234"/>
      <c r="D159" s="208" t="s">
        <v>161</v>
      </c>
      <c r="E159" s="235" t="s">
        <v>22</v>
      </c>
      <c r="F159" s="236" t="s">
        <v>237</v>
      </c>
      <c r="G159" s="234"/>
      <c r="H159" s="237">
        <v>325.22000000000003</v>
      </c>
      <c r="I159" s="238"/>
      <c r="J159" s="234"/>
      <c r="K159" s="234"/>
      <c r="L159" s="239"/>
      <c r="M159" s="240"/>
      <c r="N159" s="241"/>
      <c r="O159" s="241"/>
      <c r="P159" s="241"/>
      <c r="Q159" s="241"/>
      <c r="R159" s="241"/>
      <c r="S159" s="241"/>
      <c r="T159" s="242"/>
      <c r="AT159" s="243" t="s">
        <v>161</v>
      </c>
      <c r="AU159" s="243" t="s">
        <v>89</v>
      </c>
      <c r="AV159" s="12" t="s">
        <v>157</v>
      </c>
      <c r="AW159" s="12" t="s">
        <v>43</v>
      </c>
      <c r="AX159" s="12" t="s">
        <v>24</v>
      </c>
      <c r="AY159" s="243" t="s">
        <v>150</v>
      </c>
    </row>
    <row r="160" spans="2:65" s="1" customFormat="1" ht="22.5" customHeight="1">
      <c r="B160" s="39"/>
      <c r="C160" s="222" t="s">
        <v>267</v>
      </c>
      <c r="D160" s="222" t="s">
        <v>202</v>
      </c>
      <c r="E160" s="223" t="s">
        <v>268</v>
      </c>
      <c r="F160" s="224" t="s">
        <v>269</v>
      </c>
      <c r="G160" s="225" t="s">
        <v>218</v>
      </c>
      <c r="H160" s="226">
        <v>94.28</v>
      </c>
      <c r="I160" s="227"/>
      <c r="J160" s="228">
        <f>ROUND(I160*H160,2)</f>
        <v>0</v>
      </c>
      <c r="K160" s="224" t="s">
        <v>156</v>
      </c>
      <c r="L160" s="229"/>
      <c r="M160" s="230" t="s">
        <v>22</v>
      </c>
      <c r="N160" s="231" t="s">
        <v>51</v>
      </c>
      <c r="O160" s="40"/>
      <c r="P160" s="200">
        <f>O160*H160</f>
        <v>0</v>
      </c>
      <c r="Q160" s="200">
        <v>4.4999999999999999E-4</v>
      </c>
      <c r="R160" s="200">
        <f>Q160*H160</f>
        <v>4.2425999999999998E-2</v>
      </c>
      <c r="S160" s="200">
        <v>0</v>
      </c>
      <c r="T160" s="201">
        <f>S160*H160</f>
        <v>0</v>
      </c>
      <c r="AR160" s="22" t="s">
        <v>196</v>
      </c>
      <c r="AT160" s="22" t="s">
        <v>202</v>
      </c>
      <c r="AU160" s="22" t="s">
        <v>89</v>
      </c>
      <c r="AY160" s="22" t="s">
        <v>150</v>
      </c>
      <c r="BE160" s="202">
        <f>IF(N160="základní",J160,0)</f>
        <v>0</v>
      </c>
      <c r="BF160" s="202">
        <f>IF(N160="snížená",J160,0)</f>
        <v>0</v>
      </c>
      <c r="BG160" s="202">
        <f>IF(N160="zákl. přenesená",J160,0)</f>
        <v>0</v>
      </c>
      <c r="BH160" s="202">
        <f>IF(N160="sníž. přenesená",J160,0)</f>
        <v>0</v>
      </c>
      <c r="BI160" s="202">
        <f>IF(N160="nulová",J160,0)</f>
        <v>0</v>
      </c>
      <c r="BJ160" s="22" t="s">
        <v>24</v>
      </c>
      <c r="BK160" s="202">
        <f>ROUND(I160*H160,2)</f>
        <v>0</v>
      </c>
      <c r="BL160" s="22" t="s">
        <v>157</v>
      </c>
      <c r="BM160" s="22" t="s">
        <v>270</v>
      </c>
    </row>
    <row r="161" spans="2:65" s="1" customFormat="1" ht="13.5">
      <c r="B161" s="39"/>
      <c r="C161" s="61"/>
      <c r="D161" s="203" t="s">
        <v>159</v>
      </c>
      <c r="E161" s="61"/>
      <c r="F161" s="204" t="s">
        <v>271</v>
      </c>
      <c r="G161" s="61"/>
      <c r="H161" s="61"/>
      <c r="I161" s="161"/>
      <c r="J161" s="61"/>
      <c r="K161" s="61"/>
      <c r="L161" s="59"/>
      <c r="M161" s="205"/>
      <c r="N161" s="40"/>
      <c r="O161" s="40"/>
      <c r="P161" s="40"/>
      <c r="Q161" s="40"/>
      <c r="R161" s="40"/>
      <c r="S161" s="40"/>
      <c r="T161" s="76"/>
      <c r="AT161" s="22" t="s">
        <v>159</v>
      </c>
      <c r="AU161" s="22" t="s">
        <v>89</v>
      </c>
    </row>
    <row r="162" spans="2:65" s="1" customFormat="1" ht="27">
      <c r="B162" s="39"/>
      <c r="C162" s="61"/>
      <c r="D162" s="203" t="s">
        <v>221</v>
      </c>
      <c r="E162" s="61"/>
      <c r="F162" s="232" t="s">
        <v>256</v>
      </c>
      <c r="G162" s="61"/>
      <c r="H162" s="61"/>
      <c r="I162" s="161"/>
      <c r="J162" s="61"/>
      <c r="K162" s="61"/>
      <c r="L162" s="59"/>
      <c r="M162" s="205"/>
      <c r="N162" s="40"/>
      <c r="O162" s="40"/>
      <c r="P162" s="40"/>
      <c r="Q162" s="40"/>
      <c r="R162" s="40"/>
      <c r="S162" s="40"/>
      <c r="T162" s="76"/>
      <c r="AT162" s="22" t="s">
        <v>221</v>
      </c>
      <c r="AU162" s="22" t="s">
        <v>89</v>
      </c>
    </row>
    <row r="163" spans="2:65" s="11" customFormat="1" ht="13.5">
      <c r="B163" s="206"/>
      <c r="C163" s="207"/>
      <c r="D163" s="203" t="s">
        <v>161</v>
      </c>
      <c r="E163" s="219" t="s">
        <v>22</v>
      </c>
      <c r="F163" s="220" t="s">
        <v>272</v>
      </c>
      <c r="G163" s="207"/>
      <c r="H163" s="221">
        <v>89.79</v>
      </c>
      <c r="I163" s="212"/>
      <c r="J163" s="207"/>
      <c r="K163" s="207"/>
      <c r="L163" s="213"/>
      <c r="M163" s="214"/>
      <c r="N163" s="215"/>
      <c r="O163" s="215"/>
      <c r="P163" s="215"/>
      <c r="Q163" s="215"/>
      <c r="R163" s="215"/>
      <c r="S163" s="215"/>
      <c r="T163" s="216"/>
      <c r="AT163" s="217" t="s">
        <v>161</v>
      </c>
      <c r="AU163" s="217" t="s">
        <v>89</v>
      </c>
      <c r="AV163" s="11" t="s">
        <v>89</v>
      </c>
      <c r="AW163" s="11" t="s">
        <v>43</v>
      </c>
      <c r="AX163" s="11" t="s">
        <v>24</v>
      </c>
      <c r="AY163" s="217" t="s">
        <v>150</v>
      </c>
    </row>
    <row r="164" spans="2:65" s="11" customFormat="1" ht="13.5">
      <c r="B164" s="206"/>
      <c r="C164" s="207"/>
      <c r="D164" s="208" t="s">
        <v>161</v>
      </c>
      <c r="E164" s="207"/>
      <c r="F164" s="210" t="s">
        <v>273</v>
      </c>
      <c r="G164" s="207"/>
      <c r="H164" s="211">
        <v>94.28</v>
      </c>
      <c r="I164" s="212"/>
      <c r="J164" s="207"/>
      <c r="K164" s="207"/>
      <c r="L164" s="213"/>
      <c r="M164" s="214"/>
      <c r="N164" s="215"/>
      <c r="O164" s="215"/>
      <c r="P164" s="215"/>
      <c r="Q164" s="215"/>
      <c r="R164" s="215"/>
      <c r="S164" s="215"/>
      <c r="T164" s="216"/>
      <c r="AT164" s="217" t="s">
        <v>161</v>
      </c>
      <c r="AU164" s="217" t="s">
        <v>89</v>
      </c>
      <c r="AV164" s="11" t="s">
        <v>89</v>
      </c>
      <c r="AW164" s="11" t="s">
        <v>6</v>
      </c>
      <c r="AX164" s="11" t="s">
        <v>24</v>
      </c>
      <c r="AY164" s="217" t="s">
        <v>150</v>
      </c>
    </row>
    <row r="165" spans="2:65" s="1" customFormat="1" ht="22.5" customHeight="1">
      <c r="B165" s="39"/>
      <c r="C165" s="222" t="s">
        <v>274</v>
      </c>
      <c r="D165" s="222" t="s">
        <v>202</v>
      </c>
      <c r="E165" s="223" t="s">
        <v>275</v>
      </c>
      <c r="F165" s="224" t="s">
        <v>276</v>
      </c>
      <c r="G165" s="225" t="s">
        <v>218</v>
      </c>
      <c r="H165" s="226">
        <v>5.242</v>
      </c>
      <c r="I165" s="227"/>
      <c r="J165" s="228">
        <f>ROUND(I165*H165,2)</f>
        <v>0</v>
      </c>
      <c r="K165" s="224" t="s">
        <v>22</v>
      </c>
      <c r="L165" s="229"/>
      <c r="M165" s="230" t="s">
        <v>22</v>
      </c>
      <c r="N165" s="231" t="s">
        <v>51</v>
      </c>
      <c r="O165" s="40"/>
      <c r="P165" s="200">
        <f>O165*H165</f>
        <v>0</v>
      </c>
      <c r="Q165" s="200">
        <v>1.4E-3</v>
      </c>
      <c r="R165" s="200">
        <f>Q165*H165</f>
        <v>7.3387999999999995E-3</v>
      </c>
      <c r="S165" s="200">
        <v>0</v>
      </c>
      <c r="T165" s="201">
        <f>S165*H165</f>
        <v>0</v>
      </c>
      <c r="AR165" s="22" t="s">
        <v>196</v>
      </c>
      <c r="AT165" s="22" t="s">
        <v>202</v>
      </c>
      <c r="AU165" s="22" t="s">
        <v>89</v>
      </c>
      <c r="AY165" s="22" t="s">
        <v>150</v>
      </c>
      <c r="BE165" s="202">
        <f>IF(N165="základní",J165,0)</f>
        <v>0</v>
      </c>
      <c r="BF165" s="202">
        <f>IF(N165="snížená",J165,0)</f>
        <v>0</v>
      </c>
      <c r="BG165" s="202">
        <f>IF(N165="zákl. přenesená",J165,0)</f>
        <v>0</v>
      </c>
      <c r="BH165" s="202">
        <f>IF(N165="sníž. přenesená",J165,0)</f>
        <v>0</v>
      </c>
      <c r="BI165" s="202">
        <f>IF(N165="nulová",J165,0)</f>
        <v>0</v>
      </c>
      <c r="BJ165" s="22" t="s">
        <v>24</v>
      </c>
      <c r="BK165" s="202">
        <f>ROUND(I165*H165,2)</f>
        <v>0</v>
      </c>
      <c r="BL165" s="22" t="s">
        <v>157</v>
      </c>
      <c r="BM165" s="22" t="s">
        <v>277</v>
      </c>
    </row>
    <row r="166" spans="2:65" s="1" customFormat="1" ht="13.5">
      <c r="B166" s="39"/>
      <c r="C166" s="61"/>
      <c r="D166" s="203" t="s">
        <v>159</v>
      </c>
      <c r="E166" s="61"/>
      <c r="F166" s="204" t="s">
        <v>278</v>
      </c>
      <c r="G166" s="61"/>
      <c r="H166" s="61"/>
      <c r="I166" s="161"/>
      <c r="J166" s="61"/>
      <c r="K166" s="61"/>
      <c r="L166" s="59"/>
      <c r="M166" s="205"/>
      <c r="N166" s="40"/>
      <c r="O166" s="40"/>
      <c r="P166" s="40"/>
      <c r="Q166" s="40"/>
      <c r="R166" s="40"/>
      <c r="S166" s="40"/>
      <c r="T166" s="76"/>
      <c r="AT166" s="22" t="s">
        <v>159</v>
      </c>
      <c r="AU166" s="22" t="s">
        <v>89</v>
      </c>
    </row>
    <row r="167" spans="2:65" s="11" customFormat="1" ht="13.5">
      <c r="B167" s="206"/>
      <c r="C167" s="207"/>
      <c r="D167" s="208" t="s">
        <v>161</v>
      </c>
      <c r="E167" s="209" t="s">
        <v>22</v>
      </c>
      <c r="F167" s="210" t="s">
        <v>279</v>
      </c>
      <c r="G167" s="207"/>
      <c r="H167" s="211">
        <v>5.242</v>
      </c>
      <c r="I167" s="212"/>
      <c r="J167" s="207"/>
      <c r="K167" s="207"/>
      <c r="L167" s="213"/>
      <c r="M167" s="214"/>
      <c r="N167" s="215"/>
      <c r="O167" s="215"/>
      <c r="P167" s="215"/>
      <c r="Q167" s="215"/>
      <c r="R167" s="215"/>
      <c r="S167" s="215"/>
      <c r="T167" s="216"/>
      <c r="AT167" s="217" t="s">
        <v>161</v>
      </c>
      <c r="AU167" s="217" t="s">
        <v>89</v>
      </c>
      <c r="AV167" s="11" t="s">
        <v>89</v>
      </c>
      <c r="AW167" s="11" t="s">
        <v>43</v>
      </c>
      <c r="AX167" s="11" t="s">
        <v>24</v>
      </c>
      <c r="AY167" s="217" t="s">
        <v>150</v>
      </c>
    </row>
    <row r="168" spans="2:65" s="1" customFormat="1" ht="31.5" customHeight="1">
      <c r="B168" s="39"/>
      <c r="C168" s="191" t="s">
        <v>9</v>
      </c>
      <c r="D168" s="191" t="s">
        <v>152</v>
      </c>
      <c r="E168" s="192" t="s">
        <v>280</v>
      </c>
      <c r="F168" s="193" t="s">
        <v>281</v>
      </c>
      <c r="G168" s="194" t="s">
        <v>261</v>
      </c>
      <c r="H168" s="195">
        <v>113.1</v>
      </c>
      <c r="I168" s="196"/>
      <c r="J168" s="197">
        <f>ROUND(I168*H168,2)</f>
        <v>0</v>
      </c>
      <c r="K168" s="193" t="s">
        <v>22</v>
      </c>
      <c r="L168" s="59"/>
      <c r="M168" s="198" t="s">
        <v>22</v>
      </c>
      <c r="N168" s="199" t="s">
        <v>51</v>
      </c>
      <c r="O168" s="40"/>
      <c r="P168" s="200">
        <f>O168*H168</f>
        <v>0</v>
      </c>
      <c r="Q168" s="200">
        <v>3.31E-3</v>
      </c>
      <c r="R168" s="200">
        <f>Q168*H168</f>
        <v>0.374361</v>
      </c>
      <c r="S168" s="200">
        <v>0</v>
      </c>
      <c r="T168" s="201">
        <f>S168*H168</f>
        <v>0</v>
      </c>
      <c r="AR168" s="22" t="s">
        <v>157</v>
      </c>
      <c r="AT168" s="22" t="s">
        <v>152</v>
      </c>
      <c r="AU168" s="22" t="s">
        <v>89</v>
      </c>
      <c r="AY168" s="22" t="s">
        <v>150</v>
      </c>
      <c r="BE168" s="202">
        <f>IF(N168="základní",J168,0)</f>
        <v>0</v>
      </c>
      <c r="BF168" s="202">
        <f>IF(N168="snížená",J168,0)</f>
        <v>0</v>
      </c>
      <c r="BG168" s="202">
        <f>IF(N168="zákl. přenesená",J168,0)</f>
        <v>0</v>
      </c>
      <c r="BH168" s="202">
        <f>IF(N168="sníž. přenesená",J168,0)</f>
        <v>0</v>
      </c>
      <c r="BI168" s="202">
        <f>IF(N168="nulová",J168,0)</f>
        <v>0</v>
      </c>
      <c r="BJ168" s="22" t="s">
        <v>24</v>
      </c>
      <c r="BK168" s="202">
        <f>ROUND(I168*H168,2)</f>
        <v>0</v>
      </c>
      <c r="BL168" s="22" t="s">
        <v>157</v>
      </c>
      <c r="BM168" s="22" t="s">
        <v>282</v>
      </c>
    </row>
    <row r="169" spans="2:65" s="1" customFormat="1" ht="27">
      <c r="B169" s="39"/>
      <c r="C169" s="61"/>
      <c r="D169" s="203" t="s">
        <v>159</v>
      </c>
      <c r="E169" s="61"/>
      <c r="F169" s="204" t="s">
        <v>283</v>
      </c>
      <c r="G169" s="61"/>
      <c r="H169" s="61"/>
      <c r="I169" s="161"/>
      <c r="J169" s="61"/>
      <c r="K169" s="61"/>
      <c r="L169" s="59"/>
      <c r="M169" s="205"/>
      <c r="N169" s="40"/>
      <c r="O169" s="40"/>
      <c r="P169" s="40"/>
      <c r="Q169" s="40"/>
      <c r="R169" s="40"/>
      <c r="S169" s="40"/>
      <c r="T169" s="76"/>
      <c r="AT169" s="22" t="s">
        <v>159</v>
      </c>
      <c r="AU169" s="22" t="s">
        <v>89</v>
      </c>
    </row>
    <row r="170" spans="2:65" s="11" customFormat="1" ht="13.5">
      <c r="B170" s="206"/>
      <c r="C170" s="207"/>
      <c r="D170" s="208" t="s">
        <v>161</v>
      </c>
      <c r="E170" s="209" t="s">
        <v>22</v>
      </c>
      <c r="F170" s="210" t="s">
        <v>284</v>
      </c>
      <c r="G170" s="207"/>
      <c r="H170" s="211">
        <v>113.1</v>
      </c>
      <c r="I170" s="212"/>
      <c r="J170" s="207"/>
      <c r="K170" s="207"/>
      <c r="L170" s="213"/>
      <c r="M170" s="214"/>
      <c r="N170" s="215"/>
      <c r="O170" s="215"/>
      <c r="P170" s="215"/>
      <c r="Q170" s="215"/>
      <c r="R170" s="215"/>
      <c r="S170" s="215"/>
      <c r="T170" s="216"/>
      <c r="AT170" s="217" t="s">
        <v>161</v>
      </c>
      <c r="AU170" s="217" t="s">
        <v>89</v>
      </c>
      <c r="AV170" s="11" t="s">
        <v>89</v>
      </c>
      <c r="AW170" s="11" t="s">
        <v>43</v>
      </c>
      <c r="AX170" s="11" t="s">
        <v>24</v>
      </c>
      <c r="AY170" s="217" t="s">
        <v>150</v>
      </c>
    </row>
    <row r="171" spans="2:65" s="1" customFormat="1" ht="22.5" customHeight="1">
      <c r="B171" s="39"/>
      <c r="C171" s="222" t="s">
        <v>285</v>
      </c>
      <c r="D171" s="222" t="s">
        <v>202</v>
      </c>
      <c r="E171" s="223" t="s">
        <v>286</v>
      </c>
      <c r="F171" s="224" t="s">
        <v>287</v>
      </c>
      <c r="G171" s="225" t="s">
        <v>218</v>
      </c>
      <c r="H171" s="226">
        <v>34.439</v>
      </c>
      <c r="I171" s="227"/>
      <c r="J171" s="228">
        <f>ROUND(I171*H171,2)</f>
        <v>0</v>
      </c>
      <c r="K171" s="224" t="s">
        <v>156</v>
      </c>
      <c r="L171" s="229"/>
      <c r="M171" s="230" t="s">
        <v>22</v>
      </c>
      <c r="N171" s="231" t="s">
        <v>51</v>
      </c>
      <c r="O171" s="40"/>
      <c r="P171" s="200">
        <f>O171*H171</f>
        <v>0</v>
      </c>
      <c r="Q171" s="200">
        <v>5.9999999999999995E-4</v>
      </c>
      <c r="R171" s="200">
        <f>Q171*H171</f>
        <v>2.0663399999999998E-2</v>
      </c>
      <c r="S171" s="200">
        <v>0</v>
      </c>
      <c r="T171" s="201">
        <f>S171*H171</f>
        <v>0</v>
      </c>
      <c r="AR171" s="22" t="s">
        <v>196</v>
      </c>
      <c r="AT171" s="22" t="s">
        <v>202</v>
      </c>
      <c r="AU171" s="22" t="s">
        <v>89</v>
      </c>
      <c r="AY171" s="22" t="s">
        <v>150</v>
      </c>
      <c r="BE171" s="202">
        <f>IF(N171="základní",J171,0)</f>
        <v>0</v>
      </c>
      <c r="BF171" s="202">
        <f>IF(N171="snížená",J171,0)</f>
        <v>0</v>
      </c>
      <c r="BG171" s="202">
        <f>IF(N171="zákl. přenesená",J171,0)</f>
        <v>0</v>
      </c>
      <c r="BH171" s="202">
        <f>IF(N171="sníž. přenesená",J171,0)</f>
        <v>0</v>
      </c>
      <c r="BI171" s="202">
        <f>IF(N171="nulová",J171,0)</f>
        <v>0</v>
      </c>
      <c r="BJ171" s="22" t="s">
        <v>24</v>
      </c>
      <c r="BK171" s="202">
        <f>ROUND(I171*H171,2)</f>
        <v>0</v>
      </c>
      <c r="BL171" s="22" t="s">
        <v>157</v>
      </c>
      <c r="BM171" s="22" t="s">
        <v>288</v>
      </c>
    </row>
    <row r="172" spans="2:65" s="1" customFormat="1" ht="13.5">
      <c r="B172" s="39"/>
      <c r="C172" s="61"/>
      <c r="D172" s="203" t="s">
        <v>159</v>
      </c>
      <c r="E172" s="61"/>
      <c r="F172" s="204" t="s">
        <v>289</v>
      </c>
      <c r="G172" s="61"/>
      <c r="H172" s="61"/>
      <c r="I172" s="161"/>
      <c r="J172" s="61"/>
      <c r="K172" s="61"/>
      <c r="L172" s="59"/>
      <c r="M172" s="205"/>
      <c r="N172" s="40"/>
      <c r="O172" s="40"/>
      <c r="P172" s="40"/>
      <c r="Q172" s="40"/>
      <c r="R172" s="40"/>
      <c r="S172" s="40"/>
      <c r="T172" s="76"/>
      <c r="AT172" s="22" t="s">
        <v>159</v>
      </c>
      <c r="AU172" s="22" t="s">
        <v>89</v>
      </c>
    </row>
    <row r="173" spans="2:65" s="1" customFormat="1" ht="27">
      <c r="B173" s="39"/>
      <c r="C173" s="61"/>
      <c r="D173" s="203" t="s">
        <v>221</v>
      </c>
      <c r="E173" s="61"/>
      <c r="F173" s="232" t="s">
        <v>256</v>
      </c>
      <c r="G173" s="61"/>
      <c r="H173" s="61"/>
      <c r="I173" s="161"/>
      <c r="J173" s="61"/>
      <c r="K173" s="61"/>
      <c r="L173" s="59"/>
      <c r="M173" s="205"/>
      <c r="N173" s="40"/>
      <c r="O173" s="40"/>
      <c r="P173" s="40"/>
      <c r="Q173" s="40"/>
      <c r="R173" s="40"/>
      <c r="S173" s="40"/>
      <c r="T173" s="76"/>
      <c r="AT173" s="22" t="s">
        <v>221</v>
      </c>
      <c r="AU173" s="22" t="s">
        <v>89</v>
      </c>
    </row>
    <row r="174" spans="2:65" s="11" customFormat="1" ht="13.5">
      <c r="B174" s="206"/>
      <c r="C174" s="207"/>
      <c r="D174" s="203" t="s">
        <v>161</v>
      </c>
      <c r="E174" s="219" t="s">
        <v>22</v>
      </c>
      <c r="F174" s="220" t="s">
        <v>290</v>
      </c>
      <c r="G174" s="207"/>
      <c r="H174" s="221">
        <v>32.798999999999999</v>
      </c>
      <c r="I174" s="212"/>
      <c r="J174" s="207"/>
      <c r="K174" s="207"/>
      <c r="L174" s="213"/>
      <c r="M174" s="214"/>
      <c r="N174" s="215"/>
      <c r="O174" s="215"/>
      <c r="P174" s="215"/>
      <c r="Q174" s="215"/>
      <c r="R174" s="215"/>
      <c r="S174" s="215"/>
      <c r="T174" s="216"/>
      <c r="AT174" s="217" t="s">
        <v>161</v>
      </c>
      <c r="AU174" s="217" t="s">
        <v>89</v>
      </c>
      <c r="AV174" s="11" t="s">
        <v>89</v>
      </c>
      <c r="AW174" s="11" t="s">
        <v>43</v>
      </c>
      <c r="AX174" s="11" t="s">
        <v>24</v>
      </c>
      <c r="AY174" s="217" t="s">
        <v>150</v>
      </c>
    </row>
    <row r="175" spans="2:65" s="11" customFormat="1" ht="13.5">
      <c r="B175" s="206"/>
      <c r="C175" s="207"/>
      <c r="D175" s="208" t="s">
        <v>161</v>
      </c>
      <c r="E175" s="207"/>
      <c r="F175" s="210" t="s">
        <v>291</v>
      </c>
      <c r="G175" s="207"/>
      <c r="H175" s="211">
        <v>34.439</v>
      </c>
      <c r="I175" s="212"/>
      <c r="J175" s="207"/>
      <c r="K175" s="207"/>
      <c r="L175" s="213"/>
      <c r="M175" s="214"/>
      <c r="N175" s="215"/>
      <c r="O175" s="215"/>
      <c r="P175" s="215"/>
      <c r="Q175" s="215"/>
      <c r="R175" s="215"/>
      <c r="S175" s="215"/>
      <c r="T175" s="216"/>
      <c r="AT175" s="217" t="s">
        <v>161</v>
      </c>
      <c r="AU175" s="217" t="s">
        <v>89</v>
      </c>
      <c r="AV175" s="11" t="s">
        <v>89</v>
      </c>
      <c r="AW175" s="11" t="s">
        <v>6</v>
      </c>
      <c r="AX175" s="11" t="s">
        <v>24</v>
      </c>
      <c r="AY175" s="217" t="s">
        <v>150</v>
      </c>
    </row>
    <row r="176" spans="2:65" s="1" customFormat="1" ht="22.5" customHeight="1">
      <c r="B176" s="39"/>
      <c r="C176" s="191" t="s">
        <v>292</v>
      </c>
      <c r="D176" s="191" t="s">
        <v>152</v>
      </c>
      <c r="E176" s="192" t="s">
        <v>293</v>
      </c>
      <c r="F176" s="193" t="s">
        <v>294</v>
      </c>
      <c r="G176" s="194" t="s">
        <v>261</v>
      </c>
      <c r="H176" s="195">
        <v>166.14</v>
      </c>
      <c r="I176" s="196"/>
      <c r="J176" s="197">
        <f>ROUND(I176*H176,2)</f>
        <v>0</v>
      </c>
      <c r="K176" s="193" t="s">
        <v>156</v>
      </c>
      <c r="L176" s="59"/>
      <c r="M176" s="198" t="s">
        <v>22</v>
      </c>
      <c r="N176" s="199" t="s">
        <v>51</v>
      </c>
      <c r="O176" s="40"/>
      <c r="P176" s="200">
        <f>O176*H176</f>
        <v>0</v>
      </c>
      <c r="Q176" s="200">
        <v>6.0000000000000002E-5</v>
      </c>
      <c r="R176" s="200">
        <f>Q176*H176</f>
        <v>9.9683999999999988E-3</v>
      </c>
      <c r="S176" s="200">
        <v>0</v>
      </c>
      <c r="T176" s="201">
        <f>S176*H176</f>
        <v>0</v>
      </c>
      <c r="AR176" s="22" t="s">
        <v>157</v>
      </c>
      <c r="AT176" s="22" t="s">
        <v>152</v>
      </c>
      <c r="AU176" s="22" t="s">
        <v>89</v>
      </c>
      <c r="AY176" s="22" t="s">
        <v>150</v>
      </c>
      <c r="BE176" s="202">
        <f>IF(N176="základní",J176,0)</f>
        <v>0</v>
      </c>
      <c r="BF176" s="202">
        <f>IF(N176="snížená",J176,0)</f>
        <v>0</v>
      </c>
      <c r="BG176" s="202">
        <f>IF(N176="zákl. přenesená",J176,0)</f>
        <v>0</v>
      </c>
      <c r="BH176" s="202">
        <f>IF(N176="sníž. přenesená",J176,0)</f>
        <v>0</v>
      </c>
      <c r="BI176" s="202">
        <f>IF(N176="nulová",J176,0)</f>
        <v>0</v>
      </c>
      <c r="BJ176" s="22" t="s">
        <v>24</v>
      </c>
      <c r="BK176" s="202">
        <f>ROUND(I176*H176,2)</f>
        <v>0</v>
      </c>
      <c r="BL176" s="22" t="s">
        <v>157</v>
      </c>
      <c r="BM176" s="22" t="s">
        <v>295</v>
      </c>
    </row>
    <row r="177" spans="2:65" s="1" customFormat="1" ht="13.5">
      <c r="B177" s="39"/>
      <c r="C177" s="61"/>
      <c r="D177" s="203" t="s">
        <v>159</v>
      </c>
      <c r="E177" s="61"/>
      <c r="F177" s="204" t="s">
        <v>296</v>
      </c>
      <c r="G177" s="61"/>
      <c r="H177" s="61"/>
      <c r="I177" s="161"/>
      <c r="J177" s="61"/>
      <c r="K177" s="61"/>
      <c r="L177" s="59"/>
      <c r="M177" s="205"/>
      <c r="N177" s="40"/>
      <c r="O177" s="40"/>
      <c r="P177" s="40"/>
      <c r="Q177" s="40"/>
      <c r="R177" s="40"/>
      <c r="S177" s="40"/>
      <c r="T177" s="76"/>
      <c r="AT177" s="22" t="s">
        <v>159</v>
      </c>
      <c r="AU177" s="22" t="s">
        <v>89</v>
      </c>
    </row>
    <row r="178" spans="2:65" s="11" customFormat="1" ht="13.5">
      <c r="B178" s="206"/>
      <c r="C178" s="207"/>
      <c r="D178" s="208" t="s">
        <v>161</v>
      </c>
      <c r="E178" s="209" t="s">
        <v>22</v>
      </c>
      <c r="F178" s="210" t="s">
        <v>297</v>
      </c>
      <c r="G178" s="207"/>
      <c r="H178" s="211">
        <v>166.14</v>
      </c>
      <c r="I178" s="212"/>
      <c r="J178" s="207"/>
      <c r="K178" s="207"/>
      <c r="L178" s="213"/>
      <c r="M178" s="214"/>
      <c r="N178" s="215"/>
      <c r="O178" s="215"/>
      <c r="P178" s="215"/>
      <c r="Q178" s="215"/>
      <c r="R178" s="215"/>
      <c r="S178" s="215"/>
      <c r="T178" s="216"/>
      <c r="AT178" s="217" t="s">
        <v>161</v>
      </c>
      <c r="AU178" s="217" t="s">
        <v>89</v>
      </c>
      <c r="AV178" s="11" t="s">
        <v>89</v>
      </c>
      <c r="AW178" s="11" t="s">
        <v>43</v>
      </c>
      <c r="AX178" s="11" t="s">
        <v>24</v>
      </c>
      <c r="AY178" s="217" t="s">
        <v>150</v>
      </c>
    </row>
    <row r="179" spans="2:65" s="1" customFormat="1" ht="22.5" customHeight="1">
      <c r="B179" s="39"/>
      <c r="C179" s="222" t="s">
        <v>298</v>
      </c>
      <c r="D179" s="222" t="s">
        <v>202</v>
      </c>
      <c r="E179" s="223" t="s">
        <v>299</v>
      </c>
      <c r="F179" s="224" t="s">
        <v>300</v>
      </c>
      <c r="G179" s="225" t="s">
        <v>261</v>
      </c>
      <c r="H179" s="226">
        <v>174.447</v>
      </c>
      <c r="I179" s="227"/>
      <c r="J179" s="228">
        <f>ROUND(I179*H179,2)</f>
        <v>0</v>
      </c>
      <c r="K179" s="224" t="s">
        <v>156</v>
      </c>
      <c r="L179" s="229"/>
      <c r="M179" s="230" t="s">
        <v>22</v>
      </c>
      <c r="N179" s="231" t="s">
        <v>51</v>
      </c>
      <c r="O179" s="40"/>
      <c r="P179" s="200">
        <f>O179*H179</f>
        <v>0</v>
      </c>
      <c r="Q179" s="200">
        <v>4.2000000000000002E-4</v>
      </c>
      <c r="R179" s="200">
        <f>Q179*H179</f>
        <v>7.3267739999999998E-2</v>
      </c>
      <c r="S179" s="200">
        <v>0</v>
      </c>
      <c r="T179" s="201">
        <f>S179*H179</f>
        <v>0</v>
      </c>
      <c r="AR179" s="22" t="s">
        <v>196</v>
      </c>
      <c r="AT179" s="22" t="s">
        <v>202</v>
      </c>
      <c r="AU179" s="22" t="s">
        <v>89</v>
      </c>
      <c r="AY179" s="22" t="s">
        <v>150</v>
      </c>
      <c r="BE179" s="202">
        <f>IF(N179="základní",J179,0)</f>
        <v>0</v>
      </c>
      <c r="BF179" s="202">
        <f>IF(N179="snížená",J179,0)</f>
        <v>0</v>
      </c>
      <c r="BG179" s="202">
        <f>IF(N179="zákl. přenesená",J179,0)</f>
        <v>0</v>
      </c>
      <c r="BH179" s="202">
        <f>IF(N179="sníž. přenesená",J179,0)</f>
        <v>0</v>
      </c>
      <c r="BI179" s="202">
        <f>IF(N179="nulová",J179,0)</f>
        <v>0</v>
      </c>
      <c r="BJ179" s="22" t="s">
        <v>24</v>
      </c>
      <c r="BK179" s="202">
        <f>ROUND(I179*H179,2)</f>
        <v>0</v>
      </c>
      <c r="BL179" s="22" t="s">
        <v>157</v>
      </c>
      <c r="BM179" s="22" t="s">
        <v>301</v>
      </c>
    </row>
    <row r="180" spans="2:65" s="1" customFormat="1" ht="13.5">
      <c r="B180" s="39"/>
      <c r="C180" s="61"/>
      <c r="D180" s="203" t="s">
        <v>159</v>
      </c>
      <c r="E180" s="61"/>
      <c r="F180" s="204" t="s">
        <v>300</v>
      </c>
      <c r="G180" s="61"/>
      <c r="H180" s="61"/>
      <c r="I180" s="161"/>
      <c r="J180" s="61"/>
      <c r="K180" s="61"/>
      <c r="L180" s="59"/>
      <c r="M180" s="205"/>
      <c r="N180" s="40"/>
      <c r="O180" s="40"/>
      <c r="P180" s="40"/>
      <c r="Q180" s="40"/>
      <c r="R180" s="40"/>
      <c r="S180" s="40"/>
      <c r="T180" s="76"/>
      <c r="AT180" s="22" t="s">
        <v>159</v>
      </c>
      <c r="AU180" s="22" t="s">
        <v>89</v>
      </c>
    </row>
    <row r="181" spans="2:65" s="11" customFormat="1" ht="13.5">
      <c r="B181" s="206"/>
      <c r="C181" s="207"/>
      <c r="D181" s="208" t="s">
        <v>161</v>
      </c>
      <c r="E181" s="207"/>
      <c r="F181" s="210" t="s">
        <v>302</v>
      </c>
      <c r="G181" s="207"/>
      <c r="H181" s="211">
        <v>174.447</v>
      </c>
      <c r="I181" s="212"/>
      <c r="J181" s="207"/>
      <c r="K181" s="207"/>
      <c r="L181" s="213"/>
      <c r="M181" s="214"/>
      <c r="N181" s="215"/>
      <c r="O181" s="215"/>
      <c r="P181" s="215"/>
      <c r="Q181" s="215"/>
      <c r="R181" s="215"/>
      <c r="S181" s="215"/>
      <c r="T181" s="216"/>
      <c r="AT181" s="217" t="s">
        <v>161</v>
      </c>
      <c r="AU181" s="217" t="s">
        <v>89</v>
      </c>
      <c r="AV181" s="11" t="s">
        <v>89</v>
      </c>
      <c r="AW181" s="11" t="s">
        <v>6</v>
      </c>
      <c r="AX181" s="11" t="s">
        <v>24</v>
      </c>
      <c r="AY181" s="217" t="s">
        <v>150</v>
      </c>
    </row>
    <row r="182" spans="2:65" s="1" customFormat="1" ht="22.5" customHeight="1">
      <c r="B182" s="39"/>
      <c r="C182" s="191" t="s">
        <v>303</v>
      </c>
      <c r="D182" s="191" t="s">
        <v>152</v>
      </c>
      <c r="E182" s="192" t="s">
        <v>304</v>
      </c>
      <c r="F182" s="193" t="s">
        <v>305</v>
      </c>
      <c r="G182" s="194" t="s">
        <v>218</v>
      </c>
      <c r="H182" s="195">
        <v>964.58699999999999</v>
      </c>
      <c r="I182" s="196"/>
      <c r="J182" s="197">
        <f>ROUND(I182*H182,2)</f>
        <v>0</v>
      </c>
      <c r="K182" s="193" t="s">
        <v>156</v>
      </c>
      <c r="L182" s="59"/>
      <c r="M182" s="198" t="s">
        <v>22</v>
      </c>
      <c r="N182" s="199" t="s">
        <v>51</v>
      </c>
      <c r="O182" s="40"/>
      <c r="P182" s="200">
        <f>O182*H182</f>
        <v>0</v>
      </c>
      <c r="Q182" s="200">
        <v>1.146E-2</v>
      </c>
      <c r="R182" s="200">
        <f>Q182*H182</f>
        <v>11.05416702</v>
      </c>
      <c r="S182" s="200">
        <v>0</v>
      </c>
      <c r="T182" s="201">
        <f>S182*H182</f>
        <v>0</v>
      </c>
      <c r="AR182" s="22" t="s">
        <v>157</v>
      </c>
      <c r="AT182" s="22" t="s">
        <v>152</v>
      </c>
      <c r="AU182" s="22" t="s">
        <v>89</v>
      </c>
      <c r="AY182" s="22" t="s">
        <v>150</v>
      </c>
      <c r="BE182" s="202">
        <f>IF(N182="základní",J182,0)</f>
        <v>0</v>
      </c>
      <c r="BF182" s="202">
        <f>IF(N182="snížená",J182,0)</f>
        <v>0</v>
      </c>
      <c r="BG182" s="202">
        <f>IF(N182="zákl. přenesená",J182,0)</f>
        <v>0</v>
      </c>
      <c r="BH182" s="202">
        <f>IF(N182="sníž. přenesená",J182,0)</f>
        <v>0</v>
      </c>
      <c r="BI182" s="202">
        <f>IF(N182="nulová",J182,0)</f>
        <v>0</v>
      </c>
      <c r="BJ182" s="22" t="s">
        <v>24</v>
      </c>
      <c r="BK182" s="202">
        <f>ROUND(I182*H182,2)</f>
        <v>0</v>
      </c>
      <c r="BL182" s="22" t="s">
        <v>157</v>
      </c>
      <c r="BM182" s="22" t="s">
        <v>306</v>
      </c>
    </row>
    <row r="183" spans="2:65" s="1" customFormat="1" ht="27">
      <c r="B183" s="39"/>
      <c r="C183" s="61"/>
      <c r="D183" s="203" t="s">
        <v>159</v>
      </c>
      <c r="E183" s="61"/>
      <c r="F183" s="204" t="s">
        <v>307</v>
      </c>
      <c r="G183" s="61"/>
      <c r="H183" s="61"/>
      <c r="I183" s="161"/>
      <c r="J183" s="61"/>
      <c r="K183" s="61"/>
      <c r="L183" s="59"/>
      <c r="M183" s="205"/>
      <c r="N183" s="40"/>
      <c r="O183" s="40"/>
      <c r="P183" s="40"/>
      <c r="Q183" s="40"/>
      <c r="R183" s="40"/>
      <c r="S183" s="40"/>
      <c r="T183" s="76"/>
      <c r="AT183" s="22" t="s">
        <v>159</v>
      </c>
      <c r="AU183" s="22" t="s">
        <v>89</v>
      </c>
    </row>
    <row r="184" spans="2:65" s="1" customFormat="1" ht="27">
      <c r="B184" s="39"/>
      <c r="C184" s="61"/>
      <c r="D184" s="203" t="s">
        <v>221</v>
      </c>
      <c r="E184" s="61"/>
      <c r="F184" s="232" t="s">
        <v>222</v>
      </c>
      <c r="G184" s="61"/>
      <c r="H184" s="61"/>
      <c r="I184" s="161"/>
      <c r="J184" s="61"/>
      <c r="K184" s="61"/>
      <c r="L184" s="59"/>
      <c r="M184" s="205"/>
      <c r="N184" s="40"/>
      <c r="O184" s="40"/>
      <c r="P184" s="40"/>
      <c r="Q184" s="40"/>
      <c r="R184" s="40"/>
      <c r="S184" s="40"/>
      <c r="T184" s="76"/>
      <c r="AT184" s="22" t="s">
        <v>221</v>
      </c>
      <c r="AU184" s="22" t="s">
        <v>89</v>
      </c>
    </row>
    <row r="185" spans="2:65" s="11" customFormat="1" ht="13.5">
      <c r="B185" s="206"/>
      <c r="C185" s="207"/>
      <c r="D185" s="208" t="s">
        <v>161</v>
      </c>
      <c r="E185" s="209" t="s">
        <v>22</v>
      </c>
      <c r="F185" s="210" t="s">
        <v>308</v>
      </c>
      <c r="G185" s="207"/>
      <c r="H185" s="211">
        <v>964.58699999999999</v>
      </c>
      <c r="I185" s="212"/>
      <c r="J185" s="207"/>
      <c r="K185" s="207"/>
      <c r="L185" s="213"/>
      <c r="M185" s="214"/>
      <c r="N185" s="215"/>
      <c r="O185" s="215"/>
      <c r="P185" s="215"/>
      <c r="Q185" s="215"/>
      <c r="R185" s="215"/>
      <c r="S185" s="215"/>
      <c r="T185" s="216"/>
      <c r="AT185" s="217" t="s">
        <v>161</v>
      </c>
      <c r="AU185" s="217" t="s">
        <v>89</v>
      </c>
      <c r="AV185" s="11" t="s">
        <v>89</v>
      </c>
      <c r="AW185" s="11" t="s">
        <v>43</v>
      </c>
      <c r="AX185" s="11" t="s">
        <v>24</v>
      </c>
      <c r="AY185" s="217" t="s">
        <v>150</v>
      </c>
    </row>
    <row r="186" spans="2:65" s="1" customFormat="1" ht="31.5" customHeight="1">
      <c r="B186" s="39"/>
      <c r="C186" s="191" t="s">
        <v>309</v>
      </c>
      <c r="D186" s="191" t="s">
        <v>152</v>
      </c>
      <c r="E186" s="192" t="s">
        <v>310</v>
      </c>
      <c r="F186" s="193" t="s">
        <v>311</v>
      </c>
      <c r="G186" s="194" t="s">
        <v>218</v>
      </c>
      <c r="H186" s="195">
        <v>81.353999999999999</v>
      </c>
      <c r="I186" s="196"/>
      <c r="J186" s="197">
        <f>ROUND(I186*H186,2)</f>
        <v>0</v>
      </c>
      <c r="K186" s="193" t="s">
        <v>156</v>
      </c>
      <c r="L186" s="59"/>
      <c r="M186" s="198" t="s">
        <v>22</v>
      </c>
      <c r="N186" s="199" t="s">
        <v>51</v>
      </c>
      <c r="O186" s="40"/>
      <c r="P186" s="200">
        <f>O186*H186</f>
        <v>0</v>
      </c>
      <c r="Q186" s="200">
        <v>6.28E-3</v>
      </c>
      <c r="R186" s="200">
        <f>Q186*H186</f>
        <v>0.51090312000000004</v>
      </c>
      <c r="S186" s="200">
        <v>0</v>
      </c>
      <c r="T186" s="201">
        <f>S186*H186</f>
        <v>0</v>
      </c>
      <c r="AR186" s="22" t="s">
        <v>157</v>
      </c>
      <c r="AT186" s="22" t="s">
        <v>152</v>
      </c>
      <c r="AU186" s="22" t="s">
        <v>89</v>
      </c>
      <c r="AY186" s="22" t="s">
        <v>150</v>
      </c>
      <c r="BE186" s="202">
        <f>IF(N186="základní",J186,0)</f>
        <v>0</v>
      </c>
      <c r="BF186" s="202">
        <f>IF(N186="snížená",J186,0)</f>
        <v>0</v>
      </c>
      <c r="BG186" s="202">
        <f>IF(N186="zákl. přenesená",J186,0)</f>
        <v>0</v>
      </c>
      <c r="BH186" s="202">
        <f>IF(N186="sníž. přenesená",J186,0)</f>
        <v>0</v>
      </c>
      <c r="BI186" s="202">
        <f>IF(N186="nulová",J186,0)</f>
        <v>0</v>
      </c>
      <c r="BJ186" s="22" t="s">
        <v>24</v>
      </c>
      <c r="BK186" s="202">
        <f>ROUND(I186*H186,2)</f>
        <v>0</v>
      </c>
      <c r="BL186" s="22" t="s">
        <v>157</v>
      </c>
      <c r="BM186" s="22" t="s">
        <v>312</v>
      </c>
    </row>
    <row r="187" spans="2:65" s="1" customFormat="1" ht="27">
      <c r="B187" s="39"/>
      <c r="C187" s="61"/>
      <c r="D187" s="208" t="s">
        <v>159</v>
      </c>
      <c r="E187" s="61"/>
      <c r="F187" s="218" t="s">
        <v>313</v>
      </c>
      <c r="G187" s="61"/>
      <c r="H187" s="61"/>
      <c r="I187" s="161"/>
      <c r="J187" s="61"/>
      <c r="K187" s="61"/>
      <c r="L187" s="59"/>
      <c r="M187" s="205"/>
      <c r="N187" s="40"/>
      <c r="O187" s="40"/>
      <c r="P187" s="40"/>
      <c r="Q187" s="40"/>
      <c r="R187" s="40"/>
      <c r="S187" s="40"/>
      <c r="T187" s="76"/>
      <c r="AT187" s="22" t="s">
        <v>159</v>
      </c>
      <c r="AU187" s="22" t="s">
        <v>89</v>
      </c>
    </row>
    <row r="188" spans="2:65" s="1" customFormat="1" ht="31.5" customHeight="1">
      <c r="B188" s="39"/>
      <c r="C188" s="191" t="s">
        <v>314</v>
      </c>
      <c r="D188" s="191" t="s">
        <v>152</v>
      </c>
      <c r="E188" s="192" t="s">
        <v>315</v>
      </c>
      <c r="F188" s="193" t="s">
        <v>316</v>
      </c>
      <c r="G188" s="194" t="s">
        <v>218</v>
      </c>
      <c r="H188" s="195">
        <v>883.23299999999995</v>
      </c>
      <c r="I188" s="196"/>
      <c r="J188" s="197">
        <f>ROUND(I188*H188,2)</f>
        <v>0</v>
      </c>
      <c r="K188" s="193" t="s">
        <v>22</v>
      </c>
      <c r="L188" s="59"/>
      <c r="M188" s="198" t="s">
        <v>22</v>
      </c>
      <c r="N188" s="199" t="s">
        <v>51</v>
      </c>
      <c r="O188" s="40"/>
      <c r="P188" s="200">
        <f>O188*H188</f>
        <v>0</v>
      </c>
      <c r="Q188" s="200">
        <v>3.48E-3</v>
      </c>
      <c r="R188" s="200">
        <f>Q188*H188</f>
        <v>3.07365084</v>
      </c>
      <c r="S188" s="200">
        <v>0</v>
      </c>
      <c r="T188" s="201">
        <f>S188*H188</f>
        <v>0</v>
      </c>
      <c r="AR188" s="22" t="s">
        <v>157</v>
      </c>
      <c r="AT188" s="22" t="s">
        <v>152</v>
      </c>
      <c r="AU188" s="22" t="s">
        <v>89</v>
      </c>
      <c r="AY188" s="22" t="s">
        <v>150</v>
      </c>
      <c r="BE188" s="202">
        <f>IF(N188="základní",J188,0)</f>
        <v>0</v>
      </c>
      <c r="BF188" s="202">
        <f>IF(N188="snížená",J188,0)</f>
        <v>0</v>
      </c>
      <c r="BG188" s="202">
        <f>IF(N188="zákl. přenesená",J188,0)</f>
        <v>0</v>
      </c>
      <c r="BH188" s="202">
        <f>IF(N188="sníž. přenesená",J188,0)</f>
        <v>0</v>
      </c>
      <c r="BI188" s="202">
        <f>IF(N188="nulová",J188,0)</f>
        <v>0</v>
      </c>
      <c r="BJ188" s="22" t="s">
        <v>24</v>
      </c>
      <c r="BK188" s="202">
        <f>ROUND(I188*H188,2)</f>
        <v>0</v>
      </c>
      <c r="BL188" s="22" t="s">
        <v>157</v>
      </c>
      <c r="BM188" s="22" t="s">
        <v>317</v>
      </c>
    </row>
    <row r="189" spans="2:65" s="1" customFormat="1" ht="27">
      <c r="B189" s="39"/>
      <c r="C189" s="61"/>
      <c r="D189" s="208" t="s">
        <v>159</v>
      </c>
      <c r="E189" s="61"/>
      <c r="F189" s="218" t="s">
        <v>318</v>
      </c>
      <c r="G189" s="61"/>
      <c r="H189" s="61"/>
      <c r="I189" s="161"/>
      <c r="J189" s="61"/>
      <c r="K189" s="61"/>
      <c r="L189" s="59"/>
      <c r="M189" s="205"/>
      <c r="N189" s="40"/>
      <c r="O189" s="40"/>
      <c r="P189" s="40"/>
      <c r="Q189" s="40"/>
      <c r="R189" s="40"/>
      <c r="S189" s="40"/>
      <c r="T189" s="76"/>
      <c r="AT189" s="22" t="s">
        <v>159</v>
      </c>
      <c r="AU189" s="22" t="s">
        <v>89</v>
      </c>
    </row>
    <row r="190" spans="2:65" s="1" customFormat="1" ht="31.5" customHeight="1">
      <c r="B190" s="39"/>
      <c r="C190" s="191" t="s">
        <v>319</v>
      </c>
      <c r="D190" s="191" t="s">
        <v>152</v>
      </c>
      <c r="E190" s="192" t="s">
        <v>320</v>
      </c>
      <c r="F190" s="193" t="s">
        <v>321</v>
      </c>
      <c r="G190" s="194" t="s">
        <v>218</v>
      </c>
      <c r="H190" s="195">
        <v>4.992</v>
      </c>
      <c r="I190" s="196"/>
      <c r="J190" s="197">
        <f>ROUND(I190*H190,2)</f>
        <v>0</v>
      </c>
      <c r="K190" s="193" t="s">
        <v>22</v>
      </c>
      <c r="L190" s="59"/>
      <c r="M190" s="198" t="s">
        <v>22</v>
      </c>
      <c r="N190" s="199" t="s">
        <v>51</v>
      </c>
      <c r="O190" s="40"/>
      <c r="P190" s="200">
        <f>O190*H190</f>
        <v>0</v>
      </c>
      <c r="Q190" s="200">
        <v>6.1799999999999997E-3</v>
      </c>
      <c r="R190" s="200">
        <f>Q190*H190</f>
        <v>3.0850559999999999E-2</v>
      </c>
      <c r="S190" s="200">
        <v>0</v>
      </c>
      <c r="T190" s="201">
        <f>S190*H190</f>
        <v>0</v>
      </c>
      <c r="AR190" s="22" t="s">
        <v>157</v>
      </c>
      <c r="AT190" s="22" t="s">
        <v>152</v>
      </c>
      <c r="AU190" s="22" t="s">
        <v>89</v>
      </c>
      <c r="AY190" s="22" t="s">
        <v>150</v>
      </c>
      <c r="BE190" s="202">
        <f>IF(N190="základní",J190,0)</f>
        <v>0</v>
      </c>
      <c r="BF190" s="202">
        <f>IF(N190="snížená",J190,0)</f>
        <v>0</v>
      </c>
      <c r="BG190" s="202">
        <f>IF(N190="zákl. přenesená",J190,0)</f>
        <v>0</v>
      </c>
      <c r="BH190" s="202">
        <f>IF(N190="sníž. přenesená",J190,0)</f>
        <v>0</v>
      </c>
      <c r="BI190" s="202">
        <f>IF(N190="nulová",J190,0)</f>
        <v>0</v>
      </c>
      <c r="BJ190" s="22" t="s">
        <v>24</v>
      </c>
      <c r="BK190" s="202">
        <f>ROUND(I190*H190,2)</f>
        <v>0</v>
      </c>
      <c r="BL190" s="22" t="s">
        <v>157</v>
      </c>
      <c r="BM190" s="22" t="s">
        <v>322</v>
      </c>
    </row>
    <row r="191" spans="2:65" s="1" customFormat="1" ht="27">
      <c r="B191" s="39"/>
      <c r="C191" s="61"/>
      <c r="D191" s="203" t="s">
        <v>159</v>
      </c>
      <c r="E191" s="61"/>
      <c r="F191" s="204" t="s">
        <v>321</v>
      </c>
      <c r="G191" s="61"/>
      <c r="H191" s="61"/>
      <c r="I191" s="161"/>
      <c r="J191" s="61"/>
      <c r="K191" s="61"/>
      <c r="L191" s="59"/>
      <c r="M191" s="205"/>
      <c r="N191" s="40"/>
      <c r="O191" s="40"/>
      <c r="P191" s="40"/>
      <c r="Q191" s="40"/>
      <c r="R191" s="40"/>
      <c r="S191" s="40"/>
      <c r="T191" s="76"/>
      <c r="AT191" s="22" t="s">
        <v>159</v>
      </c>
      <c r="AU191" s="22" t="s">
        <v>89</v>
      </c>
    </row>
    <row r="192" spans="2:65" s="11" customFormat="1" ht="13.5">
      <c r="B192" s="206"/>
      <c r="C192" s="207"/>
      <c r="D192" s="208" t="s">
        <v>161</v>
      </c>
      <c r="E192" s="209" t="s">
        <v>22</v>
      </c>
      <c r="F192" s="210" t="s">
        <v>323</v>
      </c>
      <c r="G192" s="207"/>
      <c r="H192" s="211">
        <v>4.992</v>
      </c>
      <c r="I192" s="212"/>
      <c r="J192" s="207"/>
      <c r="K192" s="207"/>
      <c r="L192" s="213"/>
      <c r="M192" s="214"/>
      <c r="N192" s="215"/>
      <c r="O192" s="215"/>
      <c r="P192" s="215"/>
      <c r="Q192" s="215"/>
      <c r="R192" s="215"/>
      <c r="S192" s="215"/>
      <c r="T192" s="216"/>
      <c r="AT192" s="217" t="s">
        <v>161</v>
      </c>
      <c r="AU192" s="217" t="s">
        <v>89</v>
      </c>
      <c r="AV192" s="11" t="s">
        <v>89</v>
      </c>
      <c r="AW192" s="11" t="s">
        <v>43</v>
      </c>
      <c r="AX192" s="11" t="s">
        <v>24</v>
      </c>
      <c r="AY192" s="217" t="s">
        <v>150</v>
      </c>
    </row>
    <row r="193" spans="2:65" s="1" customFormat="1" ht="31.5" customHeight="1">
      <c r="B193" s="39"/>
      <c r="C193" s="191" t="s">
        <v>324</v>
      </c>
      <c r="D193" s="191" t="s">
        <v>152</v>
      </c>
      <c r="E193" s="192" t="s">
        <v>325</v>
      </c>
      <c r="F193" s="193" t="s">
        <v>326</v>
      </c>
      <c r="G193" s="194" t="s">
        <v>218</v>
      </c>
      <c r="H193" s="195">
        <v>95.042000000000002</v>
      </c>
      <c r="I193" s="196"/>
      <c r="J193" s="197">
        <f>ROUND(I193*H193,2)</f>
        <v>0</v>
      </c>
      <c r="K193" s="193" t="s">
        <v>22</v>
      </c>
      <c r="L193" s="59"/>
      <c r="M193" s="198" t="s">
        <v>22</v>
      </c>
      <c r="N193" s="199" t="s">
        <v>51</v>
      </c>
      <c r="O193" s="40"/>
      <c r="P193" s="200">
        <f>O193*H193</f>
        <v>0</v>
      </c>
      <c r="Q193" s="200">
        <v>3.48E-3</v>
      </c>
      <c r="R193" s="200">
        <f>Q193*H193</f>
        <v>0.33074616000000001</v>
      </c>
      <c r="S193" s="200">
        <v>0</v>
      </c>
      <c r="T193" s="201">
        <f>S193*H193</f>
        <v>0</v>
      </c>
      <c r="AR193" s="22" t="s">
        <v>157</v>
      </c>
      <c r="AT193" s="22" t="s">
        <v>152</v>
      </c>
      <c r="AU193" s="22" t="s">
        <v>89</v>
      </c>
      <c r="AY193" s="22" t="s">
        <v>150</v>
      </c>
      <c r="BE193" s="202">
        <f>IF(N193="základní",J193,0)</f>
        <v>0</v>
      </c>
      <c r="BF193" s="202">
        <f>IF(N193="snížená",J193,0)</f>
        <v>0</v>
      </c>
      <c r="BG193" s="202">
        <f>IF(N193="zákl. přenesená",J193,0)</f>
        <v>0</v>
      </c>
      <c r="BH193" s="202">
        <f>IF(N193="sníž. přenesená",J193,0)</f>
        <v>0</v>
      </c>
      <c r="BI193" s="202">
        <f>IF(N193="nulová",J193,0)</f>
        <v>0</v>
      </c>
      <c r="BJ193" s="22" t="s">
        <v>24</v>
      </c>
      <c r="BK193" s="202">
        <f>ROUND(I193*H193,2)</f>
        <v>0</v>
      </c>
      <c r="BL193" s="22" t="s">
        <v>157</v>
      </c>
      <c r="BM193" s="22" t="s">
        <v>327</v>
      </c>
    </row>
    <row r="194" spans="2:65" s="1" customFormat="1" ht="27">
      <c r="B194" s="39"/>
      <c r="C194" s="61"/>
      <c r="D194" s="203" t="s">
        <v>159</v>
      </c>
      <c r="E194" s="61"/>
      <c r="F194" s="204" t="s">
        <v>326</v>
      </c>
      <c r="G194" s="61"/>
      <c r="H194" s="61"/>
      <c r="I194" s="161"/>
      <c r="J194" s="61"/>
      <c r="K194" s="61"/>
      <c r="L194" s="59"/>
      <c r="M194" s="205"/>
      <c r="N194" s="40"/>
      <c r="O194" s="40"/>
      <c r="P194" s="40"/>
      <c r="Q194" s="40"/>
      <c r="R194" s="40"/>
      <c r="S194" s="40"/>
      <c r="T194" s="76"/>
      <c r="AT194" s="22" t="s">
        <v>159</v>
      </c>
      <c r="AU194" s="22" t="s">
        <v>89</v>
      </c>
    </row>
    <row r="195" spans="2:65" s="11" customFormat="1" ht="13.5">
      <c r="B195" s="206"/>
      <c r="C195" s="207"/>
      <c r="D195" s="208" t="s">
        <v>161</v>
      </c>
      <c r="E195" s="209" t="s">
        <v>22</v>
      </c>
      <c r="F195" s="210" t="s">
        <v>328</v>
      </c>
      <c r="G195" s="207"/>
      <c r="H195" s="211">
        <v>95.042000000000002</v>
      </c>
      <c r="I195" s="212"/>
      <c r="J195" s="207"/>
      <c r="K195" s="207"/>
      <c r="L195" s="213"/>
      <c r="M195" s="214"/>
      <c r="N195" s="215"/>
      <c r="O195" s="215"/>
      <c r="P195" s="215"/>
      <c r="Q195" s="215"/>
      <c r="R195" s="215"/>
      <c r="S195" s="215"/>
      <c r="T195" s="216"/>
      <c r="AT195" s="217" t="s">
        <v>161</v>
      </c>
      <c r="AU195" s="217" t="s">
        <v>89</v>
      </c>
      <c r="AV195" s="11" t="s">
        <v>89</v>
      </c>
      <c r="AW195" s="11" t="s">
        <v>43</v>
      </c>
      <c r="AX195" s="11" t="s">
        <v>24</v>
      </c>
      <c r="AY195" s="217" t="s">
        <v>150</v>
      </c>
    </row>
    <row r="196" spans="2:65" s="1" customFormat="1" ht="22.5" customHeight="1">
      <c r="B196" s="39"/>
      <c r="C196" s="191" t="s">
        <v>329</v>
      </c>
      <c r="D196" s="191" t="s">
        <v>152</v>
      </c>
      <c r="E196" s="192" t="s">
        <v>330</v>
      </c>
      <c r="F196" s="193" t="s">
        <v>331</v>
      </c>
      <c r="G196" s="194" t="s">
        <v>218</v>
      </c>
      <c r="H196" s="195">
        <v>210.90799999999999</v>
      </c>
      <c r="I196" s="196"/>
      <c r="J196" s="197">
        <f>ROUND(I196*H196,2)</f>
        <v>0</v>
      </c>
      <c r="K196" s="193" t="s">
        <v>156</v>
      </c>
      <c r="L196" s="59"/>
      <c r="M196" s="198" t="s">
        <v>22</v>
      </c>
      <c r="N196" s="199" t="s">
        <v>51</v>
      </c>
      <c r="O196" s="40"/>
      <c r="P196" s="200">
        <f>O196*H196</f>
        <v>0</v>
      </c>
      <c r="Q196" s="200">
        <v>1.2E-4</v>
      </c>
      <c r="R196" s="200">
        <f>Q196*H196</f>
        <v>2.5308959999999998E-2</v>
      </c>
      <c r="S196" s="200">
        <v>0</v>
      </c>
      <c r="T196" s="201">
        <f>S196*H196</f>
        <v>0</v>
      </c>
      <c r="AR196" s="22" t="s">
        <v>157</v>
      </c>
      <c r="AT196" s="22" t="s">
        <v>152</v>
      </c>
      <c r="AU196" s="22" t="s">
        <v>89</v>
      </c>
      <c r="AY196" s="22" t="s">
        <v>150</v>
      </c>
      <c r="BE196" s="202">
        <f>IF(N196="základní",J196,0)</f>
        <v>0</v>
      </c>
      <c r="BF196" s="202">
        <f>IF(N196="snížená",J196,0)</f>
        <v>0</v>
      </c>
      <c r="BG196" s="202">
        <f>IF(N196="zákl. přenesená",J196,0)</f>
        <v>0</v>
      </c>
      <c r="BH196" s="202">
        <f>IF(N196="sníž. přenesená",J196,0)</f>
        <v>0</v>
      </c>
      <c r="BI196" s="202">
        <f>IF(N196="nulová",J196,0)</f>
        <v>0</v>
      </c>
      <c r="BJ196" s="22" t="s">
        <v>24</v>
      </c>
      <c r="BK196" s="202">
        <f>ROUND(I196*H196,2)</f>
        <v>0</v>
      </c>
      <c r="BL196" s="22" t="s">
        <v>157</v>
      </c>
      <c r="BM196" s="22" t="s">
        <v>332</v>
      </c>
    </row>
    <row r="197" spans="2:65" s="1" customFormat="1" ht="27">
      <c r="B197" s="39"/>
      <c r="C197" s="61"/>
      <c r="D197" s="203" t="s">
        <v>159</v>
      </c>
      <c r="E197" s="61"/>
      <c r="F197" s="204" t="s">
        <v>333</v>
      </c>
      <c r="G197" s="61"/>
      <c r="H197" s="61"/>
      <c r="I197" s="161"/>
      <c r="J197" s="61"/>
      <c r="K197" s="61"/>
      <c r="L197" s="59"/>
      <c r="M197" s="205"/>
      <c r="N197" s="40"/>
      <c r="O197" s="40"/>
      <c r="P197" s="40"/>
      <c r="Q197" s="40"/>
      <c r="R197" s="40"/>
      <c r="S197" s="40"/>
      <c r="T197" s="76"/>
      <c r="AT197" s="22" t="s">
        <v>159</v>
      </c>
      <c r="AU197" s="22" t="s">
        <v>89</v>
      </c>
    </row>
    <row r="198" spans="2:65" s="11" customFormat="1" ht="27">
      <c r="B198" s="206"/>
      <c r="C198" s="207"/>
      <c r="D198" s="203" t="s">
        <v>161</v>
      </c>
      <c r="E198" s="219" t="s">
        <v>22</v>
      </c>
      <c r="F198" s="220" t="s">
        <v>334</v>
      </c>
      <c r="G198" s="207"/>
      <c r="H198" s="221">
        <v>92.277000000000001</v>
      </c>
      <c r="I198" s="212"/>
      <c r="J198" s="207"/>
      <c r="K198" s="207"/>
      <c r="L198" s="213"/>
      <c r="M198" s="214"/>
      <c r="N198" s="215"/>
      <c r="O198" s="215"/>
      <c r="P198" s="215"/>
      <c r="Q198" s="215"/>
      <c r="R198" s="215"/>
      <c r="S198" s="215"/>
      <c r="T198" s="216"/>
      <c r="AT198" s="217" t="s">
        <v>161</v>
      </c>
      <c r="AU198" s="217" t="s">
        <v>89</v>
      </c>
      <c r="AV198" s="11" t="s">
        <v>89</v>
      </c>
      <c r="AW198" s="11" t="s">
        <v>43</v>
      </c>
      <c r="AX198" s="11" t="s">
        <v>80</v>
      </c>
      <c r="AY198" s="217" t="s">
        <v>150</v>
      </c>
    </row>
    <row r="199" spans="2:65" s="11" customFormat="1" ht="27">
      <c r="B199" s="206"/>
      <c r="C199" s="207"/>
      <c r="D199" s="203" t="s">
        <v>161</v>
      </c>
      <c r="E199" s="219" t="s">
        <v>22</v>
      </c>
      <c r="F199" s="220" t="s">
        <v>335</v>
      </c>
      <c r="G199" s="207"/>
      <c r="H199" s="221">
        <v>71.933999999999997</v>
      </c>
      <c r="I199" s="212"/>
      <c r="J199" s="207"/>
      <c r="K199" s="207"/>
      <c r="L199" s="213"/>
      <c r="M199" s="214"/>
      <c r="N199" s="215"/>
      <c r="O199" s="215"/>
      <c r="P199" s="215"/>
      <c r="Q199" s="215"/>
      <c r="R199" s="215"/>
      <c r="S199" s="215"/>
      <c r="T199" s="216"/>
      <c r="AT199" s="217" t="s">
        <v>161</v>
      </c>
      <c r="AU199" s="217" t="s">
        <v>89</v>
      </c>
      <c r="AV199" s="11" t="s">
        <v>89</v>
      </c>
      <c r="AW199" s="11" t="s">
        <v>43</v>
      </c>
      <c r="AX199" s="11" t="s">
        <v>80</v>
      </c>
      <c r="AY199" s="217" t="s">
        <v>150</v>
      </c>
    </row>
    <row r="200" spans="2:65" s="11" customFormat="1" ht="27">
      <c r="B200" s="206"/>
      <c r="C200" s="207"/>
      <c r="D200" s="203" t="s">
        <v>161</v>
      </c>
      <c r="E200" s="219" t="s">
        <v>22</v>
      </c>
      <c r="F200" s="220" t="s">
        <v>336</v>
      </c>
      <c r="G200" s="207"/>
      <c r="H200" s="221">
        <v>46.697000000000003</v>
      </c>
      <c r="I200" s="212"/>
      <c r="J200" s="207"/>
      <c r="K200" s="207"/>
      <c r="L200" s="213"/>
      <c r="M200" s="214"/>
      <c r="N200" s="215"/>
      <c r="O200" s="215"/>
      <c r="P200" s="215"/>
      <c r="Q200" s="215"/>
      <c r="R200" s="215"/>
      <c r="S200" s="215"/>
      <c r="T200" s="216"/>
      <c r="AT200" s="217" t="s">
        <v>161</v>
      </c>
      <c r="AU200" s="217" t="s">
        <v>89</v>
      </c>
      <c r="AV200" s="11" t="s">
        <v>89</v>
      </c>
      <c r="AW200" s="11" t="s">
        <v>43</v>
      </c>
      <c r="AX200" s="11" t="s">
        <v>80</v>
      </c>
      <c r="AY200" s="217" t="s">
        <v>150</v>
      </c>
    </row>
    <row r="201" spans="2:65" s="12" customFormat="1" ht="13.5">
      <c r="B201" s="233"/>
      <c r="C201" s="234"/>
      <c r="D201" s="208" t="s">
        <v>161</v>
      </c>
      <c r="E201" s="235" t="s">
        <v>22</v>
      </c>
      <c r="F201" s="236" t="s">
        <v>237</v>
      </c>
      <c r="G201" s="234"/>
      <c r="H201" s="237">
        <v>210.90799999999999</v>
      </c>
      <c r="I201" s="238"/>
      <c r="J201" s="234"/>
      <c r="K201" s="234"/>
      <c r="L201" s="239"/>
      <c r="M201" s="240"/>
      <c r="N201" s="241"/>
      <c r="O201" s="241"/>
      <c r="P201" s="241"/>
      <c r="Q201" s="241"/>
      <c r="R201" s="241"/>
      <c r="S201" s="241"/>
      <c r="T201" s="242"/>
      <c r="AT201" s="243" t="s">
        <v>161</v>
      </c>
      <c r="AU201" s="243" t="s">
        <v>89</v>
      </c>
      <c r="AV201" s="12" t="s">
        <v>157</v>
      </c>
      <c r="AW201" s="12" t="s">
        <v>43</v>
      </c>
      <c r="AX201" s="12" t="s">
        <v>24</v>
      </c>
      <c r="AY201" s="243" t="s">
        <v>150</v>
      </c>
    </row>
    <row r="202" spans="2:65" s="1" customFormat="1" ht="22.5" customHeight="1">
      <c r="B202" s="39"/>
      <c r="C202" s="191" t="s">
        <v>337</v>
      </c>
      <c r="D202" s="191" t="s">
        <v>152</v>
      </c>
      <c r="E202" s="192" t="s">
        <v>338</v>
      </c>
      <c r="F202" s="193" t="s">
        <v>339</v>
      </c>
      <c r="G202" s="194" t="s">
        <v>218</v>
      </c>
      <c r="H202" s="195">
        <v>964.58699999999999</v>
      </c>
      <c r="I202" s="196"/>
      <c r="J202" s="197">
        <f>ROUND(I202*H202,2)</f>
        <v>0</v>
      </c>
      <c r="K202" s="193" t="s">
        <v>156</v>
      </c>
      <c r="L202" s="59"/>
      <c r="M202" s="198" t="s">
        <v>22</v>
      </c>
      <c r="N202" s="199" t="s">
        <v>51</v>
      </c>
      <c r="O202" s="40"/>
      <c r="P202" s="200">
        <f>O202*H202</f>
        <v>0</v>
      </c>
      <c r="Q202" s="200">
        <v>0</v>
      </c>
      <c r="R202" s="200">
        <f>Q202*H202</f>
        <v>0</v>
      </c>
      <c r="S202" s="200">
        <v>0</v>
      </c>
      <c r="T202" s="201">
        <f>S202*H202</f>
        <v>0</v>
      </c>
      <c r="AR202" s="22" t="s">
        <v>157</v>
      </c>
      <c r="AT202" s="22" t="s">
        <v>152</v>
      </c>
      <c r="AU202" s="22" t="s">
        <v>89</v>
      </c>
      <c r="AY202" s="22" t="s">
        <v>150</v>
      </c>
      <c r="BE202" s="202">
        <f>IF(N202="základní",J202,0)</f>
        <v>0</v>
      </c>
      <c r="BF202" s="202">
        <f>IF(N202="snížená",J202,0)</f>
        <v>0</v>
      </c>
      <c r="BG202" s="202">
        <f>IF(N202="zákl. přenesená",J202,0)</f>
        <v>0</v>
      </c>
      <c r="BH202" s="202">
        <f>IF(N202="sníž. přenesená",J202,0)</f>
        <v>0</v>
      </c>
      <c r="BI202" s="202">
        <f>IF(N202="nulová",J202,0)</f>
        <v>0</v>
      </c>
      <c r="BJ202" s="22" t="s">
        <v>24</v>
      </c>
      <c r="BK202" s="202">
        <f>ROUND(I202*H202,2)</f>
        <v>0</v>
      </c>
      <c r="BL202" s="22" t="s">
        <v>157</v>
      </c>
      <c r="BM202" s="22" t="s">
        <v>340</v>
      </c>
    </row>
    <row r="203" spans="2:65" s="1" customFormat="1" ht="13.5">
      <c r="B203" s="39"/>
      <c r="C203" s="61"/>
      <c r="D203" s="208" t="s">
        <v>159</v>
      </c>
      <c r="E203" s="61"/>
      <c r="F203" s="218" t="s">
        <v>341</v>
      </c>
      <c r="G203" s="61"/>
      <c r="H203" s="61"/>
      <c r="I203" s="161"/>
      <c r="J203" s="61"/>
      <c r="K203" s="61"/>
      <c r="L203" s="59"/>
      <c r="M203" s="205"/>
      <c r="N203" s="40"/>
      <c r="O203" s="40"/>
      <c r="P203" s="40"/>
      <c r="Q203" s="40"/>
      <c r="R203" s="40"/>
      <c r="S203" s="40"/>
      <c r="T203" s="76"/>
      <c r="AT203" s="22" t="s">
        <v>159</v>
      </c>
      <c r="AU203" s="22" t="s">
        <v>89</v>
      </c>
    </row>
    <row r="204" spans="2:65" s="1" customFormat="1" ht="22.5" customHeight="1">
      <c r="B204" s="39"/>
      <c r="C204" s="191" t="s">
        <v>342</v>
      </c>
      <c r="D204" s="191" t="s">
        <v>152</v>
      </c>
      <c r="E204" s="192" t="s">
        <v>343</v>
      </c>
      <c r="F204" s="193" t="s">
        <v>344</v>
      </c>
      <c r="G204" s="194" t="s">
        <v>218</v>
      </c>
      <c r="H204" s="195">
        <v>60.152000000000001</v>
      </c>
      <c r="I204" s="196"/>
      <c r="J204" s="197">
        <f>ROUND(I204*H204,2)</f>
        <v>0</v>
      </c>
      <c r="K204" s="193" t="s">
        <v>156</v>
      </c>
      <c r="L204" s="59"/>
      <c r="M204" s="198" t="s">
        <v>22</v>
      </c>
      <c r="N204" s="199" t="s">
        <v>51</v>
      </c>
      <c r="O204" s="40"/>
      <c r="P204" s="200">
        <f>O204*H204</f>
        <v>0</v>
      </c>
      <c r="Q204" s="200">
        <v>0.27560000000000001</v>
      </c>
      <c r="R204" s="200">
        <f>Q204*H204</f>
        <v>16.5778912</v>
      </c>
      <c r="S204" s="200">
        <v>0</v>
      </c>
      <c r="T204" s="201">
        <f>S204*H204</f>
        <v>0</v>
      </c>
      <c r="AR204" s="22" t="s">
        <v>157</v>
      </c>
      <c r="AT204" s="22" t="s">
        <v>152</v>
      </c>
      <c r="AU204" s="22" t="s">
        <v>89</v>
      </c>
      <c r="AY204" s="22" t="s">
        <v>150</v>
      </c>
      <c r="BE204" s="202">
        <f>IF(N204="základní",J204,0)</f>
        <v>0</v>
      </c>
      <c r="BF204" s="202">
        <f>IF(N204="snížená",J204,0)</f>
        <v>0</v>
      </c>
      <c r="BG204" s="202">
        <f>IF(N204="zákl. přenesená",J204,0)</f>
        <v>0</v>
      </c>
      <c r="BH204" s="202">
        <f>IF(N204="sníž. přenesená",J204,0)</f>
        <v>0</v>
      </c>
      <c r="BI204" s="202">
        <f>IF(N204="nulová",J204,0)</f>
        <v>0</v>
      </c>
      <c r="BJ204" s="22" t="s">
        <v>24</v>
      </c>
      <c r="BK204" s="202">
        <f>ROUND(I204*H204,2)</f>
        <v>0</v>
      </c>
      <c r="BL204" s="22" t="s">
        <v>157</v>
      </c>
      <c r="BM204" s="22" t="s">
        <v>345</v>
      </c>
    </row>
    <row r="205" spans="2:65" s="1" customFormat="1" ht="13.5">
      <c r="B205" s="39"/>
      <c r="C205" s="61"/>
      <c r="D205" s="203" t="s">
        <v>159</v>
      </c>
      <c r="E205" s="61"/>
      <c r="F205" s="204" t="s">
        <v>346</v>
      </c>
      <c r="G205" s="61"/>
      <c r="H205" s="61"/>
      <c r="I205" s="161"/>
      <c r="J205" s="61"/>
      <c r="K205" s="61"/>
      <c r="L205" s="59"/>
      <c r="M205" s="205"/>
      <c r="N205" s="40"/>
      <c r="O205" s="40"/>
      <c r="P205" s="40"/>
      <c r="Q205" s="40"/>
      <c r="R205" s="40"/>
      <c r="S205" s="40"/>
      <c r="T205" s="76"/>
      <c r="AT205" s="22" t="s">
        <v>159</v>
      </c>
      <c r="AU205" s="22" t="s">
        <v>89</v>
      </c>
    </row>
    <row r="206" spans="2:65" s="11" customFormat="1" ht="13.5">
      <c r="B206" s="206"/>
      <c r="C206" s="207"/>
      <c r="D206" s="208" t="s">
        <v>161</v>
      </c>
      <c r="E206" s="209" t="s">
        <v>22</v>
      </c>
      <c r="F206" s="210" t="s">
        <v>347</v>
      </c>
      <c r="G206" s="207"/>
      <c r="H206" s="211">
        <v>60.152000000000001</v>
      </c>
      <c r="I206" s="212"/>
      <c r="J206" s="207"/>
      <c r="K206" s="207"/>
      <c r="L206" s="213"/>
      <c r="M206" s="214"/>
      <c r="N206" s="215"/>
      <c r="O206" s="215"/>
      <c r="P206" s="215"/>
      <c r="Q206" s="215"/>
      <c r="R206" s="215"/>
      <c r="S206" s="215"/>
      <c r="T206" s="216"/>
      <c r="AT206" s="217" t="s">
        <v>161</v>
      </c>
      <c r="AU206" s="217" t="s">
        <v>89</v>
      </c>
      <c r="AV206" s="11" t="s">
        <v>89</v>
      </c>
      <c r="AW206" s="11" t="s">
        <v>43</v>
      </c>
      <c r="AX206" s="11" t="s">
        <v>24</v>
      </c>
      <c r="AY206" s="217" t="s">
        <v>150</v>
      </c>
    </row>
    <row r="207" spans="2:65" s="1" customFormat="1" ht="22.5" customHeight="1">
      <c r="B207" s="39"/>
      <c r="C207" s="191" t="s">
        <v>348</v>
      </c>
      <c r="D207" s="191" t="s">
        <v>152</v>
      </c>
      <c r="E207" s="192" t="s">
        <v>349</v>
      </c>
      <c r="F207" s="193" t="s">
        <v>350</v>
      </c>
      <c r="G207" s="194" t="s">
        <v>261</v>
      </c>
      <c r="H207" s="195">
        <v>150.38</v>
      </c>
      <c r="I207" s="196"/>
      <c r="J207" s="197">
        <f>ROUND(I207*H207,2)</f>
        <v>0</v>
      </c>
      <c r="K207" s="193" t="s">
        <v>156</v>
      </c>
      <c r="L207" s="59"/>
      <c r="M207" s="198" t="s">
        <v>22</v>
      </c>
      <c r="N207" s="199" t="s">
        <v>51</v>
      </c>
      <c r="O207" s="40"/>
      <c r="P207" s="200">
        <f>O207*H207</f>
        <v>0</v>
      </c>
      <c r="Q207" s="200">
        <v>0.19747999999999999</v>
      </c>
      <c r="R207" s="200">
        <f>Q207*H207</f>
        <v>29.697042399999997</v>
      </c>
      <c r="S207" s="200">
        <v>0</v>
      </c>
      <c r="T207" s="201">
        <f>S207*H207</f>
        <v>0</v>
      </c>
      <c r="AR207" s="22" t="s">
        <v>157</v>
      </c>
      <c r="AT207" s="22" t="s">
        <v>152</v>
      </c>
      <c r="AU207" s="22" t="s">
        <v>89</v>
      </c>
      <c r="AY207" s="22" t="s">
        <v>150</v>
      </c>
      <c r="BE207" s="202">
        <f>IF(N207="základní",J207,0)</f>
        <v>0</v>
      </c>
      <c r="BF207" s="202">
        <f>IF(N207="snížená",J207,0)</f>
        <v>0</v>
      </c>
      <c r="BG207" s="202">
        <f>IF(N207="zákl. přenesená",J207,0)</f>
        <v>0</v>
      </c>
      <c r="BH207" s="202">
        <f>IF(N207="sníž. přenesená",J207,0)</f>
        <v>0</v>
      </c>
      <c r="BI207" s="202">
        <f>IF(N207="nulová",J207,0)</f>
        <v>0</v>
      </c>
      <c r="BJ207" s="22" t="s">
        <v>24</v>
      </c>
      <c r="BK207" s="202">
        <f>ROUND(I207*H207,2)</f>
        <v>0</v>
      </c>
      <c r="BL207" s="22" t="s">
        <v>157</v>
      </c>
      <c r="BM207" s="22" t="s">
        <v>351</v>
      </c>
    </row>
    <row r="208" spans="2:65" s="1" customFormat="1" ht="27">
      <c r="B208" s="39"/>
      <c r="C208" s="61"/>
      <c r="D208" s="203" t="s">
        <v>159</v>
      </c>
      <c r="E208" s="61"/>
      <c r="F208" s="204" t="s">
        <v>352</v>
      </c>
      <c r="G208" s="61"/>
      <c r="H208" s="61"/>
      <c r="I208" s="161"/>
      <c r="J208" s="61"/>
      <c r="K208" s="61"/>
      <c r="L208" s="59"/>
      <c r="M208" s="205"/>
      <c r="N208" s="40"/>
      <c r="O208" s="40"/>
      <c r="P208" s="40"/>
      <c r="Q208" s="40"/>
      <c r="R208" s="40"/>
      <c r="S208" s="40"/>
      <c r="T208" s="76"/>
      <c r="AT208" s="22" t="s">
        <v>159</v>
      </c>
      <c r="AU208" s="22" t="s">
        <v>89</v>
      </c>
    </row>
    <row r="209" spans="2:65" s="11" customFormat="1" ht="13.5">
      <c r="B209" s="206"/>
      <c r="C209" s="207"/>
      <c r="D209" s="203" t="s">
        <v>161</v>
      </c>
      <c r="E209" s="219" t="s">
        <v>22</v>
      </c>
      <c r="F209" s="220" t="s">
        <v>353</v>
      </c>
      <c r="G209" s="207"/>
      <c r="H209" s="221">
        <v>150.38</v>
      </c>
      <c r="I209" s="212"/>
      <c r="J209" s="207"/>
      <c r="K209" s="207"/>
      <c r="L209" s="213"/>
      <c r="M209" s="214"/>
      <c r="N209" s="215"/>
      <c r="O209" s="215"/>
      <c r="P209" s="215"/>
      <c r="Q209" s="215"/>
      <c r="R209" s="215"/>
      <c r="S209" s="215"/>
      <c r="T209" s="216"/>
      <c r="AT209" s="217" t="s">
        <v>161</v>
      </c>
      <c r="AU209" s="217" t="s">
        <v>89</v>
      </c>
      <c r="AV209" s="11" t="s">
        <v>89</v>
      </c>
      <c r="AW209" s="11" t="s">
        <v>43</v>
      </c>
      <c r="AX209" s="11" t="s">
        <v>24</v>
      </c>
      <c r="AY209" s="217" t="s">
        <v>150</v>
      </c>
    </row>
    <row r="210" spans="2:65" s="10" customFormat="1" ht="29.85" customHeight="1">
      <c r="B210" s="174"/>
      <c r="C210" s="175"/>
      <c r="D210" s="188" t="s">
        <v>79</v>
      </c>
      <c r="E210" s="189" t="s">
        <v>201</v>
      </c>
      <c r="F210" s="189" t="s">
        <v>354</v>
      </c>
      <c r="G210" s="175"/>
      <c r="H210" s="175"/>
      <c r="I210" s="178"/>
      <c r="J210" s="190">
        <f>BK210</f>
        <v>0</v>
      </c>
      <c r="K210" s="175"/>
      <c r="L210" s="180"/>
      <c r="M210" s="181"/>
      <c r="N210" s="182"/>
      <c r="O210" s="182"/>
      <c r="P210" s="183">
        <f>SUM(P211:P264)</f>
        <v>0</v>
      </c>
      <c r="Q210" s="182"/>
      <c r="R210" s="183">
        <f>SUM(R211:R264)</f>
        <v>0.45971432000000001</v>
      </c>
      <c r="S210" s="182"/>
      <c r="T210" s="184">
        <f>SUM(T211:T264)</f>
        <v>86.426766300000011</v>
      </c>
      <c r="AR210" s="185" t="s">
        <v>24</v>
      </c>
      <c r="AT210" s="186" t="s">
        <v>79</v>
      </c>
      <c r="AU210" s="186" t="s">
        <v>24</v>
      </c>
      <c r="AY210" s="185" t="s">
        <v>150</v>
      </c>
      <c r="BK210" s="187">
        <f>SUM(BK211:BK264)</f>
        <v>0</v>
      </c>
    </row>
    <row r="211" spans="2:65" s="1" customFormat="1" ht="22.5" customHeight="1">
      <c r="B211" s="39"/>
      <c r="C211" s="191" t="s">
        <v>355</v>
      </c>
      <c r="D211" s="191" t="s">
        <v>152</v>
      </c>
      <c r="E211" s="192" t="s">
        <v>356</v>
      </c>
      <c r="F211" s="193" t="s">
        <v>357</v>
      </c>
      <c r="G211" s="194" t="s">
        <v>218</v>
      </c>
      <c r="H211" s="195">
        <v>180.45599999999999</v>
      </c>
      <c r="I211" s="196"/>
      <c r="J211" s="197">
        <f>ROUND(I211*H211,2)</f>
        <v>0</v>
      </c>
      <c r="K211" s="193" t="s">
        <v>156</v>
      </c>
      <c r="L211" s="59"/>
      <c r="M211" s="198" t="s">
        <v>22</v>
      </c>
      <c r="N211" s="199" t="s">
        <v>51</v>
      </c>
      <c r="O211" s="40"/>
      <c r="P211" s="200">
        <f>O211*H211</f>
        <v>0</v>
      </c>
      <c r="Q211" s="200">
        <v>4.6999999999999999E-4</v>
      </c>
      <c r="R211" s="200">
        <f>Q211*H211</f>
        <v>8.4814319999999999E-2</v>
      </c>
      <c r="S211" s="200">
        <v>0</v>
      </c>
      <c r="T211" s="201">
        <f>S211*H211</f>
        <v>0</v>
      </c>
      <c r="AR211" s="22" t="s">
        <v>157</v>
      </c>
      <c r="AT211" s="22" t="s">
        <v>152</v>
      </c>
      <c r="AU211" s="22" t="s">
        <v>89</v>
      </c>
      <c r="AY211" s="22" t="s">
        <v>150</v>
      </c>
      <c r="BE211" s="202">
        <f>IF(N211="základní",J211,0)</f>
        <v>0</v>
      </c>
      <c r="BF211" s="202">
        <f>IF(N211="snížená",J211,0)</f>
        <v>0</v>
      </c>
      <c r="BG211" s="202">
        <f>IF(N211="zákl. přenesená",J211,0)</f>
        <v>0</v>
      </c>
      <c r="BH211" s="202">
        <f>IF(N211="sníž. přenesená",J211,0)</f>
        <v>0</v>
      </c>
      <c r="BI211" s="202">
        <f>IF(N211="nulová",J211,0)</f>
        <v>0</v>
      </c>
      <c r="BJ211" s="22" t="s">
        <v>24</v>
      </c>
      <c r="BK211" s="202">
        <f>ROUND(I211*H211,2)</f>
        <v>0</v>
      </c>
      <c r="BL211" s="22" t="s">
        <v>157</v>
      </c>
      <c r="BM211" s="22" t="s">
        <v>358</v>
      </c>
    </row>
    <row r="212" spans="2:65" s="1" customFormat="1" ht="13.5">
      <c r="B212" s="39"/>
      <c r="C212" s="61"/>
      <c r="D212" s="203" t="s">
        <v>159</v>
      </c>
      <c r="E212" s="61"/>
      <c r="F212" s="204" t="s">
        <v>359</v>
      </c>
      <c r="G212" s="61"/>
      <c r="H212" s="61"/>
      <c r="I212" s="161"/>
      <c r="J212" s="61"/>
      <c r="K212" s="61"/>
      <c r="L212" s="59"/>
      <c r="M212" s="205"/>
      <c r="N212" s="40"/>
      <c r="O212" s="40"/>
      <c r="P212" s="40"/>
      <c r="Q212" s="40"/>
      <c r="R212" s="40"/>
      <c r="S212" s="40"/>
      <c r="T212" s="76"/>
      <c r="AT212" s="22" t="s">
        <v>159</v>
      </c>
      <c r="AU212" s="22" t="s">
        <v>89</v>
      </c>
    </row>
    <row r="213" spans="2:65" s="11" customFormat="1" ht="13.5">
      <c r="B213" s="206"/>
      <c r="C213" s="207"/>
      <c r="D213" s="208" t="s">
        <v>161</v>
      </c>
      <c r="E213" s="209" t="s">
        <v>22</v>
      </c>
      <c r="F213" s="210" t="s">
        <v>360</v>
      </c>
      <c r="G213" s="207"/>
      <c r="H213" s="211">
        <v>180.45599999999999</v>
      </c>
      <c r="I213" s="212"/>
      <c r="J213" s="207"/>
      <c r="K213" s="207"/>
      <c r="L213" s="213"/>
      <c r="M213" s="214"/>
      <c r="N213" s="215"/>
      <c r="O213" s="215"/>
      <c r="P213" s="215"/>
      <c r="Q213" s="215"/>
      <c r="R213" s="215"/>
      <c r="S213" s="215"/>
      <c r="T213" s="216"/>
      <c r="AT213" s="217" t="s">
        <v>161</v>
      </c>
      <c r="AU213" s="217" t="s">
        <v>89</v>
      </c>
      <c r="AV213" s="11" t="s">
        <v>89</v>
      </c>
      <c r="AW213" s="11" t="s">
        <v>43</v>
      </c>
      <c r="AX213" s="11" t="s">
        <v>24</v>
      </c>
      <c r="AY213" s="217" t="s">
        <v>150</v>
      </c>
    </row>
    <row r="214" spans="2:65" s="1" customFormat="1" ht="31.5" customHeight="1">
      <c r="B214" s="39"/>
      <c r="C214" s="191" t="s">
        <v>361</v>
      </c>
      <c r="D214" s="191" t="s">
        <v>152</v>
      </c>
      <c r="E214" s="192" t="s">
        <v>362</v>
      </c>
      <c r="F214" s="193" t="s">
        <v>363</v>
      </c>
      <c r="G214" s="194" t="s">
        <v>218</v>
      </c>
      <c r="H214" s="195">
        <v>1175.4949999999999</v>
      </c>
      <c r="I214" s="196"/>
      <c r="J214" s="197">
        <f>ROUND(I214*H214,2)</f>
        <v>0</v>
      </c>
      <c r="K214" s="193" t="s">
        <v>156</v>
      </c>
      <c r="L214" s="59"/>
      <c r="M214" s="198" t="s">
        <v>22</v>
      </c>
      <c r="N214" s="199" t="s">
        <v>51</v>
      </c>
      <c r="O214" s="40"/>
      <c r="P214" s="200">
        <f>O214*H214</f>
        <v>0</v>
      </c>
      <c r="Q214" s="200">
        <v>0</v>
      </c>
      <c r="R214" s="200">
        <f>Q214*H214</f>
        <v>0</v>
      </c>
      <c r="S214" s="200">
        <v>0</v>
      </c>
      <c r="T214" s="201">
        <f>S214*H214</f>
        <v>0</v>
      </c>
      <c r="AR214" s="22" t="s">
        <v>157</v>
      </c>
      <c r="AT214" s="22" t="s">
        <v>152</v>
      </c>
      <c r="AU214" s="22" t="s">
        <v>89</v>
      </c>
      <c r="AY214" s="22" t="s">
        <v>150</v>
      </c>
      <c r="BE214" s="202">
        <f>IF(N214="základní",J214,0)</f>
        <v>0</v>
      </c>
      <c r="BF214" s="202">
        <f>IF(N214="snížená",J214,0)</f>
        <v>0</v>
      </c>
      <c r="BG214" s="202">
        <f>IF(N214="zákl. přenesená",J214,0)</f>
        <v>0</v>
      </c>
      <c r="BH214" s="202">
        <f>IF(N214="sníž. přenesená",J214,0)</f>
        <v>0</v>
      </c>
      <c r="BI214" s="202">
        <f>IF(N214="nulová",J214,0)</f>
        <v>0</v>
      </c>
      <c r="BJ214" s="22" t="s">
        <v>24</v>
      </c>
      <c r="BK214" s="202">
        <f>ROUND(I214*H214,2)</f>
        <v>0</v>
      </c>
      <c r="BL214" s="22" t="s">
        <v>157</v>
      </c>
      <c r="BM214" s="22" t="s">
        <v>364</v>
      </c>
    </row>
    <row r="215" spans="2:65" s="1" customFormat="1" ht="27">
      <c r="B215" s="39"/>
      <c r="C215" s="61"/>
      <c r="D215" s="203" t="s">
        <v>159</v>
      </c>
      <c r="E215" s="61"/>
      <c r="F215" s="204" t="s">
        <v>365</v>
      </c>
      <c r="G215" s="61"/>
      <c r="H215" s="61"/>
      <c r="I215" s="161"/>
      <c r="J215" s="61"/>
      <c r="K215" s="61"/>
      <c r="L215" s="59"/>
      <c r="M215" s="205"/>
      <c r="N215" s="40"/>
      <c r="O215" s="40"/>
      <c r="P215" s="40"/>
      <c r="Q215" s="40"/>
      <c r="R215" s="40"/>
      <c r="S215" s="40"/>
      <c r="T215" s="76"/>
      <c r="AT215" s="22" t="s">
        <v>159</v>
      </c>
      <c r="AU215" s="22" t="s">
        <v>89</v>
      </c>
    </row>
    <row r="216" spans="2:65" s="11" customFormat="1" ht="13.5">
      <c r="B216" s="206"/>
      <c r="C216" s="207"/>
      <c r="D216" s="208" t="s">
        <v>161</v>
      </c>
      <c r="E216" s="209" t="s">
        <v>22</v>
      </c>
      <c r="F216" s="210" t="s">
        <v>366</v>
      </c>
      <c r="G216" s="207"/>
      <c r="H216" s="211">
        <v>1175.4949999999999</v>
      </c>
      <c r="I216" s="212"/>
      <c r="J216" s="207"/>
      <c r="K216" s="207"/>
      <c r="L216" s="213"/>
      <c r="M216" s="214"/>
      <c r="N216" s="215"/>
      <c r="O216" s="215"/>
      <c r="P216" s="215"/>
      <c r="Q216" s="215"/>
      <c r="R216" s="215"/>
      <c r="S216" s="215"/>
      <c r="T216" s="216"/>
      <c r="AT216" s="217" t="s">
        <v>161</v>
      </c>
      <c r="AU216" s="217" t="s">
        <v>89</v>
      </c>
      <c r="AV216" s="11" t="s">
        <v>89</v>
      </c>
      <c r="AW216" s="11" t="s">
        <v>43</v>
      </c>
      <c r="AX216" s="11" t="s">
        <v>24</v>
      </c>
      <c r="AY216" s="217" t="s">
        <v>150</v>
      </c>
    </row>
    <row r="217" spans="2:65" s="1" customFormat="1" ht="31.5" customHeight="1">
      <c r="B217" s="39"/>
      <c r="C217" s="191" t="s">
        <v>367</v>
      </c>
      <c r="D217" s="191" t="s">
        <v>152</v>
      </c>
      <c r="E217" s="192" t="s">
        <v>368</v>
      </c>
      <c r="F217" s="193" t="s">
        <v>369</v>
      </c>
      <c r="G217" s="194" t="s">
        <v>218</v>
      </c>
      <c r="H217" s="195">
        <v>35264.85</v>
      </c>
      <c r="I217" s="196"/>
      <c r="J217" s="197">
        <f>ROUND(I217*H217,2)</f>
        <v>0</v>
      </c>
      <c r="K217" s="193" t="s">
        <v>156</v>
      </c>
      <c r="L217" s="59"/>
      <c r="M217" s="198" t="s">
        <v>22</v>
      </c>
      <c r="N217" s="199" t="s">
        <v>51</v>
      </c>
      <c r="O217" s="40"/>
      <c r="P217" s="200">
        <f>O217*H217</f>
        <v>0</v>
      </c>
      <c r="Q217" s="200">
        <v>0</v>
      </c>
      <c r="R217" s="200">
        <f>Q217*H217</f>
        <v>0</v>
      </c>
      <c r="S217" s="200">
        <v>0</v>
      </c>
      <c r="T217" s="201">
        <f>S217*H217</f>
        <v>0</v>
      </c>
      <c r="AR217" s="22" t="s">
        <v>157</v>
      </c>
      <c r="AT217" s="22" t="s">
        <v>152</v>
      </c>
      <c r="AU217" s="22" t="s">
        <v>89</v>
      </c>
      <c r="AY217" s="22" t="s">
        <v>150</v>
      </c>
      <c r="BE217" s="202">
        <f>IF(N217="základní",J217,0)</f>
        <v>0</v>
      </c>
      <c r="BF217" s="202">
        <f>IF(N217="snížená",J217,0)</f>
        <v>0</v>
      </c>
      <c r="BG217" s="202">
        <f>IF(N217="zákl. přenesená",J217,0)</f>
        <v>0</v>
      </c>
      <c r="BH217" s="202">
        <f>IF(N217="sníž. přenesená",J217,0)</f>
        <v>0</v>
      </c>
      <c r="BI217" s="202">
        <f>IF(N217="nulová",J217,0)</f>
        <v>0</v>
      </c>
      <c r="BJ217" s="22" t="s">
        <v>24</v>
      </c>
      <c r="BK217" s="202">
        <f>ROUND(I217*H217,2)</f>
        <v>0</v>
      </c>
      <c r="BL217" s="22" t="s">
        <v>157</v>
      </c>
      <c r="BM217" s="22" t="s">
        <v>370</v>
      </c>
    </row>
    <row r="218" spans="2:65" s="1" customFormat="1" ht="27">
      <c r="B218" s="39"/>
      <c r="C218" s="61"/>
      <c r="D218" s="203" t="s">
        <v>159</v>
      </c>
      <c r="E218" s="61"/>
      <c r="F218" s="204" t="s">
        <v>371</v>
      </c>
      <c r="G218" s="61"/>
      <c r="H218" s="61"/>
      <c r="I218" s="161"/>
      <c r="J218" s="61"/>
      <c r="K218" s="61"/>
      <c r="L218" s="59"/>
      <c r="M218" s="205"/>
      <c r="N218" s="40"/>
      <c r="O218" s="40"/>
      <c r="P218" s="40"/>
      <c r="Q218" s="40"/>
      <c r="R218" s="40"/>
      <c r="S218" s="40"/>
      <c r="T218" s="76"/>
      <c r="AT218" s="22" t="s">
        <v>159</v>
      </c>
      <c r="AU218" s="22" t="s">
        <v>89</v>
      </c>
    </row>
    <row r="219" spans="2:65" s="11" customFormat="1" ht="13.5">
      <c r="B219" s="206"/>
      <c r="C219" s="207"/>
      <c r="D219" s="208" t="s">
        <v>161</v>
      </c>
      <c r="E219" s="207"/>
      <c r="F219" s="210" t="s">
        <v>372</v>
      </c>
      <c r="G219" s="207"/>
      <c r="H219" s="211">
        <v>35264.85</v>
      </c>
      <c r="I219" s="212"/>
      <c r="J219" s="207"/>
      <c r="K219" s="207"/>
      <c r="L219" s="213"/>
      <c r="M219" s="214"/>
      <c r="N219" s="215"/>
      <c r="O219" s="215"/>
      <c r="P219" s="215"/>
      <c r="Q219" s="215"/>
      <c r="R219" s="215"/>
      <c r="S219" s="215"/>
      <c r="T219" s="216"/>
      <c r="AT219" s="217" t="s">
        <v>161</v>
      </c>
      <c r="AU219" s="217" t="s">
        <v>89</v>
      </c>
      <c r="AV219" s="11" t="s">
        <v>89</v>
      </c>
      <c r="AW219" s="11" t="s">
        <v>6</v>
      </c>
      <c r="AX219" s="11" t="s">
        <v>24</v>
      </c>
      <c r="AY219" s="217" t="s">
        <v>150</v>
      </c>
    </row>
    <row r="220" spans="2:65" s="1" customFormat="1" ht="31.5" customHeight="1">
      <c r="B220" s="39"/>
      <c r="C220" s="191" t="s">
        <v>373</v>
      </c>
      <c r="D220" s="191" t="s">
        <v>152</v>
      </c>
      <c r="E220" s="192" t="s">
        <v>374</v>
      </c>
      <c r="F220" s="193" t="s">
        <v>375</v>
      </c>
      <c r="G220" s="194" t="s">
        <v>218</v>
      </c>
      <c r="H220" s="195">
        <v>1175.4949999999999</v>
      </c>
      <c r="I220" s="196"/>
      <c r="J220" s="197">
        <f>ROUND(I220*H220,2)</f>
        <v>0</v>
      </c>
      <c r="K220" s="193" t="s">
        <v>156</v>
      </c>
      <c r="L220" s="59"/>
      <c r="M220" s="198" t="s">
        <v>22</v>
      </c>
      <c r="N220" s="199" t="s">
        <v>51</v>
      </c>
      <c r="O220" s="40"/>
      <c r="P220" s="200">
        <f>O220*H220</f>
        <v>0</v>
      </c>
      <c r="Q220" s="200">
        <v>0</v>
      </c>
      <c r="R220" s="200">
        <f>Q220*H220</f>
        <v>0</v>
      </c>
      <c r="S220" s="200">
        <v>0</v>
      </c>
      <c r="T220" s="201">
        <f>S220*H220</f>
        <v>0</v>
      </c>
      <c r="AR220" s="22" t="s">
        <v>157</v>
      </c>
      <c r="AT220" s="22" t="s">
        <v>152</v>
      </c>
      <c r="AU220" s="22" t="s">
        <v>89</v>
      </c>
      <c r="AY220" s="22" t="s">
        <v>150</v>
      </c>
      <c r="BE220" s="202">
        <f>IF(N220="základní",J220,0)</f>
        <v>0</v>
      </c>
      <c r="BF220" s="202">
        <f>IF(N220="snížená",J220,0)</f>
        <v>0</v>
      </c>
      <c r="BG220" s="202">
        <f>IF(N220="zákl. přenesená",J220,0)</f>
        <v>0</v>
      </c>
      <c r="BH220" s="202">
        <f>IF(N220="sníž. přenesená",J220,0)</f>
        <v>0</v>
      </c>
      <c r="BI220" s="202">
        <f>IF(N220="nulová",J220,0)</f>
        <v>0</v>
      </c>
      <c r="BJ220" s="22" t="s">
        <v>24</v>
      </c>
      <c r="BK220" s="202">
        <f>ROUND(I220*H220,2)</f>
        <v>0</v>
      </c>
      <c r="BL220" s="22" t="s">
        <v>157</v>
      </c>
      <c r="BM220" s="22" t="s">
        <v>376</v>
      </c>
    </row>
    <row r="221" spans="2:65" s="1" customFormat="1" ht="27">
      <c r="B221" s="39"/>
      <c r="C221" s="61"/>
      <c r="D221" s="208" t="s">
        <v>159</v>
      </c>
      <c r="E221" s="61"/>
      <c r="F221" s="218" t="s">
        <v>377</v>
      </c>
      <c r="G221" s="61"/>
      <c r="H221" s="61"/>
      <c r="I221" s="161"/>
      <c r="J221" s="61"/>
      <c r="K221" s="61"/>
      <c r="L221" s="59"/>
      <c r="M221" s="205"/>
      <c r="N221" s="40"/>
      <c r="O221" s="40"/>
      <c r="P221" s="40"/>
      <c r="Q221" s="40"/>
      <c r="R221" s="40"/>
      <c r="S221" s="40"/>
      <c r="T221" s="76"/>
      <c r="AT221" s="22" t="s">
        <v>159</v>
      </c>
      <c r="AU221" s="22" t="s">
        <v>89</v>
      </c>
    </row>
    <row r="222" spans="2:65" s="1" customFormat="1" ht="22.5" customHeight="1">
      <c r="B222" s="39"/>
      <c r="C222" s="191" t="s">
        <v>378</v>
      </c>
      <c r="D222" s="191" t="s">
        <v>152</v>
      </c>
      <c r="E222" s="192" t="s">
        <v>379</v>
      </c>
      <c r="F222" s="193" t="s">
        <v>380</v>
      </c>
      <c r="G222" s="194" t="s">
        <v>218</v>
      </c>
      <c r="H222" s="195">
        <v>1175.4949999999999</v>
      </c>
      <c r="I222" s="196"/>
      <c r="J222" s="197">
        <f>ROUND(I222*H222,2)</f>
        <v>0</v>
      </c>
      <c r="K222" s="193" t="s">
        <v>156</v>
      </c>
      <c r="L222" s="59"/>
      <c r="M222" s="198" t="s">
        <v>22</v>
      </c>
      <c r="N222" s="199" t="s">
        <v>51</v>
      </c>
      <c r="O222" s="40"/>
      <c r="P222" s="200">
        <f>O222*H222</f>
        <v>0</v>
      </c>
      <c r="Q222" s="200">
        <v>0</v>
      </c>
      <c r="R222" s="200">
        <f>Q222*H222</f>
        <v>0</v>
      </c>
      <c r="S222" s="200">
        <v>0</v>
      </c>
      <c r="T222" s="201">
        <f>S222*H222</f>
        <v>0</v>
      </c>
      <c r="AR222" s="22" t="s">
        <v>157</v>
      </c>
      <c r="AT222" s="22" t="s">
        <v>152</v>
      </c>
      <c r="AU222" s="22" t="s">
        <v>89</v>
      </c>
      <c r="AY222" s="22" t="s">
        <v>150</v>
      </c>
      <c r="BE222" s="202">
        <f>IF(N222="základní",J222,0)</f>
        <v>0</v>
      </c>
      <c r="BF222" s="202">
        <f>IF(N222="snížená",J222,0)</f>
        <v>0</v>
      </c>
      <c r="BG222" s="202">
        <f>IF(N222="zákl. přenesená",J222,0)</f>
        <v>0</v>
      </c>
      <c r="BH222" s="202">
        <f>IF(N222="sníž. přenesená",J222,0)</f>
        <v>0</v>
      </c>
      <c r="BI222" s="202">
        <f>IF(N222="nulová",J222,0)</f>
        <v>0</v>
      </c>
      <c r="BJ222" s="22" t="s">
        <v>24</v>
      </c>
      <c r="BK222" s="202">
        <f>ROUND(I222*H222,2)</f>
        <v>0</v>
      </c>
      <c r="BL222" s="22" t="s">
        <v>157</v>
      </c>
      <c r="BM222" s="22" t="s">
        <v>381</v>
      </c>
    </row>
    <row r="223" spans="2:65" s="1" customFormat="1" ht="13.5">
      <c r="B223" s="39"/>
      <c r="C223" s="61"/>
      <c r="D223" s="208" t="s">
        <v>159</v>
      </c>
      <c r="E223" s="61"/>
      <c r="F223" s="218" t="s">
        <v>382</v>
      </c>
      <c r="G223" s="61"/>
      <c r="H223" s="61"/>
      <c r="I223" s="161"/>
      <c r="J223" s="61"/>
      <c r="K223" s="61"/>
      <c r="L223" s="59"/>
      <c r="M223" s="205"/>
      <c r="N223" s="40"/>
      <c r="O223" s="40"/>
      <c r="P223" s="40"/>
      <c r="Q223" s="40"/>
      <c r="R223" s="40"/>
      <c r="S223" s="40"/>
      <c r="T223" s="76"/>
      <c r="AT223" s="22" t="s">
        <v>159</v>
      </c>
      <c r="AU223" s="22" t="s">
        <v>89</v>
      </c>
    </row>
    <row r="224" spans="2:65" s="1" customFormat="1" ht="22.5" customHeight="1">
      <c r="B224" s="39"/>
      <c r="C224" s="191" t="s">
        <v>383</v>
      </c>
      <c r="D224" s="191" t="s">
        <v>152</v>
      </c>
      <c r="E224" s="192" t="s">
        <v>384</v>
      </c>
      <c r="F224" s="193" t="s">
        <v>385</v>
      </c>
      <c r="G224" s="194" t="s">
        <v>218</v>
      </c>
      <c r="H224" s="195">
        <v>35264.85</v>
      </c>
      <c r="I224" s="196"/>
      <c r="J224" s="197">
        <f>ROUND(I224*H224,2)</f>
        <v>0</v>
      </c>
      <c r="K224" s="193" t="s">
        <v>156</v>
      </c>
      <c r="L224" s="59"/>
      <c r="M224" s="198" t="s">
        <v>22</v>
      </c>
      <c r="N224" s="199" t="s">
        <v>51</v>
      </c>
      <c r="O224" s="40"/>
      <c r="P224" s="200">
        <f>O224*H224</f>
        <v>0</v>
      </c>
      <c r="Q224" s="200">
        <v>0</v>
      </c>
      <c r="R224" s="200">
        <f>Q224*H224</f>
        <v>0</v>
      </c>
      <c r="S224" s="200">
        <v>0</v>
      </c>
      <c r="T224" s="201">
        <f>S224*H224</f>
        <v>0</v>
      </c>
      <c r="AR224" s="22" t="s">
        <v>157</v>
      </c>
      <c r="AT224" s="22" t="s">
        <v>152</v>
      </c>
      <c r="AU224" s="22" t="s">
        <v>89</v>
      </c>
      <c r="AY224" s="22" t="s">
        <v>150</v>
      </c>
      <c r="BE224" s="202">
        <f>IF(N224="základní",J224,0)</f>
        <v>0</v>
      </c>
      <c r="BF224" s="202">
        <f>IF(N224="snížená",J224,0)</f>
        <v>0</v>
      </c>
      <c r="BG224" s="202">
        <f>IF(N224="zákl. přenesená",J224,0)</f>
        <v>0</v>
      </c>
      <c r="BH224" s="202">
        <f>IF(N224="sníž. přenesená",J224,0)</f>
        <v>0</v>
      </c>
      <c r="BI224" s="202">
        <f>IF(N224="nulová",J224,0)</f>
        <v>0</v>
      </c>
      <c r="BJ224" s="22" t="s">
        <v>24</v>
      </c>
      <c r="BK224" s="202">
        <f>ROUND(I224*H224,2)</f>
        <v>0</v>
      </c>
      <c r="BL224" s="22" t="s">
        <v>157</v>
      </c>
      <c r="BM224" s="22" t="s">
        <v>386</v>
      </c>
    </row>
    <row r="225" spans="2:65" s="1" customFormat="1" ht="13.5">
      <c r="B225" s="39"/>
      <c r="C225" s="61"/>
      <c r="D225" s="203" t="s">
        <v>159</v>
      </c>
      <c r="E225" s="61"/>
      <c r="F225" s="204" t="s">
        <v>387</v>
      </c>
      <c r="G225" s="61"/>
      <c r="H225" s="61"/>
      <c r="I225" s="161"/>
      <c r="J225" s="61"/>
      <c r="K225" s="61"/>
      <c r="L225" s="59"/>
      <c r="M225" s="205"/>
      <c r="N225" s="40"/>
      <c r="O225" s="40"/>
      <c r="P225" s="40"/>
      <c r="Q225" s="40"/>
      <c r="R225" s="40"/>
      <c r="S225" s="40"/>
      <c r="T225" s="76"/>
      <c r="AT225" s="22" t="s">
        <v>159</v>
      </c>
      <c r="AU225" s="22" t="s">
        <v>89</v>
      </c>
    </row>
    <row r="226" spans="2:65" s="11" customFormat="1" ht="13.5">
      <c r="B226" s="206"/>
      <c r="C226" s="207"/>
      <c r="D226" s="208" t="s">
        <v>161</v>
      </c>
      <c r="E226" s="207"/>
      <c r="F226" s="210" t="s">
        <v>372</v>
      </c>
      <c r="G226" s="207"/>
      <c r="H226" s="211">
        <v>35264.85</v>
      </c>
      <c r="I226" s="212"/>
      <c r="J226" s="207"/>
      <c r="K226" s="207"/>
      <c r="L226" s="213"/>
      <c r="M226" s="214"/>
      <c r="N226" s="215"/>
      <c r="O226" s="215"/>
      <c r="P226" s="215"/>
      <c r="Q226" s="215"/>
      <c r="R226" s="215"/>
      <c r="S226" s="215"/>
      <c r="T226" s="216"/>
      <c r="AT226" s="217" t="s">
        <v>161</v>
      </c>
      <c r="AU226" s="217" t="s">
        <v>89</v>
      </c>
      <c r="AV226" s="11" t="s">
        <v>89</v>
      </c>
      <c r="AW226" s="11" t="s">
        <v>6</v>
      </c>
      <c r="AX226" s="11" t="s">
        <v>24</v>
      </c>
      <c r="AY226" s="217" t="s">
        <v>150</v>
      </c>
    </row>
    <row r="227" spans="2:65" s="1" customFormat="1" ht="22.5" customHeight="1">
      <c r="B227" s="39"/>
      <c r="C227" s="191" t="s">
        <v>388</v>
      </c>
      <c r="D227" s="191" t="s">
        <v>152</v>
      </c>
      <c r="E227" s="192" t="s">
        <v>389</v>
      </c>
      <c r="F227" s="193" t="s">
        <v>390</v>
      </c>
      <c r="G227" s="194" t="s">
        <v>218</v>
      </c>
      <c r="H227" s="195">
        <v>1175.4949999999999</v>
      </c>
      <c r="I227" s="196"/>
      <c r="J227" s="197">
        <f>ROUND(I227*H227,2)</f>
        <v>0</v>
      </c>
      <c r="K227" s="193" t="s">
        <v>156</v>
      </c>
      <c r="L227" s="59"/>
      <c r="M227" s="198" t="s">
        <v>22</v>
      </c>
      <c r="N227" s="199" t="s">
        <v>51</v>
      </c>
      <c r="O227" s="40"/>
      <c r="P227" s="200">
        <f>O227*H227</f>
        <v>0</v>
      </c>
      <c r="Q227" s="200">
        <v>0</v>
      </c>
      <c r="R227" s="200">
        <f>Q227*H227</f>
        <v>0</v>
      </c>
      <c r="S227" s="200">
        <v>0</v>
      </c>
      <c r="T227" s="201">
        <f>S227*H227</f>
        <v>0</v>
      </c>
      <c r="AR227" s="22" t="s">
        <v>157</v>
      </c>
      <c r="AT227" s="22" t="s">
        <v>152</v>
      </c>
      <c r="AU227" s="22" t="s">
        <v>89</v>
      </c>
      <c r="AY227" s="22" t="s">
        <v>150</v>
      </c>
      <c r="BE227" s="202">
        <f>IF(N227="základní",J227,0)</f>
        <v>0</v>
      </c>
      <c r="BF227" s="202">
        <f>IF(N227="snížená",J227,0)</f>
        <v>0</v>
      </c>
      <c r="BG227" s="202">
        <f>IF(N227="zákl. přenesená",J227,0)</f>
        <v>0</v>
      </c>
      <c r="BH227" s="202">
        <f>IF(N227="sníž. přenesená",J227,0)</f>
        <v>0</v>
      </c>
      <c r="BI227" s="202">
        <f>IF(N227="nulová",J227,0)</f>
        <v>0</v>
      </c>
      <c r="BJ227" s="22" t="s">
        <v>24</v>
      </c>
      <c r="BK227" s="202">
        <f>ROUND(I227*H227,2)</f>
        <v>0</v>
      </c>
      <c r="BL227" s="22" t="s">
        <v>157</v>
      </c>
      <c r="BM227" s="22" t="s">
        <v>391</v>
      </c>
    </row>
    <row r="228" spans="2:65" s="1" customFormat="1" ht="13.5">
      <c r="B228" s="39"/>
      <c r="C228" s="61"/>
      <c r="D228" s="208" t="s">
        <v>159</v>
      </c>
      <c r="E228" s="61"/>
      <c r="F228" s="218" t="s">
        <v>392</v>
      </c>
      <c r="G228" s="61"/>
      <c r="H228" s="61"/>
      <c r="I228" s="161"/>
      <c r="J228" s="61"/>
      <c r="K228" s="61"/>
      <c r="L228" s="59"/>
      <c r="M228" s="205"/>
      <c r="N228" s="40"/>
      <c r="O228" s="40"/>
      <c r="P228" s="40"/>
      <c r="Q228" s="40"/>
      <c r="R228" s="40"/>
      <c r="S228" s="40"/>
      <c r="T228" s="76"/>
      <c r="AT228" s="22" t="s">
        <v>159</v>
      </c>
      <c r="AU228" s="22" t="s">
        <v>89</v>
      </c>
    </row>
    <row r="229" spans="2:65" s="1" customFormat="1" ht="31.5" customHeight="1">
      <c r="B229" s="39"/>
      <c r="C229" s="191" t="s">
        <v>393</v>
      </c>
      <c r="D229" s="191" t="s">
        <v>152</v>
      </c>
      <c r="E229" s="192" t="s">
        <v>394</v>
      </c>
      <c r="F229" s="193" t="s">
        <v>395</v>
      </c>
      <c r="G229" s="194" t="s">
        <v>218</v>
      </c>
      <c r="H229" s="195">
        <v>250</v>
      </c>
      <c r="I229" s="196"/>
      <c r="J229" s="197">
        <f>ROUND(I229*H229,2)</f>
        <v>0</v>
      </c>
      <c r="K229" s="193" t="s">
        <v>156</v>
      </c>
      <c r="L229" s="59"/>
      <c r="M229" s="198" t="s">
        <v>22</v>
      </c>
      <c r="N229" s="199" t="s">
        <v>51</v>
      </c>
      <c r="O229" s="40"/>
      <c r="P229" s="200">
        <f>O229*H229</f>
        <v>0</v>
      </c>
      <c r="Q229" s="200">
        <v>1.2999999999999999E-4</v>
      </c>
      <c r="R229" s="200">
        <f>Q229*H229</f>
        <v>3.2499999999999994E-2</v>
      </c>
      <c r="S229" s="200">
        <v>0</v>
      </c>
      <c r="T229" s="201">
        <f>S229*H229</f>
        <v>0</v>
      </c>
      <c r="AR229" s="22" t="s">
        <v>157</v>
      </c>
      <c r="AT229" s="22" t="s">
        <v>152</v>
      </c>
      <c r="AU229" s="22" t="s">
        <v>89</v>
      </c>
      <c r="AY229" s="22" t="s">
        <v>150</v>
      </c>
      <c r="BE229" s="202">
        <f>IF(N229="základní",J229,0)</f>
        <v>0</v>
      </c>
      <c r="BF229" s="202">
        <f>IF(N229="snížená",J229,0)</f>
        <v>0</v>
      </c>
      <c r="BG229" s="202">
        <f>IF(N229="zákl. přenesená",J229,0)</f>
        <v>0</v>
      </c>
      <c r="BH229" s="202">
        <f>IF(N229="sníž. přenesená",J229,0)</f>
        <v>0</v>
      </c>
      <c r="BI229" s="202">
        <f>IF(N229="nulová",J229,0)</f>
        <v>0</v>
      </c>
      <c r="BJ229" s="22" t="s">
        <v>24</v>
      </c>
      <c r="BK229" s="202">
        <f>ROUND(I229*H229,2)</f>
        <v>0</v>
      </c>
      <c r="BL229" s="22" t="s">
        <v>157</v>
      </c>
      <c r="BM229" s="22" t="s">
        <v>396</v>
      </c>
    </row>
    <row r="230" spans="2:65" s="1" customFormat="1" ht="27">
      <c r="B230" s="39"/>
      <c r="C230" s="61"/>
      <c r="D230" s="208" t="s">
        <v>159</v>
      </c>
      <c r="E230" s="61"/>
      <c r="F230" s="218" t="s">
        <v>397</v>
      </c>
      <c r="G230" s="61"/>
      <c r="H230" s="61"/>
      <c r="I230" s="161"/>
      <c r="J230" s="61"/>
      <c r="K230" s="61"/>
      <c r="L230" s="59"/>
      <c r="M230" s="205"/>
      <c r="N230" s="40"/>
      <c r="O230" s="40"/>
      <c r="P230" s="40"/>
      <c r="Q230" s="40"/>
      <c r="R230" s="40"/>
      <c r="S230" s="40"/>
      <c r="T230" s="76"/>
      <c r="AT230" s="22" t="s">
        <v>159</v>
      </c>
      <c r="AU230" s="22" t="s">
        <v>89</v>
      </c>
    </row>
    <row r="231" spans="2:65" s="1" customFormat="1" ht="22.5" customHeight="1">
      <c r="B231" s="39"/>
      <c r="C231" s="191" t="s">
        <v>398</v>
      </c>
      <c r="D231" s="191" t="s">
        <v>152</v>
      </c>
      <c r="E231" s="192" t="s">
        <v>399</v>
      </c>
      <c r="F231" s="193" t="s">
        <v>400</v>
      </c>
      <c r="G231" s="194" t="s">
        <v>218</v>
      </c>
      <c r="H231" s="195">
        <v>250</v>
      </c>
      <c r="I231" s="196"/>
      <c r="J231" s="197">
        <f>ROUND(I231*H231,2)</f>
        <v>0</v>
      </c>
      <c r="K231" s="193" t="s">
        <v>156</v>
      </c>
      <c r="L231" s="59"/>
      <c r="M231" s="198" t="s">
        <v>22</v>
      </c>
      <c r="N231" s="199" t="s">
        <v>51</v>
      </c>
      <c r="O231" s="40"/>
      <c r="P231" s="200">
        <f>O231*H231</f>
        <v>0</v>
      </c>
      <c r="Q231" s="200">
        <v>4.0000000000000003E-5</v>
      </c>
      <c r="R231" s="200">
        <f>Q231*H231</f>
        <v>0.01</v>
      </c>
      <c r="S231" s="200">
        <v>0</v>
      </c>
      <c r="T231" s="201">
        <f>S231*H231</f>
        <v>0</v>
      </c>
      <c r="AR231" s="22" t="s">
        <v>157</v>
      </c>
      <c r="AT231" s="22" t="s">
        <v>152</v>
      </c>
      <c r="AU231" s="22" t="s">
        <v>89</v>
      </c>
      <c r="AY231" s="22" t="s">
        <v>150</v>
      </c>
      <c r="BE231" s="202">
        <f>IF(N231="základní",J231,0)</f>
        <v>0</v>
      </c>
      <c r="BF231" s="202">
        <f>IF(N231="snížená",J231,0)</f>
        <v>0</v>
      </c>
      <c r="BG231" s="202">
        <f>IF(N231="zákl. přenesená",J231,0)</f>
        <v>0</v>
      </c>
      <c r="BH231" s="202">
        <f>IF(N231="sníž. přenesená",J231,0)</f>
        <v>0</v>
      </c>
      <c r="BI231" s="202">
        <f>IF(N231="nulová",J231,0)</f>
        <v>0</v>
      </c>
      <c r="BJ231" s="22" t="s">
        <v>24</v>
      </c>
      <c r="BK231" s="202">
        <f>ROUND(I231*H231,2)</f>
        <v>0</v>
      </c>
      <c r="BL231" s="22" t="s">
        <v>157</v>
      </c>
      <c r="BM231" s="22" t="s">
        <v>401</v>
      </c>
    </row>
    <row r="232" spans="2:65" s="1" customFormat="1" ht="54">
      <c r="B232" s="39"/>
      <c r="C232" s="61"/>
      <c r="D232" s="208" t="s">
        <v>159</v>
      </c>
      <c r="E232" s="61"/>
      <c r="F232" s="218" t="s">
        <v>402</v>
      </c>
      <c r="G232" s="61"/>
      <c r="H232" s="61"/>
      <c r="I232" s="161"/>
      <c r="J232" s="61"/>
      <c r="K232" s="61"/>
      <c r="L232" s="59"/>
      <c r="M232" s="205"/>
      <c r="N232" s="40"/>
      <c r="O232" s="40"/>
      <c r="P232" s="40"/>
      <c r="Q232" s="40"/>
      <c r="R232" s="40"/>
      <c r="S232" s="40"/>
      <c r="T232" s="76"/>
      <c r="AT232" s="22" t="s">
        <v>159</v>
      </c>
      <c r="AU232" s="22" t="s">
        <v>89</v>
      </c>
    </row>
    <row r="233" spans="2:65" s="1" customFormat="1" ht="22.5" customHeight="1">
      <c r="B233" s="39"/>
      <c r="C233" s="191" t="s">
        <v>403</v>
      </c>
      <c r="D233" s="191" t="s">
        <v>152</v>
      </c>
      <c r="E233" s="192" t="s">
        <v>404</v>
      </c>
      <c r="F233" s="193" t="s">
        <v>405</v>
      </c>
      <c r="G233" s="194" t="s">
        <v>199</v>
      </c>
      <c r="H233" s="195">
        <v>6</v>
      </c>
      <c r="I233" s="196"/>
      <c r="J233" s="197">
        <f>ROUND(I233*H233,2)</f>
        <v>0</v>
      </c>
      <c r="K233" s="193" t="s">
        <v>156</v>
      </c>
      <c r="L233" s="59"/>
      <c r="M233" s="198" t="s">
        <v>22</v>
      </c>
      <c r="N233" s="199" t="s">
        <v>51</v>
      </c>
      <c r="O233" s="40"/>
      <c r="P233" s="200">
        <f>O233*H233</f>
        <v>0</v>
      </c>
      <c r="Q233" s="200">
        <v>0</v>
      </c>
      <c r="R233" s="200">
        <f>Q233*H233</f>
        <v>0</v>
      </c>
      <c r="S233" s="200">
        <v>0</v>
      </c>
      <c r="T233" s="201">
        <f>S233*H233</f>
        <v>0</v>
      </c>
      <c r="AR233" s="22" t="s">
        <v>157</v>
      </c>
      <c r="AT233" s="22" t="s">
        <v>152</v>
      </c>
      <c r="AU233" s="22" t="s">
        <v>89</v>
      </c>
      <c r="AY233" s="22" t="s">
        <v>150</v>
      </c>
      <c r="BE233" s="202">
        <f>IF(N233="základní",J233,0)</f>
        <v>0</v>
      </c>
      <c r="BF233" s="202">
        <f>IF(N233="snížená",J233,0)</f>
        <v>0</v>
      </c>
      <c r="BG233" s="202">
        <f>IF(N233="zákl. přenesená",J233,0)</f>
        <v>0</v>
      </c>
      <c r="BH233" s="202">
        <f>IF(N233="sníž. přenesená",J233,0)</f>
        <v>0</v>
      </c>
      <c r="BI233" s="202">
        <f>IF(N233="nulová",J233,0)</f>
        <v>0</v>
      </c>
      <c r="BJ233" s="22" t="s">
        <v>24</v>
      </c>
      <c r="BK233" s="202">
        <f>ROUND(I233*H233,2)</f>
        <v>0</v>
      </c>
      <c r="BL233" s="22" t="s">
        <v>157</v>
      </c>
      <c r="BM233" s="22" t="s">
        <v>406</v>
      </c>
    </row>
    <row r="234" spans="2:65" s="1" customFormat="1" ht="13.5">
      <c r="B234" s="39"/>
      <c r="C234" s="61"/>
      <c r="D234" s="208" t="s">
        <v>159</v>
      </c>
      <c r="E234" s="61"/>
      <c r="F234" s="218" t="s">
        <v>407</v>
      </c>
      <c r="G234" s="61"/>
      <c r="H234" s="61"/>
      <c r="I234" s="161"/>
      <c r="J234" s="61"/>
      <c r="K234" s="61"/>
      <c r="L234" s="59"/>
      <c r="M234" s="205"/>
      <c r="N234" s="40"/>
      <c r="O234" s="40"/>
      <c r="P234" s="40"/>
      <c r="Q234" s="40"/>
      <c r="R234" s="40"/>
      <c r="S234" s="40"/>
      <c r="T234" s="76"/>
      <c r="AT234" s="22" t="s">
        <v>159</v>
      </c>
      <c r="AU234" s="22" t="s">
        <v>89</v>
      </c>
    </row>
    <row r="235" spans="2:65" s="1" customFormat="1" ht="31.5" customHeight="1">
      <c r="B235" s="39"/>
      <c r="C235" s="222" t="s">
        <v>408</v>
      </c>
      <c r="D235" s="222" t="s">
        <v>202</v>
      </c>
      <c r="E235" s="223" t="s">
        <v>409</v>
      </c>
      <c r="F235" s="224" t="s">
        <v>410</v>
      </c>
      <c r="G235" s="225" t="s">
        <v>199</v>
      </c>
      <c r="H235" s="226">
        <v>6</v>
      </c>
      <c r="I235" s="227"/>
      <c r="J235" s="228">
        <f>ROUND(I235*H235,2)</f>
        <v>0</v>
      </c>
      <c r="K235" s="224" t="s">
        <v>22</v>
      </c>
      <c r="L235" s="229"/>
      <c r="M235" s="230" t="s">
        <v>22</v>
      </c>
      <c r="N235" s="231" t="s">
        <v>51</v>
      </c>
      <c r="O235" s="40"/>
      <c r="P235" s="200">
        <f>O235*H235</f>
        <v>0</v>
      </c>
      <c r="Q235" s="200">
        <v>2E-3</v>
      </c>
      <c r="R235" s="200">
        <f>Q235*H235</f>
        <v>1.2E-2</v>
      </c>
      <c r="S235" s="200">
        <v>0</v>
      </c>
      <c r="T235" s="201">
        <f>S235*H235</f>
        <v>0</v>
      </c>
      <c r="AR235" s="22" t="s">
        <v>196</v>
      </c>
      <c r="AT235" s="22" t="s">
        <v>202</v>
      </c>
      <c r="AU235" s="22" t="s">
        <v>89</v>
      </c>
      <c r="AY235" s="22" t="s">
        <v>150</v>
      </c>
      <c r="BE235" s="202">
        <f>IF(N235="základní",J235,0)</f>
        <v>0</v>
      </c>
      <c r="BF235" s="202">
        <f>IF(N235="snížená",J235,0)</f>
        <v>0</v>
      </c>
      <c r="BG235" s="202">
        <f>IF(N235="zákl. přenesená",J235,0)</f>
        <v>0</v>
      </c>
      <c r="BH235" s="202">
        <f>IF(N235="sníž. přenesená",J235,0)</f>
        <v>0</v>
      </c>
      <c r="BI235" s="202">
        <f>IF(N235="nulová",J235,0)</f>
        <v>0</v>
      </c>
      <c r="BJ235" s="22" t="s">
        <v>24</v>
      </c>
      <c r="BK235" s="202">
        <f>ROUND(I235*H235,2)</f>
        <v>0</v>
      </c>
      <c r="BL235" s="22" t="s">
        <v>157</v>
      </c>
      <c r="BM235" s="22" t="s">
        <v>411</v>
      </c>
    </row>
    <row r="236" spans="2:65" s="1" customFormat="1" ht="27">
      <c r="B236" s="39"/>
      <c r="C236" s="61"/>
      <c r="D236" s="208" t="s">
        <v>159</v>
      </c>
      <c r="E236" s="61"/>
      <c r="F236" s="218" t="s">
        <v>410</v>
      </c>
      <c r="G236" s="61"/>
      <c r="H236" s="61"/>
      <c r="I236" s="161"/>
      <c r="J236" s="61"/>
      <c r="K236" s="61"/>
      <c r="L236" s="59"/>
      <c r="M236" s="205"/>
      <c r="N236" s="40"/>
      <c r="O236" s="40"/>
      <c r="P236" s="40"/>
      <c r="Q236" s="40"/>
      <c r="R236" s="40"/>
      <c r="S236" s="40"/>
      <c r="T236" s="76"/>
      <c r="AT236" s="22" t="s">
        <v>159</v>
      </c>
      <c r="AU236" s="22" t="s">
        <v>89</v>
      </c>
    </row>
    <row r="237" spans="2:65" s="1" customFormat="1" ht="22.5" customHeight="1">
      <c r="B237" s="39"/>
      <c r="C237" s="191" t="s">
        <v>412</v>
      </c>
      <c r="D237" s="191" t="s">
        <v>152</v>
      </c>
      <c r="E237" s="192" t="s">
        <v>413</v>
      </c>
      <c r="F237" s="193" t="s">
        <v>414</v>
      </c>
      <c r="G237" s="194" t="s">
        <v>218</v>
      </c>
      <c r="H237" s="195">
        <v>120.304</v>
      </c>
      <c r="I237" s="196"/>
      <c r="J237" s="197">
        <f>ROUND(I237*H237,2)</f>
        <v>0</v>
      </c>
      <c r="K237" s="193" t="s">
        <v>22</v>
      </c>
      <c r="L237" s="59"/>
      <c r="M237" s="198" t="s">
        <v>22</v>
      </c>
      <c r="N237" s="199" t="s">
        <v>51</v>
      </c>
      <c r="O237" s="40"/>
      <c r="P237" s="200">
        <f>O237*H237</f>
        <v>0</v>
      </c>
      <c r="Q237" s="200">
        <v>0</v>
      </c>
      <c r="R237" s="200">
        <f>Q237*H237</f>
        <v>0</v>
      </c>
      <c r="S237" s="200">
        <v>0.13100000000000001</v>
      </c>
      <c r="T237" s="201">
        <f>S237*H237</f>
        <v>15.759824</v>
      </c>
      <c r="AR237" s="22" t="s">
        <v>157</v>
      </c>
      <c r="AT237" s="22" t="s">
        <v>152</v>
      </c>
      <c r="AU237" s="22" t="s">
        <v>89</v>
      </c>
      <c r="AY237" s="22" t="s">
        <v>150</v>
      </c>
      <c r="BE237" s="202">
        <f>IF(N237="základní",J237,0)</f>
        <v>0</v>
      </c>
      <c r="BF237" s="202">
        <f>IF(N237="snížená",J237,0)</f>
        <v>0</v>
      </c>
      <c r="BG237" s="202">
        <f>IF(N237="zákl. přenesená",J237,0)</f>
        <v>0</v>
      </c>
      <c r="BH237" s="202">
        <f>IF(N237="sníž. přenesená",J237,0)</f>
        <v>0</v>
      </c>
      <c r="BI237" s="202">
        <f>IF(N237="nulová",J237,0)</f>
        <v>0</v>
      </c>
      <c r="BJ237" s="22" t="s">
        <v>24</v>
      </c>
      <c r="BK237" s="202">
        <f>ROUND(I237*H237,2)</f>
        <v>0</v>
      </c>
      <c r="BL237" s="22" t="s">
        <v>157</v>
      </c>
      <c r="BM237" s="22" t="s">
        <v>415</v>
      </c>
    </row>
    <row r="238" spans="2:65" s="1" customFormat="1" ht="13.5">
      <c r="B238" s="39"/>
      <c r="C238" s="61"/>
      <c r="D238" s="203" t="s">
        <v>159</v>
      </c>
      <c r="E238" s="61"/>
      <c r="F238" s="204" t="s">
        <v>414</v>
      </c>
      <c r="G238" s="61"/>
      <c r="H238" s="61"/>
      <c r="I238" s="161"/>
      <c r="J238" s="61"/>
      <c r="K238" s="61"/>
      <c r="L238" s="59"/>
      <c r="M238" s="205"/>
      <c r="N238" s="40"/>
      <c r="O238" s="40"/>
      <c r="P238" s="40"/>
      <c r="Q238" s="40"/>
      <c r="R238" s="40"/>
      <c r="S238" s="40"/>
      <c r="T238" s="76"/>
      <c r="AT238" s="22" t="s">
        <v>159</v>
      </c>
      <c r="AU238" s="22" t="s">
        <v>89</v>
      </c>
    </row>
    <row r="239" spans="2:65" s="11" customFormat="1" ht="13.5">
      <c r="B239" s="206"/>
      <c r="C239" s="207"/>
      <c r="D239" s="208" t="s">
        <v>161</v>
      </c>
      <c r="E239" s="209" t="s">
        <v>22</v>
      </c>
      <c r="F239" s="210" t="s">
        <v>416</v>
      </c>
      <c r="G239" s="207"/>
      <c r="H239" s="211">
        <v>120.304</v>
      </c>
      <c r="I239" s="212"/>
      <c r="J239" s="207"/>
      <c r="K239" s="207"/>
      <c r="L239" s="213"/>
      <c r="M239" s="214"/>
      <c r="N239" s="215"/>
      <c r="O239" s="215"/>
      <c r="P239" s="215"/>
      <c r="Q239" s="215"/>
      <c r="R239" s="215"/>
      <c r="S239" s="215"/>
      <c r="T239" s="216"/>
      <c r="AT239" s="217" t="s">
        <v>161</v>
      </c>
      <c r="AU239" s="217" t="s">
        <v>89</v>
      </c>
      <c r="AV239" s="11" t="s">
        <v>89</v>
      </c>
      <c r="AW239" s="11" t="s">
        <v>43</v>
      </c>
      <c r="AX239" s="11" t="s">
        <v>24</v>
      </c>
      <c r="AY239" s="217" t="s">
        <v>150</v>
      </c>
    </row>
    <row r="240" spans="2:65" s="1" customFormat="1" ht="22.5" customHeight="1">
      <c r="B240" s="39"/>
      <c r="C240" s="191" t="s">
        <v>417</v>
      </c>
      <c r="D240" s="191" t="s">
        <v>152</v>
      </c>
      <c r="E240" s="192" t="s">
        <v>418</v>
      </c>
      <c r="F240" s="193" t="s">
        <v>419</v>
      </c>
      <c r="G240" s="194" t="s">
        <v>155</v>
      </c>
      <c r="H240" s="195">
        <v>39.645000000000003</v>
      </c>
      <c r="I240" s="196"/>
      <c r="J240" s="197">
        <f>ROUND(I240*H240,2)</f>
        <v>0</v>
      </c>
      <c r="K240" s="193" t="s">
        <v>22</v>
      </c>
      <c r="L240" s="59"/>
      <c r="M240" s="198" t="s">
        <v>22</v>
      </c>
      <c r="N240" s="199" t="s">
        <v>51</v>
      </c>
      <c r="O240" s="40"/>
      <c r="P240" s="200">
        <f>O240*H240</f>
        <v>0</v>
      </c>
      <c r="Q240" s="200">
        <v>0</v>
      </c>
      <c r="R240" s="200">
        <f>Q240*H240</f>
        <v>0</v>
      </c>
      <c r="S240" s="200">
        <v>0.32013999999999998</v>
      </c>
      <c r="T240" s="201">
        <f>S240*H240</f>
        <v>12.6919503</v>
      </c>
      <c r="AR240" s="22" t="s">
        <v>157</v>
      </c>
      <c r="AT240" s="22" t="s">
        <v>152</v>
      </c>
      <c r="AU240" s="22" t="s">
        <v>89</v>
      </c>
      <c r="AY240" s="22" t="s">
        <v>150</v>
      </c>
      <c r="BE240" s="202">
        <f>IF(N240="základní",J240,0)</f>
        <v>0</v>
      </c>
      <c r="BF240" s="202">
        <f>IF(N240="snížená",J240,0)</f>
        <v>0</v>
      </c>
      <c r="BG240" s="202">
        <f>IF(N240="zákl. přenesená",J240,0)</f>
        <v>0</v>
      </c>
      <c r="BH240" s="202">
        <f>IF(N240="sníž. přenesená",J240,0)</f>
        <v>0</v>
      </c>
      <c r="BI240" s="202">
        <f>IF(N240="nulová",J240,0)</f>
        <v>0</v>
      </c>
      <c r="BJ240" s="22" t="s">
        <v>24</v>
      </c>
      <c r="BK240" s="202">
        <f>ROUND(I240*H240,2)</f>
        <v>0</v>
      </c>
      <c r="BL240" s="22" t="s">
        <v>157</v>
      </c>
      <c r="BM240" s="22" t="s">
        <v>420</v>
      </c>
    </row>
    <row r="241" spans="2:65" s="1" customFormat="1" ht="13.5">
      <c r="B241" s="39"/>
      <c r="C241" s="61"/>
      <c r="D241" s="203" t="s">
        <v>159</v>
      </c>
      <c r="E241" s="61"/>
      <c r="F241" s="204" t="s">
        <v>419</v>
      </c>
      <c r="G241" s="61"/>
      <c r="H241" s="61"/>
      <c r="I241" s="161"/>
      <c r="J241" s="61"/>
      <c r="K241" s="61"/>
      <c r="L241" s="59"/>
      <c r="M241" s="205"/>
      <c r="N241" s="40"/>
      <c r="O241" s="40"/>
      <c r="P241" s="40"/>
      <c r="Q241" s="40"/>
      <c r="R241" s="40"/>
      <c r="S241" s="40"/>
      <c r="T241" s="76"/>
      <c r="AT241" s="22" t="s">
        <v>159</v>
      </c>
      <c r="AU241" s="22" t="s">
        <v>89</v>
      </c>
    </row>
    <row r="242" spans="2:65" s="11" customFormat="1" ht="13.5">
      <c r="B242" s="206"/>
      <c r="C242" s="207"/>
      <c r="D242" s="208" t="s">
        <v>161</v>
      </c>
      <c r="E242" s="209" t="s">
        <v>22</v>
      </c>
      <c r="F242" s="210" t="s">
        <v>421</v>
      </c>
      <c r="G242" s="207"/>
      <c r="H242" s="211">
        <v>39.645000000000003</v>
      </c>
      <c r="I242" s="212"/>
      <c r="J242" s="207"/>
      <c r="K242" s="207"/>
      <c r="L242" s="213"/>
      <c r="M242" s="214"/>
      <c r="N242" s="215"/>
      <c r="O242" s="215"/>
      <c r="P242" s="215"/>
      <c r="Q242" s="215"/>
      <c r="R242" s="215"/>
      <c r="S242" s="215"/>
      <c r="T242" s="216"/>
      <c r="AT242" s="217" t="s">
        <v>161</v>
      </c>
      <c r="AU242" s="217" t="s">
        <v>89</v>
      </c>
      <c r="AV242" s="11" t="s">
        <v>89</v>
      </c>
      <c r="AW242" s="11" t="s">
        <v>43</v>
      </c>
      <c r="AX242" s="11" t="s">
        <v>24</v>
      </c>
      <c r="AY242" s="217" t="s">
        <v>150</v>
      </c>
    </row>
    <row r="243" spans="2:65" s="1" customFormat="1" ht="31.5" customHeight="1">
      <c r="B243" s="39"/>
      <c r="C243" s="191" t="s">
        <v>422</v>
      </c>
      <c r="D243" s="191" t="s">
        <v>152</v>
      </c>
      <c r="E243" s="192" t="s">
        <v>423</v>
      </c>
      <c r="F243" s="193" t="s">
        <v>424</v>
      </c>
      <c r="G243" s="194" t="s">
        <v>155</v>
      </c>
      <c r="H243" s="195">
        <v>13.215</v>
      </c>
      <c r="I243" s="196"/>
      <c r="J243" s="197">
        <f>ROUND(I243*H243,2)</f>
        <v>0</v>
      </c>
      <c r="K243" s="193" t="s">
        <v>156</v>
      </c>
      <c r="L243" s="59"/>
      <c r="M243" s="198" t="s">
        <v>22</v>
      </c>
      <c r="N243" s="199" t="s">
        <v>51</v>
      </c>
      <c r="O243" s="40"/>
      <c r="P243" s="200">
        <f>O243*H243</f>
        <v>0</v>
      </c>
      <c r="Q243" s="200">
        <v>0</v>
      </c>
      <c r="R243" s="200">
        <f>Q243*H243</f>
        <v>0</v>
      </c>
      <c r="S243" s="200">
        <v>2.2000000000000002</v>
      </c>
      <c r="T243" s="201">
        <f>S243*H243</f>
        <v>29.073</v>
      </c>
      <c r="AR243" s="22" t="s">
        <v>157</v>
      </c>
      <c r="AT243" s="22" t="s">
        <v>152</v>
      </c>
      <c r="AU243" s="22" t="s">
        <v>89</v>
      </c>
      <c r="AY243" s="22" t="s">
        <v>150</v>
      </c>
      <c r="BE243" s="202">
        <f>IF(N243="základní",J243,0)</f>
        <v>0</v>
      </c>
      <c r="BF243" s="202">
        <f>IF(N243="snížená",J243,0)</f>
        <v>0</v>
      </c>
      <c r="BG243" s="202">
        <f>IF(N243="zákl. přenesená",J243,0)</f>
        <v>0</v>
      </c>
      <c r="BH243" s="202">
        <f>IF(N243="sníž. přenesená",J243,0)</f>
        <v>0</v>
      </c>
      <c r="BI243" s="202">
        <f>IF(N243="nulová",J243,0)</f>
        <v>0</v>
      </c>
      <c r="BJ243" s="22" t="s">
        <v>24</v>
      </c>
      <c r="BK243" s="202">
        <f>ROUND(I243*H243,2)</f>
        <v>0</v>
      </c>
      <c r="BL243" s="22" t="s">
        <v>157</v>
      </c>
      <c r="BM243" s="22" t="s">
        <v>425</v>
      </c>
    </row>
    <row r="244" spans="2:65" s="1" customFormat="1" ht="13.5">
      <c r="B244" s="39"/>
      <c r="C244" s="61"/>
      <c r="D244" s="203" t="s">
        <v>159</v>
      </c>
      <c r="E244" s="61"/>
      <c r="F244" s="204" t="s">
        <v>426</v>
      </c>
      <c r="G244" s="61"/>
      <c r="H244" s="61"/>
      <c r="I244" s="161"/>
      <c r="J244" s="61"/>
      <c r="K244" s="61"/>
      <c r="L244" s="59"/>
      <c r="M244" s="205"/>
      <c r="N244" s="40"/>
      <c r="O244" s="40"/>
      <c r="P244" s="40"/>
      <c r="Q244" s="40"/>
      <c r="R244" s="40"/>
      <c r="S244" s="40"/>
      <c r="T244" s="76"/>
      <c r="AT244" s="22" t="s">
        <v>159</v>
      </c>
      <c r="AU244" s="22" t="s">
        <v>89</v>
      </c>
    </row>
    <row r="245" spans="2:65" s="11" customFormat="1" ht="13.5">
      <c r="B245" s="206"/>
      <c r="C245" s="207"/>
      <c r="D245" s="208" t="s">
        <v>161</v>
      </c>
      <c r="E245" s="209" t="s">
        <v>22</v>
      </c>
      <c r="F245" s="210" t="s">
        <v>427</v>
      </c>
      <c r="G245" s="207"/>
      <c r="H245" s="211">
        <v>13.215</v>
      </c>
      <c r="I245" s="212"/>
      <c r="J245" s="207"/>
      <c r="K245" s="207"/>
      <c r="L245" s="213"/>
      <c r="M245" s="214"/>
      <c r="N245" s="215"/>
      <c r="O245" s="215"/>
      <c r="P245" s="215"/>
      <c r="Q245" s="215"/>
      <c r="R245" s="215"/>
      <c r="S245" s="215"/>
      <c r="T245" s="216"/>
      <c r="AT245" s="217" t="s">
        <v>161</v>
      </c>
      <c r="AU245" s="217" t="s">
        <v>89</v>
      </c>
      <c r="AV245" s="11" t="s">
        <v>89</v>
      </c>
      <c r="AW245" s="11" t="s">
        <v>43</v>
      </c>
      <c r="AX245" s="11" t="s">
        <v>24</v>
      </c>
      <c r="AY245" s="217" t="s">
        <v>150</v>
      </c>
    </row>
    <row r="246" spans="2:65" s="1" customFormat="1" ht="22.5" customHeight="1">
      <c r="B246" s="39"/>
      <c r="C246" s="191" t="s">
        <v>428</v>
      </c>
      <c r="D246" s="191" t="s">
        <v>152</v>
      </c>
      <c r="E246" s="192" t="s">
        <v>429</v>
      </c>
      <c r="F246" s="193" t="s">
        <v>430</v>
      </c>
      <c r="G246" s="194" t="s">
        <v>155</v>
      </c>
      <c r="H246" s="195">
        <v>7.9290000000000003</v>
      </c>
      <c r="I246" s="196"/>
      <c r="J246" s="197">
        <f>ROUND(I246*H246,2)</f>
        <v>0</v>
      </c>
      <c r="K246" s="193" t="s">
        <v>156</v>
      </c>
      <c r="L246" s="59"/>
      <c r="M246" s="198" t="s">
        <v>22</v>
      </c>
      <c r="N246" s="199" t="s">
        <v>51</v>
      </c>
      <c r="O246" s="40"/>
      <c r="P246" s="200">
        <f>O246*H246</f>
        <v>0</v>
      </c>
      <c r="Q246" s="200">
        <v>0</v>
      </c>
      <c r="R246" s="200">
        <f>Q246*H246</f>
        <v>0</v>
      </c>
      <c r="S246" s="200">
        <v>1.4</v>
      </c>
      <c r="T246" s="201">
        <f>S246*H246</f>
        <v>11.1006</v>
      </c>
      <c r="AR246" s="22" t="s">
        <v>157</v>
      </c>
      <c r="AT246" s="22" t="s">
        <v>152</v>
      </c>
      <c r="AU246" s="22" t="s">
        <v>89</v>
      </c>
      <c r="AY246" s="22" t="s">
        <v>150</v>
      </c>
      <c r="BE246" s="202">
        <f>IF(N246="základní",J246,0)</f>
        <v>0</v>
      </c>
      <c r="BF246" s="202">
        <f>IF(N246="snížená",J246,0)</f>
        <v>0</v>
      </c>
      <c r="BG246" s="202">
        <f>IF(N246="zákl. přenesená",J246,0)</f>
        <v>0</v>
      </c>
      <c r="BH246" s="202">
        <f>IF(N246="sníž. přenesená",J246,0)</f>
        <v>0</v>
      </c>
      <c r="BI246" s="202">
        <f>IF(N246="nulová",J246,0)</f>
        <v>0</v>
      </c>
      <c r="BJ246" s="22" t="s">
        <v>24</v>
      </c>
      <c r="BK246" s="202">
        <f>ROUND(I246*H246,2)</f>
        <v>0</v>
      </c>
      <c r="BL246" s="22" t="s">
        <v>157</v>
      </c>
      <c r="BM246" s="22" t="s">
        <v>431</v>
      </c>
    </row>
    <row r="247" spans="2:65" s="1" customFormat="1" ht="27">
      <c r="B247" s="39"/>
      <c r="C247" s="61"/>
      <c r="D247" s="203" t="s">
        <v>159</v>
      </c>
      <c r="E247" s="61"/>
      <c r="F247" s="204" t="s">
        <v>432</v>
      </c>
      <c r="G247" s="61"/>
      <c r="H247" s="61"/>
      <c r="I247" s="161"/>
      <c r="J247" s="61"/>
      <c r="K247" s="61"/>
      <c r="L247" s="59"/>
      <c r="M247" s="205"/>
      <c r="N247" s="40"/>
      <c r="O247" s="40"/>
      <c r="P247" s="40"/>
      <c r="Q247" s="40"/>
      <c r="R247" s="40"/>
      <c r="S247" s="40"/>
      <c r="T247" s="76"/>
      <c r="AT247" s="22" t="s">
        <v>159</v>
      </c>
      <c r="AU247" s="22" t="s">
        <v>89</v>
      </c>
    </row>
    <row r="248" spans="2:65" s="11" customFormat="1" ht="13.5">
      <c r="B248" s="206"/>
      <c r="C248" s="207"/>
      <c r="D248" s="208" t="s">
        <v>161</v>
      </c>
      <c r="E248" s="209" t="s">
        <v>22</v>
      </c>
      <c r="F248" s="210" t="s">
        <v>433</v>
      </c>
      <c r="G248" s="207"/>
      <c r="H248" s="211">
        <v>7.9290000000000003</v>
      </c>
      <c r="I248" s="212"/>
      <c r="J248" s="207"/>
      <c r="K248" s="207"/>
      <c r="L248" s="213"/>
      <c r="M248" s="214"/>
      <c r="N248" s="215"/>
      <c r="O248" s="215"/>
      <c r="P248" s="215"/>
      <c r="Q248" s="215"/>
      <c r="R248" s="215"/>
      <c r="S248" s="215"/>
      <c r="T248" s="216"/>
      <c r="AT248" s="217" t="s">
        <v>161</v>
      </c>
      <c r="AU248" s="217" t="s">
        <v>89</v>
      </c>
      <c r="AV248" s="11" t="s">
        <v>89</v>
      </c>
      <c r="AW248" s="11" t="s">
        <v>43</v>
      </c>
      <c r="AX248" s="11" t="s">
        <v>24</v>
      </c>
      <c r="AY248" s="217" t="s">
        <v>150</v>
      </c>
    </row>
    <row r="249" spans="2:65" s="1" customFormat="1" ht="22.5" customHeight="1">
      <c r="B249" s="39"/>
      <c r="C249" s="191" t="s">
        <v>434</v>
      </c>
      <c r="D249" s="191" t="s">
        <v>152</v>
      </c>
      <c r="E249" s="192" t="s">
        <v>435</v>
      </c>
      <c r="F249" s="193" t="s">
        <v>436</v>
      </c>
      <c r="G249" s="194" t="s">
        <v>199</v>
      </c>
      <c r="H249" s="195">
        <v>1</v>
      </c>
      <c r="I249" s="196"/>
      <c r="J249" s="197">
        <f>ROUND(I249*H249,2)</f>
        <v>0</v>
      </c>
      <c r="K249" s="193" t="s">
        <v>156</v>
      </c>
      <c r="L249" s="59"/>
      <c r="M249" s="198" t="s">
        <v>22</v>
      </c>
      <c r="N249" s="199" t="s">
        <v>51</v>
      </c>
      <c r="O249" s="40"/>
      <c r="P249" s="200">
        <f>O249*H249</f>
        <v>0</v>
      </c>
      <c r="Q249" s="200">
        <v>0</v>
      </c>
      <c r="R249" s="200">
        <f>Q249*H249</f>
        <v>0</v>
      </c>
      <c r="S249" s="200">
        <v>4.0000000000000001E-3</v>
      </c>
      <c r="T249" s="201">
        <f>S249*H249</f>
        <v>4.0000000000000001E-3</v>
      </c>
      <c r="AR249" s="22" t="s">
        <v>157</v>
      </c>
      <c r="AT249" s="22" t="s">
        <v>152</v>
      </c>
      <c r="AU249" s="22" t="s">
        <v>89</v>
      </c>
      <c r="AY249" s="22" t="s">
        <v>150</v>
      </c>
      <c r="BE249" s="202">
        <f>IF(N249="základní",J249,0)</f>
        <v>0</v>
      </c>
      <c r="BF249" s="202">
        <f>IF(N249="snížená",J249,0)</f>
        <v>0</v>
      </c>
      <c r="BG249" s="202">
        <f>IF(N249="zákl. přenesená",J249,0)</f>
        <v>0</v>
      </c>
      <c r="BH249" s="202">
        <f>IF(N249="sníž. přenesená",J249,0)</f>
        <v>0</v>
      </c>
      <c r="BI249" s="202">
        <f>IF(N249="nulová",J249,0)</f>
        <v>0</v>
      </c>
      <c r="BJ249" s="22" t="s">
        <v>24</v>
      </c>
      <c r="BK249" s="202">
        <f>ROUND(I249*H249,2)</f>
        <v>0</v>
      </c>
      <c r="BL249" s="22" t="s">
        <v>157</v>
      </c>
      <c r="BM249" s="22" t="s">
        <v>437</v>
      </c>
    </row>
    <row r="250" spans="2:65" s="1" customFormat="1" ht="27">
      <c r="B250" s="39"/>
      <c r="C250" s="61"/>
      <c r="D250" s="208" t="s">
        <v>159</v>
      </c>
      <c r="E250" s="61"/>
      <c r="F250" s="218" t="s">
        <v>438</v>
      </c>
      <c r="G250" s="61"/>
      <c r="H250" s="61"/>
      <c r="I250" s="161"/>
      <c r="J250" s="61"/>
      <c r="K250" s="61"/>
      <c r="L250" s="59"/>
      <c r="M250" s="205"/>
      <c r="N250" s="40"/>
      <c r="O250" s="40"/>
      <c r="P250" s="40"/>
      <c r="Q250" s="40"/>
      <c r="R250" s="40"/>
      <c r="S250" s="40"/>
      <c r="T250" s="76"/>
      <c r="AT250" s="22" t="s">
        <v>159</v>
      </c>
      <c r="AU250" s="22" t="s">
        <v>89</v>
      </c>
    </row>
    <row r="251" spans="2:65" s="1" customFormat="1" ht="22.5" customHeight="1">
      <c r="B251" s="39"/>
      <c r="C251" s="191" t="s">
        <v>439</v>
      </c>
      <c r="D251" s="191" t="s">
        <v>152</v>
      </c>
      <c r="E251" s="192" t="s">
        <v>440</v>
      </c>
      <c r="F251" s="193" t="s">
        <v>441</v>
      </c>
      <c r="G251" s="194" t="s">
        <v>199</v>
      </c>
      <c r="H251" s="195">
        <v>30</v>
      </c>
      <c r="I251" s="196"/>
      <c r="J251" s="197">
        <f>ROUND(I251*H251,2)</f>
        <v>0</v>
      </c>
      <c r="K251" s="193" t="s">
        <v>156</v>
      </c>
      <c r="L251" s="59"/>
      <c r="M251" s="198" t="s">
        <v>22</v>
      </c>
      <c r="N251" s="199" t="s">
        <v>51</v>
      </c>
      <c r="O251" s="40"/>
      <c r="P251" s="200">
        <f>O251*H251</f>
        <v>0</v>
      </c>
      <c r="Q251" s="200">
        <v>0</v>
      </c>
      <c r="R251" s="200">
        <f>Q251*H251</f>
        <v>0</v>
      </c>
      <c r="S251" s="200">
        <v>2.5000000000000001E-2</v>
      </c>
      <c r="T251" s="201">
        <f>S251*H251</f>
        <v>0.75</v>
      </c>
      <c r="AR251" s="22" t="s">
        <v>157</v>
      </c>
      <c r="AT251" s="22" t="s">
        <v>152</v>
      </c>
      <c r="AU251" s="22" t="s">
        <v>89</v>
      </c>
      <c r="AY251" s="22" t="s">
        <v>150</v>
      </c>
      <c r="BE251" s="202">
        <f>IF(N251="základní",J251,0)</f>
        <v>0</v>
      </c>
      <c r="BF251" s="202">
        <f>IF(N251="snížená",J251,0)</f>
        <v>0</v>
      </c>
      <c r="BG251" s="202">
        <f>IF(N251="zákl. přenesená",J251,0)</f>
        <v>0</v>
      </c>
      <c r="BH251" s="202">
        <f>IF(N251="sníž. přenesená",J251,0)</f>
        <v>0</v>
      </c>
      <c r="BI251" s="202">
        <f>IF(N251="nulová",J251,0)</f>
        <v>0</v>
      </c>
      <c r="BJ251" s="22" t="s">
        <v>24</v>
      </c>
      <c r="BK251" s="202">
        <f>ROUND(I251*H251,2)</f>
        <v>0</v>
      </c>
      <c r="BL251" s="22" t="s">
        <v>157</v>
      </c>
      <c r="BM251" s="22" t="s">
        <v>442</v>
      </c>
    </row>
    <row r="252" spans="2:65" s="1" customFormat="1" ht="27">
      <c r="B252" s="39"/>
      <c r="C252" s="61"/>
      <c r="D252" s="208" t="s">
        <v>159</v>
      </c>
      <c r="E252" s="61"/>
      <c r="F252" s="218" t="s">
        <v>443</v>
      </c>
      <c r="G252" s="61"/>
      <c r="H252" s="61"/>
      <c r="I252" s="161"/>
      <c r="J252" s="61"/>
      <c r="K252" s="61"/>
      <c r="L252" s="59"/>
      <c r="M252" s="205"/>
      <c r="N252" s="40"/>
      <c r="O252" s="40"/>
      <c r="P252" s="40"/>
      <c r="Q252" s="40"/>
      <c r="R252" s="40"/>
      <c r="S252" s="40"/>
      <c r="T252" s="76"/>
      <c r="AT252" s="22" t="s">
        <v>159</v>
      </c>
      <c r="AU252" s="22" t="s">
        <v>89</v>
      </c>
    </row>
    <row r="253" spans="2:65" s="1" customFormat="1" ht="22.5" customHeight="1">
      <c r="B253" s="39"/>
      <c r="C253" s="191" t="s">
        <v>444</v>
      </c>
      <c r="D253" s="191" t="s">
        <v>152</v>
      </c>
      <c r="E253" s="192" t="s">
        <v>445</v>
      </c>
      <c r="F253" s="193" t="s">
        <v>446</v>
      </c>
      <c r="G253" s="194" t="s">
        <v>199</v>
      </c>
      <c r="H253" s="195">
        <v>8</v>
      </c>
      <c r="I253" s="196"/>
      <c r="J253" s="197">
        <f>ROUND(I253*H253,2)</f>
        <v>0</v>
      </c>
      <c r="K253" s="193" t="s">
        <v>156</v>
      </c>
      <c r="L253" s="59"/>
      <c r="M253" s="198" t="s">
        <v>22</v>
      </c>
      <c r="N253" s="199" t="s">
        <v>51</v>
      </c>
      <c r="O253" s="40"/>
      <c r="P253" s="200">
        <f>O253*H253</f>
        <v>0</v>
      </c>
      <c r="Q253" s="200">
        <v>0</v>
      </c>
      <c r="R253" s="200">
        <f>Q253*H253</f>
        <v>0</v>
      </c>
      <c r="S253" s="200">
        <v>7.3999999999999996E-2</v>
      </c>
      <c r="T253" s="201">
        <f>S253*H253</f>
        <v>0.59199999999999997</v>
      </c>
      <c r="AR253" s="22" t="s">
        <v>157</v>
      </c>
      <c r="AT253" s="22" t="s">
        <v>152</v>
      </c>
      <c r="AU253" s="22" t="s">
        <v>89</v>
      </c>
      <c r="AY253" s="22" t="s">
        <v>150</v>
      </c>
      <c r="BE253" s="202">
        <f>IF(N253="základní",J253,0)</f>
        <v>0</v>
      </c>
      <c r="BF253" s="202">
        <f>IF(N253="snížená",J253,0)</f>
        <v>0</v>
      </c>
      <c r="BG253" s="202">
        <f>IF(N253="zákl. přenesená",J253,0)</f>
        <v>0</v>
      </c>
      <c r="BH253" s="202">
        <f>IF(N253="sníž. přenesená",J253,0)</f>
        <v>0</v>
      </c>
      <c r="BI253" s="202">
        <f>IF(N253="nulová",J253,0)</f>
        <v>0</v>
      </c>
      <c r="BJ253" s="22" t="s">
        <v>24</v>
      </c>
      <c r="BK253" s="202">
        <f>ROUND(I253*H253,2)</f>
        <v>0</v>
      </c>
      <c r="BL253" s="22" t="s">
        <v>157</v>
      </c>
      <c r="BM253" s="22" t="s">
        <v>447</v>
      </c>
    </row>
    <row r="254" spans="2:65" s="1" customFormat="1" ht="27">
      <c r="B254" s="39"/>
      <c r="C254" s="61"/>
      <c r="D254" s="208" t="s">
        <v>159</v>
      </c>
      <c r="E254" s="61"/>
      <c r="F254" s="218" t="s">
        <v>448</v>
      </c>
      <c r="G254" s="61"/>
      <c r="H254" s="61"/>
      <c r="I254" s="161"/>
      <c r="J254" s="61"/>
      <c r="K254" s="61"/>
      <c r="L254" s="59"/>
      <c r="M254" s="205"/>
      <c r="N254" s="40"/>
      <c r="O254" s="40"/>
      <c r="P254" s="40"/>
      <c r="Q254" s="40"/>
      <c r="R254" s="40"/>
      <c r="S254" s="40"/>
      <c r="T254" s="76"/>
      <c r="AT254" s="22" t="s">
        <v>159</v>
      </c>
      <c r="AU254" s="22" t="s">
        <v>89</v>
      </c>
    </row>
    <row r="255" spans="2:65" s="1" customFormat="1" ht="22.5" customHeight="1">
      <c r="B255" s="39"/>
      <c r="C255" s="191" t="s">
        <v>449</v>
      </c>
      <c r="D255" s="191" t="s">
        <v>152</v>
      </c>
      <c r="E255" s="192" t="s">
        <v>450</v>
      </c>
      <c r="F255" s="193" t="s">
        <v>451</v>
      </c>
      <c r="G255" s="194" t="s">
        <v>199</v>
      </c>
      <c r="H255" s="195">
        <v>13</v>
      </c>
      <c r="I255" s="196"/>
      <c r="J255" s="197">
        <f>ROUND(I255*H255,2)</f>
        <v>0</v>
      </c>
      <c r="K255" s="193" t="s">
        <v>156</v>
      </c>
      <c r="L255" s="59"/>
      <c r="M255" s="198" t="s">
        <v>22</v>
      </c>
      <c r="N255" s="199" t="s">
        <v>51</v>
      </c>
      <c r="O255" s="40"/>
      <c r="P255" s="200">
        <f>O255*H255</f>
        <v>0</v>
      </c>
      <c r="Q255" s="200">
        <v>0</v>
      </c>
      <c r="R255" s="200">
        <f>Q255*H255</f>
        <v>0</v>
      </c>
      <c r="S255" s="200">
        <v>6.9000000000000006E-2</v>
      </c>
      <c r="T255" s="201">
        <f>S255*H255</f>
        <v>0.89700000000000002</v>
      </c>
      <c r="AR255" s="22" t="s">
        <v>157</v>
      </c>
      <c r="AT255" s="22" t="s">
        <v>152</v>
      </c>
      <c r="AU255" s="22" t="s">
        <v>89</v>
      </c>
      <c r="AY255" s="22" t="s">
        <v>150</v>
      </c>
      <c r="BE255" s="202">
        <f>IF(N255="základní",J255,0)</f>
        <v>0</v>
      </c>
      <c r="BF255" s="202">
        <f>IF(N255="snížená",J255,0)</f>
        <v>0</v>
      </c>
      <c r="BG255" s="202">
        <f>IF(N255="zákl. přenesená",J255,0)</f>
        <v>0</v>
      </c>
      <c r="BH255" s="202">
        <f>IF(N255="sníž. přenesená",J255,0)</f>
        <v>0</v>
      </c>
      <c r="BI255" s="202">
        <f>IF(N255="nulová",J255,0)</f>
        <v>0</v>
      </c>
      <c r="BJ255" s="22" t="s">
        <v>24</v>
      </c>
      <c r="BK255" s="202">
        <f>ROUND(I255*H255,2)</f>
        <v>0</v>
      </c>
      <c r="BL255" s="22" t="s">
        <v>157</v>
      </c>
      <c r="BM255" s="22" t="s">
        <v>452</v>
      </c>
    </row>
    <row r="256" spans="2:65" s="1" customFormat="1" ht="27">
      <c r="B256" s="39"/>
      <c r="C256" s="61"/>
      <c r="D256" s="208" t="s">
        <v>159</v>
      </c>
      <c r="E256" s="61"/>
      <c r="F256" s="218" t="s">
        <v>453</v>
      </c>
      <c r="G256" s="61"/>
      <c r="H256" s="61"/>
      <c r="I256" s="161"/>
      <c r="J256" s="61"/>
      <c r="K256" s="61"/>
      <c r="L256" s="59"/>
      <c r="M256" s="205"/>
      <c r="N256" s="40"/>
      <c r="O256" s="40"/>
      <c r="P256" s="40"/>
      <c r="Q256" s="40"/>
      <c r="R256" s="40"/>
      <c r="S256" s="40"/>
      <c r="T256" s="76"/>
      <c r="AT256" s="22" t="s">
        <v>159</v>
      </c>
      <c r="AU256" s="22" t="s">
        <v>89</v>
      </c>
    </row>
    <row r="257" spans="2:65" s="1" customFormat="1" ht="22.5" customHeight="1">
      <c r="B257" s="39"/>
      <c r="C257" s="191" t="s">
        <v>454</v>
      </c>
      <c r="D257" s="191" t="s">
        <v>152</v>
      </c>
      <c r="E257" s="192" t="s">
        <v>455</v>
      </c>
      <c r="F257" s="193" t="s">
        <v>456</v>
      </c>
      <c r="G257" s="194" t="s">
        <v>199</v>
      </c>
      <c r="H257" s="195">
        <v>5</v>
      </c>
      <c r="I257" s="196"/>
      <c r="J257" s="197">
        <f>ROUND(I257*H257,2)</f>
        <v>0</v>
      </c>
      <c r="K257" s="193" t="s">
        <v>156</v>
      </c>
      <c r="L257" s="59"/>
      <c r="M257" s="198" t="s">
        <v>22</v>
      </c>
      <c r="N257" s="199" t="s">
        <v>51</v>
      </c>
      <c r="O257" s="40"/>
      <c r="P257" s="200">
        <f>O257*H257</f>
        <v>0</v>
      </c>
      <c r="Q257" s="200">
        <v>0</v>
      </c>
      <c r="R257" s="200">
        <f>Q257*H257</f>
        <v>0</v>
      </c>
      <c r="S257" s="200">
        <v>2.5000000000000001E-2</v>
      </c>
      <c r="T257" s="201">
        <f>S257*H257</f>
        <v>0.125</v>
      </c>
      <c r="AR257" s="22" t="s">
        <v>157</v>
      </c>
      <c r="AT257" s="22" t="s">
        <v>152</v>
      </c>
      <c r="AU257" s="22" t="s">
        <v>89</v>
      </c>
      <c r="AY257" s="22" t="s">
        <v>150</v>
      </c>
      <c r="BE257" s="202">
        <f>IF(N257="základní",J257,0)</f>
        <v>0</v>
      </c>
      <c r="BF257" s="202">
        <f>IF(N257="snížená",J257,0)</f>
        <v>0</v>
      </c>
      <c r="BG257" s="202">
        <f>IF(N257="zákl. přenesená",J257,0)</f>
        <v>0</v>
      </c>
      <c r="BH257" s="202">
        <f>IF(N257="sníž. přenesená",J257,0)</f>
        <v>0</v>
      </c>
      <c r="BI257" s="202">
        <f>IF(N257="nulová",J257,0)</f>
        <v>0</v>
      </c>
      <c r="BJ257" s="22" t="s">
        <v>24</v>
      </c>
      <c r="BK257" s="202">
        <f>ROUND(I257*H257,2)</f>
        <v>0</v>
      </c>
      <c r="BL257" s="22" t="s">
        <v>157</v>
      </c>
      <c r="BM257" s="22" t="s">
        <v>457</v>
      </c>
    </row>
    <row r="258" spans="2:65" s="1" customFormat="1" ht="27">
      <c r="B258" s="39"/>
      <c r="C258" s="61"/>
      <c r="D258" s="208" t="s">
        <v>159</v>
      </c>
      <c r="E258" s="61"/>
      <c r="F258" s="218" t="s">
        <v>458</v>
      </c>
      <c r="G258" s="61"/>
      <c r="H258" s="61"/>
      <c r="I258" s="161"/>
      <c r="J258" s="61"/>
      <c r="K258" s="61"/>
      <c r="L258" s="59"/>
      <c r="M258" s="205"/>
      <c r="N258" s="40"/>
      <c r="O258" s="40"/>
      <c r="P258" s="40"/>
      <c r="Q258" s="40"/>
      <c r="R258" s="40"/>
      <c r="S258" s="40"/>
      <c r="T258" s="76"/>
      <c r="AT258" s="22" t="s">
        <v>159</v>
      </c>
      <c r="AU258" s="22" t="s">
        <v>89</v>
      </c>
    </row>
    <row r="259" spans="2:65" s="1" customFormat="1" ht="31.5" customHeight="1">
      <c r="B259" s="39"/>
      <c r="C259" s="191" t="s">
        <v>459</v>
      </c>
      <c r="D259" s="191" t="s">
        <v>152</v>
      </c>
      <c r="E259" s="192" t="s">
        <v>460</v>
      </c>
      <c r="F259" s="193" t="s">
        <v>461</v>
      </c>
      <c r="G259" s="194" t="s">
        <v>218</v>
      </c>
      <c r="H259" s="195">
        <v>964.58699999999999</v>
      </c>
      <c r="I259" s="196"/>
      <c r="J259" s="197">
        <f>ROUND(I259*H259,2)</f>
        <v>0</v>
      </c>
      <c r="K259" s="193" t="s">
        <v>156</v>
      </c>
      <c r="L259" s="59"/>
      <c r="M259" s="198" t="s">
        <v>22</v>
      </c>
      <c r="N259" s="199" t="s">
        <v>51</v>
      </c>
      <c r="O259" s="40"/>
      <c r="P259" s="200">
        <f>O259*H259</f>
        <v>0</v>
      </c>
      <c r="Q259" s="200">
        <v>0</v>
      </c>
      <c r="R259" s="200">
        <f>Q259*H259</f>
        <v>0</v>
      </c>
      <c r="S259" s="200">
        <v>1.6E-2</v>
      </c>
      <c r="T259" s="201">
        <f>S259*H259</f>
        <v>15.433392</v>
      </c>
      <c r="AR259" s="22" t="s">
        <v>157</v>
      </c>
      <c r="AT259" s="22" t="s">
        <v>152</v>
      </c>
      <c r="AU259" s="22" t="s">
        <v>89</v>
      </c>
      <c r="AY259" s="22" t="s">
        <v>150</v>
      </c>
      <c r="BE259" s="202">
        <f>IF(N259="základní",J259,0)</f>
        <v>0</v>
      </c>
      <c r="BF259" s="202">
        <f>IF(N259="snížená",J259,0)</f>
        <v>0</v>
      </c>
      <c r="BG259" s="202">
        <f>IF(N259="zákl. přenesená",J259,0)</f>
        <v>0</v>
      </c>
      <c r="BH259" s="202">
        <f>IF(N259="sníž. přenesená",J259,0)</f>
        <v>0</v>
      </c>
      <c r="BI259" s="202">
        <f>IF(N259="nulová",J259,0)</f>
        <v>0</v>
      </c>
      <c r="BJ259" s="22" t="s">
        <v>24</v>
      </c>
      <c r="BK259" s="202">
        <f>ROUND(I259*H259,2)</f>
        <v>0</v>
      </c>
      <c r="BL259" s="22" t="s">
        <v>157</v>
      </c>
      <c r="BM259" s="22" t="s">
        <v>462</v>
      </c>
    </row>
    <row r="260" spans="2:65" s="1" customFormat="1" ht="27">
      <c r="B260" s="39"/>
      <c r="C260" s="61"/>
      <c r="D260" s="203" t="s">
        <v>159</v>
      </c>
      <c r="E260" s="61"/>
      <c r="F260" s="204" t="s">
        <v>463</v>
      </c>
      <c r="G260" s="61"/>
      <c r="H260" s="61"/>
      <c r="I260" s="161"/>
      <c r="J260" s="61"/>
      <c r="K260" s="61"/>
      <c r="L260" s="59"/>
      <c r="M260" s="205"/>
      <c r="N260" s="40"/>
      <c r="O260" s="40"/>
      <c r="P260" s="40"/>
      <c r="Q260" s="40"/>
      <c r="R260" s="40"/>
      <c r="S260" s="40"/>
      <c r="T260" s="76"/>
      <c r="AT260" s="22" t="s">
        <v>159</v>
      </c>
      <c r="AU260" s="22" t="s">
        <v>89</v>
      </c>
    </row>
    <row r="261" spans="2:65" s="1" customFormat="1" ht="27">
      <c r="B261" s="39"/>
      <c r="C261" s="61"/>
      <c r="D261" s="208" t="s">
        <v>221</v>
      </c>
      <c r="E261" s="61"/>
      <c r="F261" s="244" t="s">
        <v>222</v>
      </c>
      <c r="G261" s="61"/>
      <c r="H261" s="61"/>
      <c r="I261" s="161"/>
      <c r="J261" s="61"/>
      <c r="K261" s="61"/>
      <c r="L261" s="59"/>
      <c r="M261" s="205"/>
      <c r="N261" s="40"/>
      <c r="O261" s="40"/>
      <c r="P261" s="40"/>
      <c r="Q261" s="40"/>
      <c r="R261" s="40"/>
      <c r="S261" s="40"/>
      <c r="T261" s="76"/>
      <c r="AT261" s="22" t="s">
        <v>221</v>
      </c>
      <c r="AU261" s="22" t="s">
        <v>89</v>
      </c>
    </row>
    <row r="262" spans="2:65" s="1" customFormat="1" ht="22.5" customHeight="1">
      <c r="B262" s="39"/>
      <c r="C262" s="191" t="s">
        <v>464</v>
      </c>
      <c r="D262" s="191" t="s">
        <v>152</v>
      </c>
      <c r="E262" s="192" t="s">
        <v>465</v>
      </c>
      <c r="F262" s="193" t="s">
        <v>466</v>
      </c>
      <c r="G262" s="194" t="s">
        <v>218</v>
      </c>
      <c r="H262" s="195">
        <v>45</v>
      </c>
      <c r="I262" s="196"/>
      <c r="J262" s="197">
        <f>ROUND(I262*H262,2)</f>
        <v>0</v>
      </c>
      <c r="K262" s="193" t="s">
        <v>156</v>
      </c>
      <c r="L262" s="59"/>
      <c r="M262" s="198" t="s">
        <v>22</v>
      </c>
      <c r="N262" s="199" t="s">
        <v>51</v>
      </c>
      <c r="O262" s="40"/>
      <c r="P262" s="200">
        <f>O262*H262</f>
        <v>0</v>
      </c>
      <c r="Q262" s="200">
        <v>7.1199999999999996E-3</v>
      </c>
      <c r="R262" s="200">
        <f>Q262*H262</f>
        <v>0.32039999999999996</v>
      </c>
      <c r="S262" s="200">
        <v>0</v>
      </c>
      <c r="T262" s="201">
        <f>S262*H262</f>
        <v>0</v>
      </c>
      <c r="AR262" s="22" t="s">
        <v>157</v>
      </c>
      <c r="AT262" s="22" t="s">
        <v>152</v>
      </c>
      <c r="AU262" s="22" t="s">
        <v>89</v>
      </c>
      <c r="AY262" s="22" t="s">
        <v>150</v>
      </c>
      <c r="BE262" s="202">
        <f>IF(N262="základní",J262,0)</f>
        <v>0</v>
      </c>
      <c r="BF262" s="202">
        <f>IF(N262="snížená",J262,0)</f>
        <v>0</v>
      </c>
      <c r="BG262" s="202">
        <f>IF(N262="zákl. přenesená",J262,0)</f>
        <v>0</v>
      </c>
      <c r="BH262" s="202">
        <f>IF(N262="sníž. přenesená",J262,0)</f>
        <v>0</v>
      </c>
      <c r="BI262" s="202">
        <f>IF(N262="nulová",J262,0)</f>
        <v>0</v>
      </c>
      <c r="BJ262" s="22" t="s">
        <v>24</v>
      </c>
      <c r="BK262" s="202">
        <f>ROUND(I262*H262,2)</f>
        <v>0</v>
      </c>
      <c r="BL262" s="22" t="s">
        <v>157</v>
      </c>
      <c r="BM262" s="22" t="s">
        <v>467</v>
      </c>
    </row>
    <row r="263" spans="2:65" s="1" customFormat="1" ht="13.5">
      <c r="B263" s="39"/>
      <c r="C263" s="61"/>
      <c r="D263" s="203" t="s">
        <v>159</v>
      </c>
      <c r="E263" s="61"/>
      <c r="F263" s="204" t="s">
        <v>468</v>
      </c>
      <c r="G263" s="61"/>
      <c r="H263" s="61"/>
      <c r="I263" s="161"/>
      <c r="J263" s="61"/>
      <c r="K263" s="61"/>
      <c r="L263" s="59"/>
      <c r="M263" s="205"/>
      <c r="N263" s="40"/>
      <c r="O263" s="40"/>
      <c r="P263" s="40"/>
      <c r="Q263" s="40"/>
      <c r="R263" s="40"/>
      <c r="S263" s="40"/>
      <c r="T263" s="76"/>
      <c r="AT263" s="22" t="s">
        <v>159</v>
      </c>
      <c r="AU263" s="22" t="s">
        <v>89</v>
      </c>
    </row>
    <row r="264" spans="2:65" s="1" customFormat="1" ht="27">
      <c r="B264" s="39"/>
      <c r="C264" s="61"/>
      <c r="D264" s="203" t="s">
        <v>221</v>
      </c>
      <c r="E264" s="61"/>
      <c r="F264" s="232" t="s">
        <v>469</v>
      </c>
      <c r="G264" s="61"/>
      <c r="H264" s="61"/>
      <c r="I264" s="161"/>
      <c r="J264" s="61"/>
      <c r="K264" s="61"/>
      <c r="L264" s="59"/>
      <c r="M264" s="205"/>
      <c r="N264" s="40"/>
      <c r="O264" s="40"/>
      <c r="P264" s="40"/>
      <c r="Q264" s="40"/>
      <c r="R264" s="40"/>
      <c r="S264" s="40"/>
      <c r="T264" s="76"/>
      <c r="AT264" s="22" t="s">
        <v>221</v>
      </c>
      <c r="AU264" s="22" t="s">
        <v>89</v>
      </c>
    </row>
    <row r="265" spans="2:65" s="10" customFormat="1" ht="29.85" customHeight="1">
      <c r="B265" s="174"/>
      <c r="C265" s="175"/>
      <c r="D265" s="188" t="s">
        <v>79</v>
      </c>
      <c r="E265" s="189" t="s">
        <v>470</v>
      </c>
      <c r="F265" s="189" t="s">
        <v>471</v>
      </c>
      <c r="G265" s="175"/>
      <c r="H265" s="175"/>
      <c r="I265" s="178"/>
      <c r="J265" s="190">
        <f>BK265</f>
        <v>0</v>
      </c>
      <c r="K265" s="175"/>
      <c r="L265" s="180"/>
      <c r="M265" s="181"/>
      <c r="N265" s="182"/>
      <c r="O265" s="182"/>
      <c r="P265" s="183">
        <f>SUM(P266:P274)</f>
        <v>0</v>
      </c>
      <c r="Q265" s="182"/>
      <c r="R265" s="183">
        <f>SUM(R266:R274)</f>
        <v>0</v>
      </c>
      <c r="S265" s="182"/>
      <c r="T265" s="184">
        <f>SUM(T266:T274)</f>
        <v>0</v>
      </c>
      <c r="AR265" s="185" t="s">
        <v>24</v>
      </c>
      <c r="AT265" s="186" t="s">
        <v>79</v>
      </c>
      <c r="AU265" s="186" t="s">
        <v>24</v>
      </c>
      <c r="AY265" s="185" t="s">
        <v>150</v>
      </c>
      <c r="BK265" s="187">
        <f>SUM(BK266:BK274)</f>
        <v>0</v>
      </c>
    </row>
    <row r="266" spans="2:65" s="1" customFormat="1" ht="31.5" customHeight="1">
      <c r="B266" s="39"/>
      <c r="C266" s="191" t="s">
        <v>472</v>
      </c>
      <c r="D266" s="191" t="s">
        <v>152</v>
      </c>
      <c r="E266" s="192" t="s">
        <v>473</v>
      </c>
      <c r="F266" s="193" t="s">
        <v>474</v>
      </c>
      <c r="G266" s="194" t="s">
        <v>185</v>
      </c>
      <c r="H266" s="195">
        <v>92.658000000000001</v>
      </c>
      <c r="I266" s="196"/>
      <c r="J266" s="197">
        <f>ROUND(I266*H266,2)</f>
        <v>0</v>
      </c>
      <c r="K266" s="193" t="s">
        <v>156</v>
      </c>
      <c r="L266" s="59"/>
      <c r="M266" s="198" t="s">
        <v>22</v>
      </c>
      <c r="N266" s="199" t="s">
        <v>51</v>
      </c>
      <c r="O266" s="40"/>
      <c r="P266" s="200">
        <f>O266*H266</f>
        <v>0</v>
      </c>
      <c r="Q266" s="200">
        <v>0</v>
      </c>
      <c r="R266" s="200">
        <f>Q266*H266</f>
        <v>0</v>
      </c>
      <c r="S266" s="200">
        <v>0</v>
      </c>
      <c r="T266" s="201">
        <f>S266*H266</f>
        <v>0</v>
      </c>
      <c r="AR266" s="22" t="s">
        <v>157</v>
      </c>
      <c r="AT266" s="22" t="s">
        <v>152</v>
      </c>
      <c r="AU266" s="22" t="s">
        <v>89</v>
      </c>
      <c r="AY266" s="22" t="s">
        <v>150</v>
      </c>
      <c r="BE266" s="202">
        <f>IF(N266="základní",J266,0)</f>
        <v>0</v>
      </c>
      <c r="BF266" s="202">
        <f>IF(N266="snížená",J266,0)</f>
        <v>0</v>
      </c>
      <c r="BG266" s="202">
        <f>IF(N266="zákl. přenesená",J266,0)</f>
        <v>0</v>
      </c>
      <c r="BH266" s="202">
        <f>IF(N266="sníž. přenesená",J266,0)</f>
        <v>0</v>
      </c>
      <c r="BI266" s="202">
        <f>IF(N266="nulová",J266,0)</f>
        <v>0</v>
      </c>
      <c r="BJ266" s="22" t="s">
        <v>24</v>
      </c>
      <c r="BK266" s="202">
        <f>ROUND(I266*H266,2)</f>
        <v>0</v>
      </c>
      <c r="BL266" s="22" t="s">
        <v>157</v>
      </c>
      <c r="BM266" s="22" t="s">
        <v>475</v>
      </c>
    </row>
    <row r="267" spans="2:65" s="1" customFormat="1" ht="27">
      <c r="B267" s="39"/>
      <c r="C267" s="61"/>
      <c r="D267" s="208" t="s">
        <v>159</v>
      </c>
      <c r="E267" s="61"/>
      <c r="F267" s="218" t="s">
        <v>476</v>
      </c>
      <c r="G267" s="61"/>
      <c r="H267" s="61"/>
      <c r="I267" s="161"/>
      <c r="J267" s="61"/>
      <c r="K267" s="61"/>
      <c r="L267" s="59"/>
      <c r="M267" s="205"/>
      <c r="N267" s="40"/>
      <c r="O267" s="40"/>
      <c r="P267" s="40"/>
      <c r="Q267" s="40"/>
      <c r="R267" s="40"/>
      <c r="S267" s="40"/>
      <c r="T267" s="76"/>
      <c r="AT267" s="22" t="s">
        <v>159</v>
      </c>
      <c r="AU267" s="22" t="s">
        <v>89</v>
      </c>
    </row>
    <row r="268" spans="2:65" s="1" customFormat="1" ht="22.5" customHeight="1">
      <c r="B268" s="39"/>
      <c r="C268" s="191" t="s">
        <v>477</v>
      </c>
      <c r="D268" s="191" t="s">
        <v>152</v>
      </c>
      <c r="E268" s="192" t="s">
        <v>478</v>
      </c>
      <c r="F268" s="193" t="s">
        <v>479</v>
      </c>
      <c r="G268" s="194" t="s">
        <v>185</v>
      </c>
      <c r="H268" s="195">
        <v>92.658000000000001</v>
      </c>
      <c r="I268" s="196"/>
      <c r="J268" s="197">
        <f>ROUND(I268*H268,2)</f>
        <v>0</v>
      </c>
      <c r="K268" s="193" t="s">
        <v>156</v>
      </c>
      <c r="L268" s="59"/>
      <c r="M268" s="198" t="s">
        <v>22</v>
      </c>
      <c r="N268" s="199" t="s">
        <v>51</v>
      </c>
      <c r="O268" s="40"/>
      <c r="P268" s="200">
        <f>O268*H268</f>
        <v>0</v>
      </c>
      <c r="Q268" s="200">
        <v>0</v>
      </c>
      <c r="R268" s="200">
        <f>Q268*H268</f>
        <v>0</v>
      </c>
      <c r="S268" s="200">
        <v>0</v>
      </c>
      <c r="T268" s="201">
        <f>S268*H268</f>
        <v>0</v>
      </c>
      <c r="AR268" s="22" t="s">
        <v>157</v>
      </c>
      <c r="AT268" s="22" t="s">
        <v>152</v>
      </c>
      <c r="AU268" s="22" t="s">
        <v>89</v>
      </c>
      <c r="AY268" s="22" t="s">
        <v>150</v>
      </c>
      <c r="BE268" s="202">
        <f>IF(N268="základní",J268,0)</f>
        <v>0</v>
      </c>
      <c r="BF268" s="202">
        <f>IF(N268="snížená",J268,0)</f>
        <v>0</v>
      </c>
      <c r="BG268" s="202">
        <f>IF(N268="zákl. přenesená",J268,0)</f>
        <v>0</v>
      </c>
      <c r="BH268" s="202">
        <f>IF(N268="sníž. přenesená",J268,0)</f>
        <v>0</v>
      </c>
      <c r="BI268" s="202">
        <f>IF(N268="nulová",J268,0)</f>
        <v>0</v>
      </c>
      <c r="BJ268" s="22" t="s">
        <v>24</v>
      </c>
      <c r="BK268" s="202">
        <f>ROUND(I268*H268,2)</f>
        <v>0</v>
      </c>
      <c r="BL268" s="22" t="s">
        <v>157</v>
      </c>
      <c r="BM268" s="22" t="s">
        <v>480</v>
      </c>
    </row>
    <row r="269" spans="2:65" s="1" customFormat="1" ht="13.5">
      <c r="B269" s="39"/>
      <c r="C269" s="61"/>
      <c r="D269" s="208" t="s">
        <v>159</v>
      </c>
      <c r="E269" s="61"/>
      <c r="F269" s="218" t="s">
        <v>481</v>
      </c>
      <c r="G269" s="61"/>
      <c r="H269" s="61"/>
      <c r="I269" s="161"/>
      <c r="J269" s="61"/>
      <c r="K269" s="61"/>
      <c r="L269" s="59"/>
      <c r="M269" s="205"/>
      <c r="N269" s="40"/>
      <c r="O269" s="40"/>
      <c r="P269" s="40"/>
      <c r="Q269" s="40"/>
      <c r="R269" s="40"/>
      <c r="S269" s="40"/>
      <c r="T269" s="76"/>
      <c r="AT269" s="22" t="s">
        <v>159</v>
      </c>
      <c r="AU269" s="22" t="s">
        <v>89</v>
      </c>
    </row>
    <row r="270" spans="2:65" s="1" customFormat="1" ht="22.5" customHeight="1">
      <c r="B270" s="39"/>
      <c r="C270" s="191" t="s">
        <v>482</v>
      </c>
      <c r="D270" s="191" t="s">
        <v>152</v>
      </c>
      <c r="E270" s="192" t="s">
        <v>483</v>
      </c>
      <c r="F270" s="193" t="s">
        <v>484</v>
      </c>
      <c r="G270" s="194" t="s">
        <v>185</v>
      </c>
      <c r="H270" s="195">
        <v>926.58</v>
      </c>
      <c r="I270" s="196"/>
      <c r="J270" s="197">
        <f>ROUND(I270*H270,2)</f>
        <v>0</v>
      </c>
      <c r="K270" s="193" t="s">
        <v>156</v>
      </c>
      <c r="L270" s="59"/>
      <c r="M270" s="198" t="s">
        <v>22</v>
      </c>
      <c r="N270" s="199" t="s">
        <v>51</v>
      </c>
      <c r="O270" s="40"/>
      <c r="P270" s="200">
        <f>O270*H270</f>
        <v>0</v>
      </c>
      <c r="Q270" s="200">
        <v>0</v>
      </c>
      <c r="R270" s="200">
        <f>Q270*H270</f>
        <v>0</v>
      </c>
      <c r="S270" s="200">
        <v>0</v>
      </c>
      <c r="T270" s="201">
        <f>S270*H270</f>
        <v>0</v>
      </c>
      <c r="AR270" s="22" t="s">
        <v>157</v>
      </c>
      <c r="AT270" s="22" t="s">
        <v>152</v>
      </c>
      <c r="AU270" s="22" t="s">
        <v>89</v>
      </c>
      <c r="AY270" s="22" t="s">
        <v>150</v>
      </c>
      <c r="BE270" s="202">
        <f>IF(N270="základní",J270,0)</f>
        <v>0</v>
      </c>
      <c r="BF270" s="202">
        <f>IF(N270="snížená",J270,0)</f>
        <v>0</v>
      </c>
      <c r="BG270" s="202">
        <f>IF(N270="zákl. přenesená",J270,0)</f>
        <v>0</v>
      </c>
      <c r="BH270" s="202">
        <f>IF(N270="sníž. přenesená",J270,0)</f>
        <v>0</v>
      </c>
      <c r="BI270" s="202">
        <f>IF(N270="nulová",J270,0)</f>
        <v>0</v>
      </c>
      <c r="BJ270" s="22" t="s">
        <v>24</v>
      </c>
      <c r="BK270" s="202">
        <f>ROUND(I270*H270,2)</f>
        <v>0</v>
      </c>
      <c r="BL270" s="22" t="s">
        <v>157</v>
      </c>
      <c r="BM270" s="22" t="s">
        <v>485</v>
      </c>
    </row>
    <row r="271" spans="2:65" s="1" customFormat="1" ht="27">
      <c r="B271" s="39"/>
      <c r="C271" s="61"/>
      <c r="D271" s="203" t="s">
        <v>159</v>
      </c>
      <c r="E271" s="61"/>
      <c r="F271" s="204" t="s">
        <v>486</v>
      </c>
      <c r="G271" s="61"/>
      <c r="H271" s="61"/>
      <c r="I271" s="161"/>
      <c r="J271" s="61"/>
      <c r="K271" s="61"/>
      <c r="L271" s="59"/>
      <c r="M271" s="205"/>
      <c r="N271" s="40"/>
      <c r="O271" s="40"/>
      <c r="P271" s="40"/>
      <c r="Q271" s="40"/>
      <c r="R271" s="40"/>
      <c r="S271" s="40"/>
      <c r="T271" s="76"/>
      <c r="AT271" s="22" t="s">
        <v>159</v>
      </c>
      <c r="AU271" s="22" t="s">
        <v>89</v>
      </c>
    </row>
    <row r="272" spans="2:65" s="11" customFormat="1" ht="13.5">
      <c r="B272" s="206"/>
      <c r="C272" s="207"/>
      <c r="D272" s="208" t="s">
        <v>161</v>
      </c>
      <c r="E272" s="207"/>
      <c r="F272" s="210" t="s">
        <v>487</v>
      </c>
      <c r="G272" s="207"/>
      <c r="H272" s="211">
        <v>926.58</v>
      </c>
      <c r="I272" s="212"/>
      <c r="J272" s="207"/>
      <c r="K272" s="207"/>
      <c r="L272" s="213"/>
      <c r="M272" s="214"/>
      <c r="N272" s="215"/>
      <c r="O272" s="215"/>
      <c r="P272" s="215"/>
      <c r="Q272" s="215"/>
      <c r="R272" s="215"/>
      <c r="S272" s="215"/>
      <c r="T272" s="216"/>
      <c r="AT272" s="217" t="s">
        <v>161</v>
      </c>
      <c r="AU272" s="217" t="s">
        <v>89</v>
      </c>
      <c r="AV272" s="11" t="s">
        <v>89</v>
      </c>
      <c r="AW272" s="11" t="s">
        <v>6</v>
      </c>
      <c r="AX272" s="11" t="s">
        <v>24</v>
      </c>
      <c r="AY272" s="217" t="s">
        <v>150</v>
      </c>
    </row>
    <row r="273" spans="2:65" s="1" customFormat="1" ht="22.5" customHeight="1">
      <c r="B273" s="39"/>
      <c r="C273" s="191" t="s">
        <v>488</v>
      </c>
      <c r="D273" s="191" t="s">
        <v>152</v>
      </c>
      <c r="E273" s="192" t="s">
        <v>489</v>
      </c>
      <c r="F273" s="193" t="s">
        <v>490</v>
      </c>
      <c r="G273" s="194" t="s">
        <v>185</v>
      </c>
      <c r="H273" s="195">
        <v>92.658000000000001</v>
      </c>
      <c r="I273" s="196"/>
      <c r="J273" s="197">
        <f>ROUND(I273*H273,2)</f>
        <v>0</v>
      </c>
      <c r="K273" s="193" t="s">
        <v>156</v>
      </c>
      <c r="L273" s="59"/>
      <c r="M273" s="198" t="s">
        <v>22</v>
      </c>
      <c r="N273" s="199" t="s">
        <v>51</v>
      </c>
      <c r="O273" s="40"/>
      <c r="P273" s="200">
        <f>O273*H273</f>
        <v>0</v>
      </c>
      <c r="Q273" s="200">
        <v>0</v>
      </c>
      <c r="R273" s="200">
        <f>Q273*H273</f>
        <v>0</v>
      </c>
      <c r="S273" s="200">
        <v>0</v>
      </c>
      <c r="T273" s="201">
        <f>S273*H273</f>
        <v>0</v>
      </c>
      <c r="AR273" s="22" t="s">
        <v>157</v>
      </c>
      <c r="AT273" s="22" t="s">
        <v>152</v>
      </c>
      <c r="AU273" s="22" t="s">
        <v>89</v>
      </c>
      <c r="AY273" s="22" t="s">
        <v>150</v>
      </c>
      <c r="BE273" s="202">
        <f>IF(N273="základní",J273,0)</f>
        <v>0</v>
      </c>
      <c r="BF273" s="202">
        <f>IF(N273="snížená",J273,0)</f>
        <v>0</v>
      </c>
      <c r="BG273" s="202">
        <f>IF(N273="zákl. přenesená",J273,0)</f>
        <v>0</v>
      </c>
      <c r="BH273" s="202">
        <f>IF(N273="sníž. přenesená",J273,0)</f>
        <v>0</v>
      </c>
      <c r="BI273" s="202">
        <f>IF(N273="nulová",J273,0)</f>
        <v>0</v>
      </c>
      <c r="BJ273" s="22" t="s">
        <v>24</v>
      </c>
      <c r="BK273" s="202">
        <f>ROUND(I273*H273,2)</f>
        <v>0</v>
      </c>
      <c r="BL273" s="22" t="s">
        <v>157</v>
      </c>
      <c r="BM273" s="22" t="s">
        <v>491</v>
      </c>
    </row>
    <row r="274" spans="2:65" s="1" customFormat="1" ht="13.5">
      <c r="B274" s="39"/>
      <c r="C274" s="61"/>
      <c r="D274" s="203" t="s">
        <v>159</v>
      </c>
      <c r="E274" s="61"/>
      <c r="F274" s="204" t="s">
        <v>492</v>
      </c>
      <c r="G274" s="61"/>
      <c r="H274" s="61"/>
      <c r="I274" s="161"/>
      <c r="J274" s="61"/>
      <c r="K274" s="61"/>
      <c r="L274" s="59"/>
      <c r="M274" s="205"/>
      <c r="N274" s="40"/>
      <c r="O274" s="40"/>
      <c r="P274" s="40"/>
      <c r="Q274" s="40"/>
      <c r="R274" s="40"/>
      <c r="S274" s="40"/>
      <c r="T274" s="76"/>
      <c r="AT274" s="22" t="s">
        <v>159</v>
      </c>
      <c r="AU274" s="22" t="s">
        <v>89</v>
      </c>
    </row>
    <row r="275" spans="2:65" s="10" customFormat="1" ht="29.85" customHeight="1">
      <c r="B275" s="174"/>
      <c r="C275" s="175"/>
      <c r="D275" s="188" t="s">
        <v>79</v>
      </c>
      <c r="E275" s="189" t="s">
        <v>493</v>
      </c>
      <c r="F275" s="189" t="s">
        <v>494</v>
      </c>
      <c r="G275" s="175"/>
      <c r="H275" s="175"/>
      <c r="I275" s="178"/>
      <c r="J275" s="190">
        <f>BK275</f>
        <v>0</v>
      </c>
      <c r="K275" s="175"/>
      <c r="L275" s="180"/>
      <c r="M275" s="181"/>
      <c r="N275" s="182"/>
      <c r="O275" s="182"/>
      <c r="P275" s="183">
        <f>SUM(P276:P277)</f>
        <v>0</v>
      </c>
      <c r="Q275" s="182"/>
      <c r="R275" s="183">
        <f>SUM(R276:R277)</f>
        <v>0</v>
      </c>
      <c r="S275" s="182"/>
      <c r="T275" s="184">
        <f>SUM(T276:T277)</f>
        <v>0</v>
      </c>
      <c r="AR275" s="185" t="s">
        <v>24</v>
      </c>
      <c r="AT275" s="186" t="s">
        <v>79</v>
      </c>
      <c r="AU275" s="186" t="s">
        <v>24</v>
      </c>
      <c r="AY275" s="185" t="s">
        <v>150</v>
      </c>
      <c r="BK275" s="187">
        <f>SUM(BK276:BK277)</f>
        <v>0</v>
      </c>
    </row>
    <row r="276" spans="2:65" s="1" customFormat="1" ht="22.5" customHeight="1">
      <c r="B276" s="39"/>
      <c r="C276" s="191" t="s">
        <v>495</v>
      </c>
      <c r="D276" s="191" t="s">
        <v>152</v>
      </c>
      <c r="E276" s="192" t="s">
        <v>496</v>
      </c>
      <c r="F276" s="193" t="s">
        <v>497</v>
      </c>
      <c r="G276" s="194" t="s">
        <v>185</v>
      </c>
      <c r="H276" s="195">
        <v>76.156000000000006</v>
      </c>
      <c r="I276" s="196"/>
      <c r="J276" s="197">
        <f>ROUND(I276*H276,2)</f>
        <v>0</v>
      </c>
      <c r="K276" s="193" t="s">
        <v>156</v>
      </c>
      <c r="L276" s="59"/>
      <c r="M276" s="198" t="s">
        <v>22</v>
      </c>
      <c r="N276" s="199" t="s">
        <v>51</v>
      </c>
      <c r="O276" s="40"/>
      <c r="P276" s="200">
        <f>O276*H276</f>
        <v>0</v>
      </c>
      <c r="Q276" s="200">
        <v>0</v>
      </c>
      <c r="R276" s="200">
        <f>Q276*H276</f>
        <v>0</v>
      </c>
      <c r="S276" s="200">
        <v>0</v>
      </c>
      <c r="T276" s="201">
        <f>S276*H276</f>
        <v>0</v>
      </c>
      <c r="AR276" s="22" t="s">
        <v>157</v>
      </c>
      <c r="AT276" s="22" t="s">
        <v>152</v>
      </c>
      <c r="AU276" s="22" t="s">
        <v>89</v>
      </c>
      <c r="AY276" s="22" t="s">
        <v>150</v>
      </c>
      <c r="BE276" s="202">
        <f>IF(N276="základní",J276,0)</f>
        <v>0</v>
      </c>
      <c r="BF276" s="202">
        <f>IF(N276="snížená",J276,0)</f>
        <v>0</v>
      </c>
      <c r="BG276" s="202">
        <f>IF(N276="zákl. přenesená",J276,0)</f>
        <v>0</v>
      </c>
      <c r="BH276" s="202">
        <f>IF(N276="sníž. přenesená",J276,0)</f>
        <v>0</v>
      </c>
      <c r="BI276" s="202">
        <f>IF(N276="nulová",J276,0)</f>
        <v>0</v>
      </c>
      <c r="BJ276" s="22" t="s">
        <v>24</v>
      </c>
      <c r="BK276" s="202">
        <f>ROUND(I276*H276,2)</f>
        <v>0</v>
      </c>
      <c r="BL276" s="22" t="s">
        <v>157</v>
      </c>
      <c r="BM276" s="22" t="s">
        <v>498</v>
      </c>
    </row>
    <row r="277" spans="2:65" s="1" customFormat="1" ht="40.5">
      <c r="B277" s="39"/>
      <c r="C277" s="61"/>
      <c r="D277" s="203" t="s">
        <v>159</v>
      </c>
      <c r="E277" s="61"/>
      <c r="F277" s="204" t="s">
        <v>499</v>
      </c>
      <c r="G277" s="61"/>
      <c r="H277" s="61"/>
      <c r="I277" s="161"/>
      <c r="J277" s="61"/>
      <c r="K277" s="61"/>
      <c r="L277" s="59"/>
      <c r="M277" s="205"/>
      <c r="N277" s="40"/>
      <c r="O277" s="40"/>
      <c r="P277" s="40"/>
      <c r="Q277" s="40"/>
      <c r="R277" s="40"/>
      <c r="S277" s="40"/>
      <c r="T277" s="76"/>
      <c r="AT277" s="22" t="s">
        <v>159</v>
      </c>
      <c r="AU277" s="22" t="s">
        <v>89</v>
      </c>
    </row>
    <row r="278" spans="2:65" s="10" customFormat="1" ht="37.35" customHeight="1">
      <c r="B278" s="174"/>
      <c r="C278" s="175"/>
      <c r="D278" s="176" t="s">
        <v>79</v>
      </c>
      <c r="E278" s="177" t="s">
        <v>500</v>
      </c>
      <c r="F278" s="177" t="s">
        <v>501</v>
      </c>
      <c r="G278" s="175"/>
      <c r="H278" s="175"/>
      <c r="I278" s="178"/>
      <c r="J278" s="179">
        <f>BK278</f>
        <v>0</v>
      </c>
      <c r="K278" s="175"/>
      <c r="L278" s="180"/>
      <c r="M278" s="181"/>
      <c r="N278" s="182"/>
      <c r="O278" s="182"/>
      <c r="P278" s="183">
        <f>P279+P300+P340+P345+P354+P360+P365+P398+P402+P440</f>
        <v>0</v>
      </c>
      <c r="Q278" s="182"/>
      <c r="R278" s="183">
        <f>R279+R300+R340+R345+R354+R360+R365+R398+R402+R440</f>
        <v>9.2786048499999989</v>
      </c>
      <c r="S278" s="182"/>
      <c r="T278" s="184">
        <f>T279+T300+T340+T345+T354+T360+T365+T398+T402+T440</f>
        <v>6.231394700000001</v>
      </c>
      <c r="AR278" s="185" t="s">
        <v>89</v>
      </c>
      <c r="AT278" s="186" t="s">
        <v>79</v>
      </c>
      <c r="AU278" s="186" t="s">
        <v>80</v>
      </c>
      <c r="AY278" s="185" t="s">
        <v>150</v>
      </c>
      <c r="BK278" s="187">
        <f>BK279+BK300+BK340+BK345+BK354+BK360+BK365+BK398+BK402+BK440</f>
        <v>0</v>
      </c>
    </row>
    <row r="279" spans="2:65" s="10" customFormat="1" ht="19.899999999999999" customHeight="1">
      <c r="B279" s="174"/>
      <c r="C279" s="175"/>
      <c r="D279" s="188" t="s">
        <v>79</v>
      </c>
      <c r="E279" s="189" t="s">
        <v>502</v>
      </c>
      <c r="F279" s="189" t="s">
        <v>503</v>
      </c>
      <c r="G279" s="175"/>
      <c r="H279" s="175"/>
      <c r="I279" s="178"/>
      <c r="J279" s="190">
        <f>BK279</f>
        <v>0</v>
      </c>
      <c r="K279" s="175"/>
      <c r="L279" s="180"/>
      <c r="M279" s="181"/>
      <c r="N279" s="182"/>
      <c r="O279" s="182"/>
      <c r="P279" s="183">
        <f>SUM(P280:P299)</f>
        <v>0</v>
      </c>
      <c r="Q279" s="182"/>
      <c r="R279" s="183">
        <f>SUM(R280:R299)</f>
        <v>1.1327455099999999</v>
      </c>
      <c r="S279" s="182"/>
      <c r="T279" s="184">
        <f>SUM(T280:T299)</f>
        <v>2.6430000000000002</v>
      </c>
      <c r="AR279" s="185" t="s">
        <v>89</v>
      </c>
      <c r="AT279" s="186" t="s">
        <v>79</v>
      </c>
      <c r="AU279" s="186" t="s">
        <v>24</v>
      </c>
      <c r="AY279" s="185" t="s">
        <v>150</v>
      </c>
      <c r="BK279" s="187">
        <f>SUM(BK280:BK299)</f>
        <v>0</v>
      </c>
    </row>
    <row r="280" spans="2:65" s="1" customFormat="1" ht="22.5" customHeight="1">
      <c r="B280" s="39"/>
      <c r="C280" s="191" t="s">
        <v>504</v>
      </c>
      <c r="D280" s="191" t="s">
        <v>152</v>
      </c>
      <c r="E280" s="192" t="s">
        <v>505</v>
      </c>
      <c r="F280" s="193" t="s">
        <v>506</v>
      </c>
      <c r="G280" s="194" t="s">
        <v>218</v>
      </c>
      <c r="H280" s="195">
        <v>264.3</v>
      </c>
      <c r="I280" s="196"/>
      <c r="J280" s="197">
        <f>ROUND(I280*H280,2)</f>
        <v>0</v>
      </c>
      <c r="K280" s="193" t="s">
        <v>156</v>
      </c>
      <c r="L280" s="59"/>
      <c r="M280" s="198" t="s">
        <v>22</v>
      </c>
      <c r="N280" s="199" t="s">
        <v>51</v>
      </c>
      <c r="O280" s="40"/>
      <c r="P280" s="200">
        <f>O280*H280</f>
        <v>0</v>
      </c>
      <c r="Q280" s="200">
        <v>0</v>
      </c>
      <c r="R280" s="200">
        <f>Q280*H280</f>
        <v>0</v>
      </c>
      <c r="S280" s="200">
        <v>0.01</v>
      </c>
      <c r="T280" s="201">
        <f>S280*H280</f>
        <v>2.6430000000000002</v>
      </c>
      <c r="AR280" s="22" t="s">
        <v>244</v>
      </c>
      <c r="AT280" s="22" t="s">
        <v>152</v>
      </c>
      <c r="AU280" s="22" t="s">
        <v>89</v>
      </c>
      <c r="AY280" s="22" t="s">
        <v>150</v>
      </c>
      <c r="BE280" s="202">
        <f>IF(N280="základní",J280,0)</f>
        <v>0</v>
      </c>
      <c r="BF280" s="202">
        <f>IF(N280="snížená",J280,0)</f>
        <v>0</v>
      </c>
      <c r="BG280" s="202">
        <f>IF(N280="zákl. přenesená",J280,0)</f>
        <v>0</v>
      </c>
      <c r="BH280" s="202">
        <f>IF(N280="sníž. přenesená",J280,0)</f>
        <v>0</v>
      </c>
      <c r="BI280" s="202">
        <f>IF(N280="nulová",J280,0)</f>
        <v>0</v>
      </c>
      <c r="BJ280" s="22" t="s">
        <v>24</v>
      </c>
      <c r="BK280" s="202">
        <f>ROUND(I280*H280,2)</f>
        <v>0</v>
      </c>
      <c r="BL280" s="22" t="s">
        <v>244</v>
      </c>
      <c r="BM280" s="22" t="s">
        <v>507</v>
      </c>
    </row>
    <row r="281" spans="2:65" s="1" customFormat="1" ht="13.5">
      <c r="B281" s="39"/>
      <c r="C281" s="61"/>
      <c r="D281" s="203" t="s">
        <v>159</v>
      </c>
      <c r="E281" s="61"/>
      <c r="F281" s="204" t="s">
        <v>508</v>
      </c>
      <c r="G281" s="61"/>
      <c r="H281" s="61"/>
      <c r="I281" s="161"/>
      <c r="J281" s="61"/>
      <c r="K281" s="61"/>
      <c r="L281" s="59"/>
      <c r="M281" s="205"/>
      <c r="N281" s="40"/>
      <c r="O281" s="40"/>
      <c r="P281" s="40"/>
      <c r="Q281" s="40"/>
      <c r="R281" s="40"/>
      <c r="S281" s="40"/>
      <c r="T281" s="76"/>
      <c r="AT281" s="22" t="s">
        <v>159</v>
      </c>
      <c r="AU281" s="22" t="s">
        <v>89</v>
      </c>
    </row>
    <row r="282" spans="2:65" s="11" customFormat="1" ht="13.5">
      <c r="B282" s="206"/>
      <c r="C282" s="207"/>
      <c r="D282" s="208" t="s">
        <v>161</v>
      </c>
      <c r="E282" s="209" t="s">
        <v>22</v>
      </c>
      <c r="F282" s="210" t="s">
        <v>509</v>
      </c>
      <c r="G282" s="207"/>
      <c r="H282" s="211">
        <v>264.3</v>
      </c>
      <c r="I282" s="212"/>
      <c r="J282" s="207"/>
      <c r="K282" s="207"/>
      <c r="L282" s="213"/>
      <c r="M282" s="214"/>
      <c r="N282" s="215"/>
      <c r="O282" s="215"/>
      <c r="P282" s="215"/>
      <c r="Q282" s="215"/>
      <c r="R282" s="215"/>
      <c r="S282" s="215"/>
      <c r="T282" s="216"/>
      <c r="AT282" s="217" t="s">
        <v>161</v>
      </c>
      <c r="AU282" s="217" t="s">
        <v>89</v>
      </c>
      <c r="AV282" s="11" t="s">
        <v>89</v>
      </c>
      <c r="AW282" s="11" t="s">
        <v>43</v>
      </c>
      <c r="AX282" s="11" t="s">
        <v>24</v>
      </c>
      <c r="AY282" s="217" t="s">
        <v>150</v>
      </c>
    </row>
    <row r="283" spans="2:65" s="1" customFormat="1" ht="44.25" customHeight="1">
      <c r="B283" s="39"/>
      <c r="C283" s="191" t="s">
        <v>510</v>
      </c>
      <c r="D283" s="191" t="s">
        <v>152</v>
      </c>
      <c r="E283" s="192" t="s">
        <v>511</v>
      </c>
      <c r="F283" s="193" t="s">
        <v>512</v>
      </c>
      <c r="G283" s="194" t="s">
        <v>218</v>
      </c>
      <c r="H283" s="195">
        <v>357.57499999999999</v>
      </c>
      <c r="I283" s="196"/>
      <c r="J283" s="197">
        <f>ROUND(I283*H283,2)</f>
        <v>0</v>
      </c>
      <c r="K283" s="193" t="s">
        <v>22</v>
      </c>
      <c r="L283" s="59"/>
      <c r="M283" s="198" t="s">
        <v>22</v>
      </c>
      <c r="N283" s="199" t="s">
        <v>51</v>
      </c>
      <c r="O283" s="40"/>
      <c r="P283" s="200">
        <f>O283*H283</f>
        <v>0</v>
      </c>
      <c r="Q283" s="200">
        <v>0</v>
      </c>
      <c r="R283" s="200">
        <f>Q283*H283</f>
        <v>0</v>
      </c>
      <c r="S283" s="200">
        <v>0</v>
      </c>
      <c r="T283" s="201">
        <f>S283*H283</f>
        <v>0</v>
      </c>
      <c r="AR283" s="22" t="s">
        <v>244</v>
      </c>
      <c r="AT283" s="22" t="s">
        <v>152</v>
      </c>
      <c r="AU283" s="22" t="s">
        <v>89</v>
      </c>
      <c r="AY283" s="22" t="s">
        <v>150</v>
      </c>
      <c r="BE283" s="202">
        <f>IF(N283="základní",J283,0)</f>
        <v>0</v>
      </c>
      <c r="BF283" s="202">
        <f>IF(N283="snížená",J283,0)</f>
        <v>0</v>
      </c>
      <c r="BG283" s="202">
        <f>IF(N283="zákl. přenesená",J283,0)</f>
        <v>0</v>
      </c>
      <c r="BH283" s="202">
        <f>IF(N283="sníž. přenesená",J283,0)</f>
        <v>0</v>
      </c>
      <c r="BI283" s="202">
        <f>IF(N283="nulová",J283,0)</f>
        <v>0</v>
      </c>
      <c r="BJ283" s="22" t="s">
        <v>24</v>
      </c>
      <c r="BK283" s="202">
        <f>ROUND(I283*H283,2)</f>
        <v>0</v>
      </c>
      <c r="BL283" s="22" t="s">
        <v>244</v>
      </c>
      <c r="BM283" s="22" t="s">
        <v>513</v>
      </c>
    </row>
    <row r="284" spans="2:65" s="1" customFormat="1" ht="27">
      <c r="B284" s="39"/>
      <c r="C284" s="61"/>
      <c r="D284" s="203" t="s">
        <v>159</v>
      </c>
      <c r="E284" s="61"/>
      <c r="F284" s="204" t="s">
        <v>512</v>
      </c>
      <c r="G284" s="61"/>
      <c r="H284" s="61"/>
      <c r="I284" s="161"/>
      <c r="J284" s="61"/>
      <c r="K284" s="61"/>
      <c r="L284" s="59"/>
      <c r="M284" s="205"/>
      <c r="N284" s="40"/>
      <c r="O284" s="40"/>
      <c r="P284" s="40"/>
      <c r="Q284" s="40"/>
      <c r="R284" s="40"/>
      <c r="S284" s="40"/>
      <c r="T284" s="76"/>
      <c r="AT284" s="22" t="s">
        <v>159</v>
      </c>
      <c r="AU284" s="22" t="s">
        <v>89</v>
      </c>
    </row>
    <row r="285" spans="2:65" s="11" customFormat="1" ht="13.5">
      <c r="B285" s="206"/>
      <c r="C285" s="207"/>
      <c r="D285" s="208" t="s">
        <v>161</v>
      </c>
      <c r="E285" s="209" t="s">
        <v>22</v>
      </c>
      <c r="F285" s="210" t="s">
        <v>514</v>
      </c>
      <c r="G285" s="207"/>
      <c r="H285" s="211">
        <v>357.57499999999999</v>
      </c>
      <c r="I285" s="212"/>
      <c r="J285" s="207"/>
      <c r="K285" s="207"/>
      <c r="L285" s="213"/>
      <c r="M285" s="214"/>
      <c r="N285" s="215"/>
      <c r="O285" s="215"/>
      <c r="P285" s="215"/>
      <c r="Q285" s="215"/>
      <c r="R285" s="215"/>
      <c r="S285" s="215"/>
      <c r="T285" s="216"/>
      <c r="AT285" s="217" t="s">
        <v>161</v>
      </c>
      <c r="AU285" s="217" t="s">
        <v>89</v>
      </c>
      <c r="AV285" s="11" t="s">
        <v>89</v>
      </c>
      <c r="AW285" s="11" t="s">
        <v>43</v>
      </c>
      <c r="AX285" s="11" t="s">
        <v>24</v>
      </c>
      <c r="AY285" s="217" t="s">
        <v>150</v>
      </c>
    </row>
    <row r="286" spans="2:65" s="1" customFormat="1" ht="22.5" customHeight="1">
      <c r="B286" s="39"/>
      <c r="C286" s="222" t="s">
        <v>515</v>
      </c>
      <c r="D286" s="222" t="s">
        <v>202</v>
      </c>
      <c r="E286" s="223" t="s">
        <v>516</v>
      </c>
      <c r="F286" s="224" t="s">
        <v>517</v>
      </c>
      <c r="G286" s="225" t="s">
        <v>218</v>
      </c>
      <c r="H286" s="226">
        <v>429.09</v>
      </c>
      <c r="I286" s="227"/>
      <c r="J286" s="228">
        <f>ROUND(I286*H286,2)</f>
        <v>0</v>
      </c>
      <c r="K286" s="224" t="s">
        <v>156</v>
      </c>
      <c r="L286" s="229"/>
      <c r="M286" s="230" t="s">
        <v>22</v>
      </c>
      <c r="N286" s="231" t="s">
        <v>51</v>
      </c>
      <c r="O286" s="40"/>
      <c r="P286" s="200">
        <f>O286*H286</f>
        <v>0</v>
      </c>
      <c r="Q286" s="200">
        <v>1.9E-3</v>
      </c>
      <c r="R286" s="200">
        <f>Q286*H286</f>
        <v>0.81527099999999997</v>
      </c>
      <c r="S286" s="200">
        <v>0</v>
      </c>
      <c r="T286" s="201">
        <f>S286*H286</f>
        <v>0</v>
      </c>
      <c r="AR286" s="22" t="s">
        <v>342</v>
      </c>
      <c r="AT286" s="22" t="s">
        <v>202</v>
      </c>
      <c r="AU286" s="22" t="s">
        <v>89</v>
      </c>
      <c r="AY286" s="22" t="s">
        <v>150</v>
      </c>
      <c r="BE286" s="202">
        <f>IF(N286="základní",J286,0)</f>
        <v>0</v>
      </c>
      <c r="BF286" s="202">
        <f>IF(N286="snížená",J286,0)</f>
        <v>0</v>
      </c>
      <c r="BG286" s="202">
        <f>IF(N286="zákl. přenesená",J286,0)</f>
        <v>0</v>
      </c>
      <c r="BH286" s="202">
        <f>IF(N286="sníž. přenesená",J286,0)</f>
        <v>0</v>
      </c>
      <c r="BI286" s="202">
        <f>IF(N286="nulová",J286,0)</f>
        <v>0</v>
      </c>
      <c r="BJ286" s="22" t="s">
        <v>24</v>
      </c>
      <c r="BK286" s="202">
        <f>ROUND(I286*H286,2)</f>
        <v>0</v>
      </c>
      <c r="BL286" s="22" t="s">
        <v>244</v>
      </c>
      <c r="BM286" s="22" t="s">
        <v>518</v>
      </c>
    </row>
    <row r="287" spans="2:65" s="1" customFormat="1" ht="13.5">
      <c r="B287" s="39"/>
      <c r="C287" s="61"/>
      <c r="D287" s="203" t="s">
        <v>159</v>
      </c>
      <c r="E287" s="61"/>
      <c r="F287" s="204" t="s">
        <v>519</v>
      </c>
      <c r="G287" s="61"/>
      <c r="H287" s="61"/>
      <c r="I287" s="161"/>
      <c r="J287" s="61"/>
      <c r="K287" s="61"/>
      <c r="L287" s="59"/>
      <c r="M287" s="205"/>
      <c r="N287" s="40"/>
      <c r="O287" s="40"/>
      <c r="P287" s="40"/>
      <c r="Q287" s="40"/>
      <c r="R287" s="40"/>
      <c r="S287" s="40"/>
      <c r="T287" s="76"/>
      <c r="AT287" s="22" t="s">
        <v>159</v>
      </c>
      <c r="AU287" s="22" t="s">
        <v>89</v>
      </c>
    </row>
    <row r="288" spans="2:65" s="1" customFormat="1" ht="27">
      <c r="B288" s="39"/>
      <c r="C288" s="61"/>
      <c r="D288" s="203" t="s">
        <v>221</v>
      </c>
      <c r="E288" s="61"/>
      <c r="F288" s="232" t="s">
        <v>520</v>
      </c>
      <c r="G288" s="61"/>
      <c r="H288" s="61"/>
      <c r="I288" s="161"/>
      <c r="J288" s="61"/>
      <c r="K288" s="61"/>
      <c r="L288" s="59"/>
      <c r="M288" s="205"/>
      <c r="N288" s="40"/>
      <c r="O288" s="40"/>
      <c r="P288" s="40"/>
      <c r="Q288" s="40"/>
      <c r="R288" s="40"/>
      <c r="S288" s="40"/>
      <c r="T288" s="76"/>
      <c r="AT288" s="22" t="s">
        <v>221</v>
      </c>
      <c r="AU288" s="22" t="s">
        <v>89</v>
      </c>
    </row>
    <row r="289" spans="2:65" s="11" customFormat="1" ht="13.5">
      <c r="B289" s="206"/>
      <c r="C289" s="207"/>
      <c r="D289" s="208" t="s">
        <v>161</v>
      </c>
      <c r="E289" s="207"/>
      <c r="F289" s="210" t="s">
        <v>521</v>
      </c>
      <c r="G289" s="207"/>
      <c r="H289" s="211">
        <v>429.09</v>
      </c>
      <c r="I289" s="212"/>
      <c r="J289" s="207"/>
      <c r="K289" s="207"/>
      <c r="L289" s="213"/>
      <c r="M289" s="214"/>
      <c r="N289" s="215"/>
      <c r="O289" s="215"/>
      <c r="P289" s="215"/>
      <c r="Q289" s="215"/>
      <c r="R289" s="215"/>
      <c r="S289" s="215"/>
      <c r="T289" s="216"/>
      <c r="AT289" s="217" t="s">
        <v>161</v>
      </c>
      <c r="AU289" s="217" t="s">
        <v>89</v>
      </c>
      <c r="AV289" s="11" t="s">
        <v>89</v>
      </c>
      <c r="AW289" s="11" t="s">
        <v>6</v>
      </c>
      <c r="AX289" s="11" t="s">
        <v>24</v>
      </c>
      <c r="AY289" s="217" t="s">
        <v>150</v>
      </c>
    </row>
    <row r="290" spans="2:65" s="1" customFormat="1" ht="22.5" customHeight="1">
      <c r="B290" s="39"/>
      <c r="C290" s="191" t="s">
        <v>522</v>
      </c>
      <c r="D290" s="191" t="s">
        <v>152</v>
      </c>
      <c r="E290" s="192" t="s">
        <v>523</v>
      </c>
      <c r="F290" s="193" t="s">
        <v>524</v>
      </c>
      <c r="G290" s="194" t="s">
        <v>199</v>
      </c>
      <c r="H290" s="195">
        <v>68.344999999999999</v>
      </c>
      <c r="I290" s="196"/>
      <c r="J290" s="197">
        <f>ROUND(I290*H290,2)</f>
        <v>0</v>
      </c>
      <c r="K290" s="193" t="s">
        <v>156</v>
      </c>
      <c r="L290" s="59"/>
      <c r="M290" s="198" t="s">
        <v>22</v>
      </c>
      <c r="N290" s="199" t="s">
        <v>51</v>
      </c>
      <c r="O290" s="40"/>
      <c r="P290" s="200">
        <f>O290*H290</f>
        <v>0</v>
      </c>
      <c r="Q290" s="200">
        <v>2.7799999999999999E-3</v>
      </c>
      <c r="R290" s="200">
        <f>Q290*H290</f>
        <v>0.1899991</v>
      </c>
      <c r="S290" s="200">
        <v>0</v>
      </c>
      <c r="T290" s="201">
        <f>S290*H290</f>
        <v>0</v>
      </c>
      <c r="AR290" s="22" t="s">
        <v>244</v>
      </c>
      <c r="AT290" s="22" t="s">
        <v>152</v>
      </c>
      <c r="AU290" s="22" t="s">
        <v>89</v>
      </c>
      <c r="AY290" s="22" t="s">
        <v>150</v>
      </c>
      <c r="BE290" s="202">
        <f>IF(N290="základní",J290,0)</f>
        <v>0</v>
      </c>
      <c r="BF290" s="202">
        <f>IF(N290="snížená",J290,0)</f>
        <v>0</v>
      </c>
      <c r="BG290" s="202">
        <f>IF(N290="zákl. přenesená",J290,0)</f>
        <v>0</v>
      </c>
      <c r="BH290" s="202">
        <f>IF(N290="sníž. přenesená",J290,0)</f>
        <v>0</v>
      </c>
      <c r="BI290" s="202">
        <f>IF(N290="nulová",J290,0)</f>
        <v>0</v>
      </c>
      <c r="BJ290" s="22" t="s">
        <v>24</v>
      </c>
      <c r="BK290" s="202">
        <f>ROUND(I290*H290,2)</f>
        <v>0</v>
      </c>
      <c r="BL290" s="22" t="s">
        <v>244</v>
      </c>
      <c r="BM290" s="22" t="s">
        <v>525</v>
      </c>
    </row>
    <row r="291" spans="2:65" s="1" customFormat="1" ht="27">
      <c r="B291" s="39"/>
      <c r="C291" s="61"/>
      <c r="D291" s="203" t="s">
        <v>159</v>
      </c>
      <c r="E291" s="61"/>
      <c r="F291" s="204" t="s">
        <v>526</v>
      </c>
      <c r="G291" s="61"/>
      <c r="H291" s="61"/>
      <c r="I291" s="161"/>
      <c r="J291" s="61"/>
      <c r="K291" s="61"/>
      <c r="L291" s="59"/>
      <c r="M291" s="205"/>
      <c r="N291" s="40"/>
      <c r="O291" s="40"/>
      <c r="P291" s="40"/>
      <c r="Q291" s="40"/>
      <c r="R291" s="40"/>
      <c r="S291" s="40"/>
      <c r="T291" s="76"/>
      <c r="AT291" s="22" t="s">
        <v>159</v>
      </c>
      <c r="AU291" s="22" t="s">
        <v>89</v>
      </c>
    </row>
    <row r="292" spans="2:65" s="11" customFormat="1" ht="13.5">
      <c r="B292" s="206"/>
      <c r="C292" s="207"/>
      <c r="D292" s="208" t="s">
        <v>161</v>
      </c>
      <c r="E292" s="209" t="s">
        <v>22</v>
      </c>
      <c r="F292" s="210" t="s">
        <v>527</v>
      </c>
      <c r="G292" s="207"/>
      <c r="H292" s="211">
        <v>68.344999999999999</v>
      </c>
      <c r="I292" s="212"/>
      <c r="J292" s="207"/>
      <c r="K292" s="207"/>
      <c r="L292" s="213"/>
      <c r="M292" s="214"/>
      <c r="N292" s="215"/>
      <c r="O292" s="215"/>
      <c r="P292" s="215"/>
      <c r="Q292" s="215"/>
      <c r="R292" s="215"/>
      <c r="S292" s="215"/>
      <c r="T292" s="216"/>
      <c r="AT292" s="217" t="s">
        <v>161</v>
      </c>
      <c r="AU292" s="217" t="s">
        <v>89</v>
      </c>
      <c r="AV292" s="11" t="s">
        <v>89</v>
      </c>
      <c r="AW292" s="11" t="s">
        <v>43</v>
      </c>
      <c r="AX292" s="11" t="s">
        <v>24</v>
      </c>
      <c r="AY292" s="217" t="s">
        <v>150</v>
      </c>
    </row>
    <row r="293" spans="2:65" s="1" customFormat="1" ht="22.5" customHeight="1">
      <c r="B293" s="39"/>
      <c r="C293" s="191" t="s">
        <v>528</v>
      </c>
      <c r="D293" s="191" t="s">
        <v>152</v>
      </c>
      <c r="E293" s="192" t="s">
        <v>529</v>
      </c>
      <c r="F293" s="193" t="s">
        <v>530</v>
      </c>
      <c r="G293" s="194" t="s">
        <v>218</v>
      </c>
      <c r="H293" s="195">
        <v>357.57499999999999</v>
      </c>
      <c r="I293" s="196"/>
      <c r="J293" s="197">
        <f>ROUND(I293*H293,2)</f>
        <v>0</v>
      </c>
      <c r="K293" s="193" t="s">
        <v>156</v>
      </c>
      <c r="L293" s="59"/>
      <c r="M293" s="198" t="s">
        <v>22</v>
      </c>
      <c r="N293" s="199" t="s">
        <v>51</v>
      </c>
      <c r="O293" s="40"/>
      <c r="P293" s="200">
        <f>O293*H293</f>
        <v>0</v>
      </c>
      <c r="Q293" s="200">
        <v>0</v>
      </c>
      <c r="R293" s="200">
        <f>Q293*H293</f>
        <v>0</v>
      </c>
      <c r="S293" s="200">
        <v>0</v>
      </c>
      <c r="T293" s="201">
        <f>S293*H293</f>
        <v>0</v>
      </c>
      <c r="AR293" s="22" t="s">
        <v>157</v>
      </c>
      <c r="AT293" s="22" t="s">
        <v>152</v>
      </c>
      <c r="AU293" s="22" t="s">
        <v>89</v>
      </c>
      <c r="AY293" s="22" t="s">
        <v>150</v>
      </c>
      <c r="BE293" s="202">
        <f>IF(N293="základní",J293,0)</f>
        <v>0</v>
      </c>
      <c r="BF293" s="202">
        <f>IF(N293="snížená",J293,0)</f>
        <v>0</v>
      </c>
      <c r="BG293" s="202">
        <f>IF(N293="zákl. přenesená",J293,0)</f>
        <v>0</v>
      </c>
      <c r="BH293" s="202">
        <f>IF(N293="sníž. přenesená",J293,0)</f>
        <v>0</v>
      </c>
      <c r="BI293" s="202">
        <f>IF(N293="nulová",J293,0)</f>
        <v>0</v>
      </c>
      <c r="BJ293" s="22" t="s">
        <v>24</v>
      </c>
      <c r="BK293" s="202">
        <f>ROUND(I293*H293,2)</f>
        <v>0</v>
      </c>
      <c r="BL293" s="22" t="s">
        <v>157</v>
      </c>
      <c r="BM293" s="22" t="s">
        <v>531</v>
      </c>
    </row>
    <row r="294" spans="2:65" s="1" customFormat="1" ht="27">
      <c r="B294" s="39"/>
      <c r="C294" s="61"/>
      <c r="D294" s="208" t="s">
        <v>159</v>
      </c>
      <c r="E294" s="61"/>
      <c r="F294" s="218" t="s">
        <v>532</v>
      </c>
      <c r="G294" s="61"/>
      <c r="H294" s="61"/>
      <c r="I294" s="161"/>
      <c r="J294" s="61"/>
      <c r="K294" s="61"/>
      <c r="L294" s="59"/>
      <c r="M294" s="205"/>
      <c r="N294" s="40"/>
      <c r="O294" s="40"/>
      <c r="P294" s="40"/>
      <c r="Q294" s="40"/>
      <c r="R294" s="40"/>
      <c r="S294" s="40"/>
      <c r="T294" s="76"/>
      <c r="AT294" s="22" t="s">
        <v>159</v>
      </c>
      <c r="AU294" s="22" t="s">
        <v>89</v>
      </c>
    </row>
    <row r="295" spans="2:65" s="1" customFormat="1" ht="22.5" customHeight="1">
      <c r="B295" s="39"/>
      <c r="C295" s="222" t="s">
        <v>533</v>
      </c>
      <c r="D295" s="222" t="s">
        <v>202</v>
      </c>
      <c r="E295" s="223" t="s">
        <v>534</v>
      </c>
      <c r="F295" s="224" t="s">
        <v>535</v>
      </c>
      <c r="G295" s="225" t="s">
        <v>218</v>
      </c>
      <c r="H295" s="226">
        <v>411.21100000000001</v>
      </c>
      <c r="I295" s="227"/>
      <c r="J295" s="228">
        <f>ROUND(I295*H295,2)</f>
        <v>0</v>
      </c>
      <c r="K295" s="224" t="s">
        <v>156</v>
      </c>
      <c r="L295" s="229"/>
      <c r="M295" s="230" t="s">
        <v>22</v>
      </c>
      <c r="N295" s="231" t="s">
        <v>51</v>
      </c>
      <c r="O295" s="40"/>
      <c r="P295" s="200">
        <f>O295*H295</f>
        <v>0</v>
      </c>
      <c r="Q295" s="200">
        <v>3.1E-4</v>
      </c>
      <c r="R295" s="200">
        <f>Q295*H295</f>
        <v>0.12747541000000001</v>
      </c>
      <c r="S295" s="200">
        <v>0</v>
      </c>
      <c r="T295" s="201">
        <f>S295*H295</f>
        <v>0</v>
      </c>
      <c r="AR295" s="22" t="s">
        <v>196</v>
      </c>
      <c r="AT295" s="22" t="s">
        <v>202</v>
      </c>
      <c r="AU295" s="22" t="s">
        <v>89</v>
      </c>
      <c r="AY295" s="22" t="s">
        <v>150</v>
      </c>
      <c r="BE295" s="202">
        <f>IF(N295="základní",J295,0)</f>
        <v>0</v>
      </c>
      <c r="BF295" s="202">
        <f>IF(N295="snížená",J295,0)</f>
        <v>0</v>
      </c>
      <c r="BG295" s="202">
        <f>IF(N295="zákl. přenesená",J295,0)</f>
        <v>0</v>
      </c>
      <c r="BH295" s="202">
        <f>IF(N295="sníž. přenesená",J295,0)</f>
        <v>0</v>
      </c>
      <c r="BI295" s="202">
        <f>IF(N295="nulová",J295,0)</f>
        <v>0</v>
      </c>
      <c r="BJ295" s="22" t="s">
        <v>24</v>
      </c>
      <c r="BK295" s="202">
        <f>ROUND(I295*H295,2)</f>
        <v>0</v>
      </c>
      <c r="BL295" s="22" t="s">
        <v>157</v>
      </c>
      <c r="BM295" s="22" t="s">
        <v>536</v>
      </c>
    </row>
    <row r="296" spans="2:65" s="1" customFormat="1" ht="13.5">
      <c r="B296" s="39"/>
      <c r="C296" s="61"/>
      <c r="D296" s="203" t="s">
        <v>159</v>
      </c>
      <c r="E296" s="61"/>
      <c r="F296" s="204" t="s">
        <v>537</v>
      </c>
      <c r="G296" s="61"/>
      <c r="H296" s="61"/>
      <c r="I296" s="161"/>
      <c r="J296" s="61"/>
      <c r="K296" s="61"/>
      <c r="L296" s="59"/>
      <c r="M296" s="205"/>
      <c r="N296" s="40"/>
      <c r="O296" s="40"/>
      <c r="P296" s="40"/>
      <c r="Q296" s="40"/>
      <c r="R296" s="40"/>
      <c r="S296" s="40"/>
      <c r="T296" s="76"/>
      <c r="AT296" s="22" t="s">
        <v>159</v>
      </c>
      <c r="AU296" s="22" t="s">
        <v>89</v>
      </c>
    </row>
    <row r="297" spans="2:65" s="11" customFormat="1" ht="13.5">
      <c r="B297" s="206"/>
      <c r="C297" s="207"/>
      <c r="D297" s="208" t="s">
        <v>161</v>
      </c>
      <c r="E297" s="207"/>
      <c r="F297" s="210" t="s">
        <v>538</v>
      </c>
      <c r="G297" s="207"/>
      <c r="H297" s="211">
        <v>411.21100000000001</v>
      </c>
      <c r="I297" s="212"/>
      <c r="J297" s="207"/>
      <c r="K297" s="207"/>
      <c r="L297" s="213"/>
      <c r="M297" s="214"/>
      <c r="N297" s="215"/>
      <c r="O297" s="215"/>
      <c r="P297" s="215"/>
      <c r="Q297" s="215"/>
      <c r="R297" s="215"/>
      <c r="S297" s="215"/>
      <c r="T297" s="216"/>
      <c r="AT297" s="217" t="s">
        <v>161</v>
      </c>
      <c r="AU297" s="217" t="s">
        <v>89</v>
      </c>
      <c r="AV297" s="11" t="s">
        <v>89</v>
      </c>
      <c r="AW297" s="11" t="s">
        <v>6</v>
      </c>
      <c r="AX297" s="11" t="s">
        <v>24</v>
      </c>
      <c r="AY297" s="217" t="s">
        <v>150</v>
      </c>
    </row>
    <row r="298" spans="2:65" s="1" customFormat="1" ht="22.5" customHeight="1">
      <c r="B298" s="39"/>
      <c r="C298" s="191" t="s">
        <v>539</v>
      </c>
      <c r="D298" s="191" t="s">
        <v>152</v>
      </c>
      <c r="E298" s="192" t="s">
        <v>540</v>
      </c>
      <c r="F298" s="193" t="s">
        <v>541</v>
      </c>
      <c r="G298" s="194" t="s">
        <v>185</v>
      </c>
      <c r="H298" s="195">
        <v>1.004</v>
      </c>
      <c r="I298" s="196"/>
      <c r="J298" s="197">
        <f>ROUND(I298*H298,2)</f>
        <v>0</v>
      </c>
      <c r="K298" s="193" t="s">
        <v>156</v>
      </c>
      <c r="L298" s="59"/>
      <c r="M298" s="198" t="s">
        <v>22</v>
      </c>
      <c r="N298" s="199" t="s">
        <v>51</v>
      </c>
      <c r="O298" s="40"/>
      <c r="P298" s="200">
        <f>O298*H298</f>
        <v>0</v>
      </c>
      <c r="Q298" s="200">
        <v>0</v>
      </c>
      <c r="R298" s="200">
        <f>Q298*H298</f>
        <v>0</v>
      </c>
      <c r="S298" s="200">
        <v>0</v>
      </c>
      <c r="T298" s="201">
        <f>S298*H298</f>
        <v>0</v>
      </c>
      <c r="AR298" s="22" t="s">
        <v>244</v>
      </c>
      <c r="AT298" s="22" t="s">
        <v>152</v>
      </c>
      <c r="AU298" s="22" t="s">
        <v>89</v>
      </c>
      <c r="AY298" s="22" t="s">
        <v>150</v>
      </c>
      <c r="BE298" s="202">
        <f>IF(N298="základní",J298,0)</f>
        <v>0</v>
      </c>
      <c r="BF298" s="202">
        <f>IF(N298="snížená",J298,0)</f>
        <v>0</v>
      </c>
      <c r="BG298" s="202">
        <f>IF(N298="zákl. přenesená",J298,0)</f>
        <v>0</v>
      </c>
      <c r="BH298" s="202">
        <f>IF(N298="sníž. přenesená",J298,0)</f>
        <v>0</v>
      </c>
      <c r="BI298" s="202">
        <f>IF(N298="nulová",J298,0)</f>
        <v>0</v>
      </c>
      <c r="BJ298" s="22" t="s">
        <v>24</v>
      </c>
      <c r="BK298" s="202">
        <f>ROUND(I298*H298,2)</f>
        <v>0</v>
      </c>
      <c r="BL298" s="22" t="s">
        <v>244</v>
      </c>
      <c r="BM298" s="22" t="s">
        <v>542</v>
      </c>
    </row>
    <row r="299" spans="2:65" s="1" customFormat="1" ht="27">
      <c r="B299" s="39"/>
      <c r="C299" s="61"/>
      <c r="D299" s="203" t="s">
        <v>159</v>
      </c>
      <c r="E299" s="61"/>
      <c r="F299" s="204" t="s">
        <v>543</v>
      </c>
      <c r="G299" s="61"/>
      <c r="H299" s="61"/>
      <c r="I299" s="161"/>
      <c r="J299" s="61"/>
      <c r="K299" s="61"/>
      <c r="L299" s="59"/>
      <c r="M299" s="205"/>
      <c r="N299" s="40"/>
      <c r="O299" s="40"/>
      <c r="P299" s="40"/>
      <c r="Q299" s="40"/>
      <c r="R299" s="40"/>
      <c r="S299" s="40"/>
      <c r="T299" s="76"/>
      <c r="AT299" s="22" t="s">
        <v>159</v>
      </c>
      <c r="AU299" s="22" t="s">
        <v>89</v>
      </c>
    </row>
    <row r="300" spans="2:65" s="10" customFormat="1" ht="29.85" customHeight="1">
      <c r="B300" s="174"/>
      <c r="C300" s="175"/>
      <c r="D300" s="188" t="s">
        <v>79</v>
      </c>
      <c r="E300" s="189" t="s">
        <v>544</v>
      </c>
      <c r="F300" s="189" t="s">
        <v>545</v>
      </c>
      <c r="G300" s="175"/>
      <c r="H300" s="175"/>
      <c r="I300" s="178"/>
      <c r="J300" s="190">
        <f>BK300</f>
        <v>0</v>
      </c>
      <c r="K300" s="175"/>
      <c r="L300" s="180"/>
      <c r="M300" s="181"/>
      <c r="N300" s="182"/>
      <c r="O300" s="182"/>
      <c r="P300" s="183">
        <f>SUM(P301:P339)</f>
        <v>0</v>
      </c>
      <c r="Q300" s="182"/>
      <c r="R300" s="183">
        <f>SUM(R301:R339)</f>
        <v>4.9177301399999997</v>
      </c>
      <c r="S300" s="182"/>
      <c r="T300" s="184">
        <f>SUM(T301:T339)</f>
        <v>0</v>
      </c>
      <c r="AR300" s="185" t="s">
        <v>89</v>
      </c>
      <c r="AT300" s="186" t="s">
        <v>79</v>
      </c>
      <c r="AU300" s="186" t="s">
        <v>24</v>
      </c>
      <c r="AY300" s="185" t="s">
        <v>150</v>
      </c>
      <c r="BK300" s="187">
        <f>SUM(BK301:BK339)</f>
        <v>0</v>
      </c>
    </row>
    <row r="301" spans="2:65" s="1" customFormat="1" ht="22.5" customHeight="1">
      <c r="B301" s="39"/>
      <c r="C301" s="191" t="s">
        <v>546</v>
      </c>
      <c r="D301" s="191" t="s">
        <v>152</v>
      </c>
      <c r="E301" s="192" t="s">
        <v>547</v>
      </c>
      <c r="F301" s="193" t="s">
        <v>548</v>
      </c>
      <c r="G301" s="194" t="s">
        <v>218</v>
      </c>
      <c r="H301" s="195">
        <v>120.304</v>
      </c>
      <c r="I301" s="196"/>
      <c r="J301" s="197">
        <f>ROUND(I301*H301,2)</f>
        <v>0</v>
      </c>
      <c r="K301" s="193" t="s">
        <v>156</v>
      </c>
      <c r="L301" s="59"/>
      <c r="M301" s="198" t="s">
        <v>22</v>
      </c>
      <c r="N301" s="199" t="s">
        <v>51</v>
      </c>
      <c r="O301" s="40"/>
      <c r="P301" s="200">
        <f>O301*H301</f>
        <v>0</v>
      </c>
      <c r="Q301" s="200">
        <v>3.0000000000000001E-3</v>
      </c>
      <c r="R301" s="200">
        <f>Q301*H301</f>
        <v>0.36091200000000001</v>
      </c>
      <c r="S301" s="200">
        <v>0</v>
      </c>
      <c r="T301" s="201">
        <f>S301*H301</f>
        <v>0</v>
      </c>
      <c r="AR301" s="22" t="s">
        <v>244</v>
      </c>
      <c r="AT301" s="22" t="s">
        <v>152</v>
      </c>
      <c r="AU301" s="22" t="s">
        <v>89</v>
      </c>
      <c r="AY301" s="22" t="s">
        <v>150</v>
      </c>
      <c r="BE301" s="202">
        <f>IF(N301="základní",J301,0)</f>
        <v>0</v>
      </c>
      <c r="BF301" s="202">
        <f>IF(N301="snížená",J301,0)</f>
        <v>0</v>
      </c>
      <c r="BG301" s="202">
        <f>IF(N301="zákl. přenesená",J301,0)</f>
        <v>0</v>
      </c>
      <c r="BH301" s="202">
        <f>IF(N301="sníž. přenesená",J301,0)</f>
        <v>0</v>
      </c>
      <c r="BI301" s="202">
        <f>IF(N301="nulová",J301,0)</f>
        <v>0</v>
      </c>
      <c r="BJ301" s="22" t="s">
        <v>24</v>
      </c>
      <c r="BK301" s="202">
        <f>ROUND(I301*H301,2)</f>
        <v>0</v>
      </c>
      <c r="BL301" s="22" t="s">
        <v>244</v>
      </c>
      <c r="BM301" s="22" t="s">
        <v>549</v>
      </c>
    </row>
    <row r="302" spans="2:65" s="1" customFormat="1" ht="27">
      <c r="B302" s="39"/>
      <c r="C302" s="61"/>
      <c r="D302" s="203" t="s">
        <v>159</v>
      </c>
      <c r="E302" s="61"/>
      <c r="F302" s="204" t="s">
        <v>550</v>
      </c>
      <c r="G302" s="61"/>
      <c r="H302" s="61"/>
      <c r="I302" s="161"/>
      <c r="J302" s="61"/>
      <c r="K302" s="61"/>
      <c r="L302" s="59"/>
      <c r="M302" s="205"/>
      <c r="N302" s="40"/>
      <c r="O302" s="40"/>
      <c r="P302" s="40"/>
      <c r="Q302" s="40"/>
      <c r="R302" s="40"/>
      <c r="S302" s="40"/>
      <c r="T302" s="76"/>
      <c r="AT302" s="22" t="s">
        <v>159</v>
      </c>
      <c r="AU302" s="22" t="s">
        <v>89</v>
      </c>
    </row>
    <row r="303" spans="2:65" s="11" customFormat="1" ht="13.5">
      <c r="B303" s="206"/>
      <c r="C303" s="207"/>
      <c r="D303" s="208" t="s">
        <v>161</v>
      </c>
      <c r="E303" s="209" t="s">
        <v>22</v>
      </c>
      <c r="F303" s="210" t="s">
        <v>416</v>
      </c>
      <c r="G303" s="207"/>
      <c r="H303" s="211">
        <v>120.304</v>
      </c>
      <c r="I303" s="212"/>
      <c r="J303" s="207"/>
      <c r="K303" s="207"/>
      <c r="L303" s="213"/>
      <c r="M303" s="214"/>
      <c r="N303" s="215"/>
      <c r="O303" s="215"/>
      <c r="P303" s="215"/>
      <c r="Q303" s="215"/>
      <c r="R303" s="215"/>
      <c r="S303" s="215"/>
      <c r="T303" s="216"/>
      <c r="AT303" s="217" t="s">
        <v>161</v>
      </c>
      <c r="AU303" s="217" t="s">
        <v>89</v>
      </c>
      <c r="AV303" s="11" t="s">
        <v>89</v>
      </c>
      <c r="AW303" s="11" t="s">
        <v>43</v>
      </c>
      <c r="AX303" s="11" t="s">
        <v>24</v>
      </c>
      <c r="AY303" s="217" t="s">
        <v>150</v>
      </c>
    </row>
    <row r="304" spans="2:65" s="1" customFormat="1" ht="22.5" customHeight="1">
      <c r="B304" s="39"/>
      <c r="C304" s="222" t="s">
        <v>551</v>
      </c>
      <c r="D304" s="222" t="s">
        <v>202</v>
      </c>
      <c r="E304" s="223" t="s">
        <v>238</v>
      </c>
      <c r="F304" s="224" t="s">
        <v>239</v>
      </c>
      <c r="G304" s="225" t="s">
        <v>218</v>
      </c>
      <c r="H304" s="226">
        <v>126.319</v>
      </c>
      <c r="I304" s="227"/>
      <c r="J304" s="228">
        <f>ROUND(I304*H304,2)</f>
        <v>0</v>
      </c>
      <c r="K304" s="224" t="s">
        <v>156</v>
      </c>
      <c r="L304" s="229"/>
      <c r="M304" s="230" t="s">
        <v>22</v>
      </c>
      <c r="N304" s="231" t="s">
        <v>51</v>
      </c>
      <c r="O304" s="40"/>
      <c r="P304" s="200">
        <f>O304*H304</f>
        <v>0</v>
      </c>
      <c r="Q304" s="200">
        <v>4.1999999999999997E-3</v>
      </c>
      <c r="R304" s="200">
        <f>Q304*H304</f>
        <v>0.53053980000000001</v>
      </c>
      <c r="S304" s="200">
        <v>0</v>
      </c>
      <c r="T304" s="201">
        <f>S304*H304</f>
        <v>0</v>
      </c>
      <c r="AR304" s="22" t="s">
        <v>342</v>
      </c>
      <c r="AT304" s="22" t="s">
        <v>202</v>
      </c>
      <c r="AU304" s="22" t="s">
        <v>89</v>
      </c>
      <c r="AY304" s="22" t="s">
        <v>150</v>
      </c>
      <c r="BE304" s="202">
        <f>IF(N304="základní",J304,0)</f>
        <v>0</v>
      </c>
      <c r="BF304" s="202">
        <f>IF(N304="snížená",J304,0)</f>
        <v>0</v>
      </c>
      <c r="BG304" s="202">
        <f>IF(N304="zákl. přenesená",J304,0)</f>
        <v>0</v>
      </c>
      <c r="BH304" s="202">
        <f>IF(N304="sníž. přenesená",J304,0)</f>
        <v>0</v>
      </c>
      <c r="BI304" s="202">
        <f>IF(N304="nulová",J304,0)</f>
        <v>0</v>
      </c>
      <c r="BJ304" s="22" t="s">
        <v>24</v>
      </c>
      <c r="BK304" s="202">
        <f>ROUND(I304*H304,2)</f>
        <v>0</v>
      </c>
      <c r="BL304" s="22" t="s">
        <v>244</v>
      </c>
      <c r="BM304" s="22" t="s">
        <v>552</v>
      </c>
    </row>
    <row r="305" spans="2:65" s="1" customFormat="1" ht="13.5">
      <c r="B305" s="39"/>
      <c r="C305" s="61"/>
      <c r="D305" s="203" t="s">
        <v>159</v>
      </c>
      <c r="E305" s="61"/>
      <c r="F305" s="204" t="s">
        <v>241</v>
      </c>
      <c r="G305" s="61"/>
      <c r="H305" s="61"/>
      <c r="I305" s="161"/>
      <c r="J305" s="61"/>
      <c r="K305" s="61"/>
      <c r="L305" s="59"/>
      <c r="M305" s="205"/>
      <c r="N305" s="40"/>
      <c r="O305" s="40"/>
      <c r="P305" s="40"/>
      <c r="Q305" s="40"/>
      <c r="R305" s="40"/>
      <c r="S305" s="40"/>
      <c r="T305" s="76"/>
      <c r="AT305" s="22" t="s">
        <v>159</v>
      </c>
      <c r="AU305" s="22" t="s">
        <v>89</v>
      </c>
    </row>
    <row r="306" spans="2:65" s="1" customFormat="1" ht="27">
      <c r="B306" s="39"/>
      <c r="C306" s="61"/>
      <c r="D306" s="203" t="s">
        <v>221</v>
      </c>
      <c r="E306" s="61"/>
      <c r="F306" s="232" t="s">
        <v>242</v>
      </c>
      <c r="G306" s="61"/>
      <c r="H306" s="61"/>
      <c r="I306" s="161"/>
      <c r="J306" s="61"/>
      <c r="K306" s="61"/>
      <c r="L306" s="59"/>
      <c r="M306" s="205"/>
      <c r="N306" s="40"/>
      <c r="O306" s="40"/>
      <c r="P306" s="40"/>
      <c r="Q306" s="40"/>
      <c r="R306" s="40"/>
      <c r="S306" s="40"/>
      <c r="T306" s="76"/>
      <c r="AT306" s="22" t="s">
        <v>221</v>
      </c>
      <c r="AU306" s="22" t="s">
        <v>89</v>
      </c>
    </row>
    <row r="307" spans="2:65" s="11" customFormat="1" ht="13.5">
      <c r="B307" s="206"/>
      <c r="C307" s="207"/>
      <c r="D307" s="208" t="s">
        <v>161</v>
      </c>
      <c r="E307" s="207"/>
      <c r="F307" s="210" t="s">
        <v>553</v>
      </c>
      <c r="G307" s="207"/>
      <c r="H307" s="211">
        <v>126.319</v>
      </c>
      <c r="I307" s="212"/>
      <c r="J307" s="207"/>
      <c r="K307" s="207"/>
      <c r="L307" s="213"/>
      <c r="M307" s="214"/>
      <c r="N307" s="215"/>
      <c r="O307" s="215"/>
      <c r="P307" s="215"/>
      <c r="Q307" s="215"/>
      <c r="R307" s="215"/>
      <c r="S307" s="215"/>
      <c r="T307" s="216"/>
      <c r="AT307" s="217" t="s">
        <v>161</v>
      </c>
      <c r="AU307" s="217" t="s">
        <v>89</v>
      </c>
      <c r="AV307" s="11" t="s">
        <v>89</v>
      </c>
      <c r="AW307" s="11" t="s">
        <v>6</v>
      </c>
      <c r="AX307" s="11" t="s">
        <v>24</v>
      </c>
      <c r="AY307" s="217" t="s">
        <v>150</v>
      </c>
    </row>
    <row r="308" spans="2:65" s="1" customFormat="1" ht="31.5" customHeight="1">
      <c r="B308" s="39"/>
      <c r="C308" s="191" t="s">
        <v>554</v>
      </c>
      <c r="D308" s="191" t="s">
        <v>152</v>
      </c>
      <c r="E308" s="192" t="s">
        <v>555</v>
      </c>
      <c r="F308" s="193" t="s">
        <v>556</v>
      </c>
      <c r="G308" s="194" t="s">
        <v>218</v>
      </c>
      <c r="H308" s="195">
        <v>93.555000000000007</v>
      </c>
      <c r="I308" s="196"/>
      <c r="J308" s="197">
        <f>ROUND(I308*H308,2)</f>
        <v>0</v>
      </c>
      <c r="K308" s="193" t="s">
        <v>156</v>
      </c>
      <c r="L308" s="59"/>
      <c r="M308" s="198" t="s">
        <v>22</v>
      </c>
      <c r="N308" s="199" t="s">
        <v>51</v>
      </c>
      <c r="O308" s="40"/>
      <c r="P308" s="200">
        <f>O308*H308</f>
        <v>0</v>
      </c>
      <c r="Q308" s="200">
        <v>0</v>
      </c>
      <c r="R308" s="200">
        <f>Q308*H308</f>
        <v>0</v>
      </c>
      <c r="S308" s="200">
        <v>0</v>
      </c>
      <c r="T308" s="201">
        <f>S308*H308</f>
        <v>0</v>
      </c>
      <c r="AR308" s="22" t="s">
        <v>244</v>
      </c>
      <c r="AT308" s="22" t="s">
        <v>152</v>
      </c>
      <c r="AU308" s="22" t="s">
        <v>89</v>
      </c>
      <c r="AY308" s="22" t="s">
        <v>150</v>
      </c>
      <c r="BE308" s="202">
        <f>IF(N308="základní",J308,0)</f>
        <v>0</v>
      </c>
      <c r="BF308" s="202">
        <f>IF(N308="snížená",J308,0)</f>
        <v>0</v>
      </c>
      <c r="BG308" s="202">
        <f>IF(N308="zákl. přenesená",J308,0)</f>
        <v>0</v>
      </c>
      <c r="BH308" s="202">
        <f>IF(N308="sníž. přenesená",J308,0)</f>
        <v>0</v>
      </c>
      <c r="BI308" s="202">
        <f>IF(N308="nulová",J308,0)</f>
        <v>0</v>
      </c>
      <c r="BJ308" s="22" t="s">
        <v>24</v>
      </c>
      <c r="BK308" s="202">
        <f>ROUND(I308*H308,2)</f>
        <v>0</v>
      </c>
      <c r="BL308" s="22" t="s">
        <v>244</v>
      </c>
      <c r="BM308" s="22" t="s">
        <v>557</v>
      </c>
    </row>
    <row r="309" spans="2:65" s="1" customFormat="1" ht="27">
      <c r="B309" s="39"/>
      <c r="C309" s="61"/>
      <c r="D309" s="203" t="s">
        <v>159</v>
      </c>
      <c r="E309" s="61"/>
      <c r="F309" s="204" t="s">
        <v>558</v>
      </c>
      <c r="G309" s="61"/>
      <c r="H309" s="61"/>
      <c r="I309" s="161"/>
      <c r="J309" s="61"/>
      <c r="K309" s="61"/>
      <c r="L309" s="59"/>
      <c r="M309" s="205"/>
      <c r="N309" s="40"/>
      <c r="O309" s="40"/>
      <c r="P309" s="40"/>
      <c r="Q309" s="40"/>
      <c r="R309" s="40"/>
      <c r="S309" s="40"/>
      <c r="T309" s="76"/>
      <c r="AT309" s="22" t="s">
        <v>159</v>
      </c>
      <c r="AU309" s="22" t="s">
        <v>89</v>
      </c>
    </row>
    <row r="310" spans="2:65" s="11" customFormat="1" ht="13.5">
      <c r="B310" s="206"/>
      <c r="C310" s="207"/>
      <c r="D310" s="208" t="s">
        <v>161</v>
      </c>
      <c r="E310" s="209" t="s">
        <v>22</v>
      </c>
      <c r="F310" s="210" t="s">
        <v>559</v>
      </c>
      <c r="G310" s="207"/>
      <c r="H310" s="211">
        <v>93.555000000000007</v>
      </c>
      <c r="I310" s="212"/>
      <c r="J310" s="207"/>
      <c r="K310" s="207"/>
      <c r="L310" s="213"/>
      <c r="M310" s="214"/>
      <c r="N310" s="215"/>
      <c r="O310" s="215"/>
      <c r="P310" s="215"/>
      <c r="Q310" s="215"/>
      <c r="R310" s="215"/>
      <c r="S310" s="215"/>
      <c r="T310" s="216"/>
      <c r="AT310" s="217" t="s">
        <v>161</v>
      </c>
      <c r="AU310" s="217" t="s">
        <v>89</v>
      </c>
      <c r="AV310" s="11" t="s">
        <v>89</v>
      </c>
      <c r="AW310" s="11" t="s">
        <v>43</v>
      </c>
      <c r="AX310" s="11" t="s">
        <v>24</v>
      </c>
      <c r="AY310" s="217" t="s">
        <v>150</v>
      </c>
    </row>
    <row r="311" spans="2:65" s="1" customFormat="1" ht="22.5" customHeight="1">
      <c r="B311" s="39"/>
      <c r="C311" s="222" t="s">
        <v>560</v>
      </c>
      <c r="D311" s="222" t="s">
        <v>202</v>
      </c>
      <c r="E311" s="223" t="s">
        <v>561</v>
      </c>
      <c r="F311" s="224" t="s">
        <v>562</v>
      </c>
      <c r="G311" s="225" t="s">
        <v>218</v>
      </c>
      <c r="H311" s="226">
        <v>95.426000000000002</v>
      </c>
      <c r="I311" s="227"/>
      <c r="J311" s="228">
        <f>ROUND(I311*H311,2)</f>
        <v>0</v>
      </c>
      <c r="K311" s="224" t="s">
        <v>156</v>
      </c>
      <c r="L311" s="229"/>
      <c r="M311" s="230" t="s">
        <v>22</v>
      </c>
      <c r="N311" s="231" t="s">
        <v>51</v>
      </c>
      <c r="O311" s="40"/>
      <c r="P311" s="200">
        <f>O311*H311</f>
        <v>0</v>
      </c>
      <c r="Q311" s="200">
        <v>1.25E-3</v>
      </c>
      <c r="R311" s="200">
        <f>Q311*H311</f>
        <v>0.1192825</v>
      </c>
      <c r="S311" s="200">
        <v>0</v>
      </c>
      <c r="T311" s="201">
        <f>S311*H311</f>
        <v>0</v>
      </c>
      <c r="AR311" s="22" t="s">
        <v>342</v>
      </c>
      <c r="AT311" s="22" t="s">
        <v>202</v>
      </c>
      <c r="AU311" s="22" t="s">
        <v>89</v>
      </c>
      <c r="AY311" s="22" t="s">
        <v>150</v>
      </c>
      <c r="BE311" s="202">
        <f>IF(N311="základní",J311,0)</f>
        <v>0</v>
      </c>
      <c r="BF311" s="202">
        <f>IF(N311="snížená",J311,0)</f>
        <v>0</v>
      </c>
      <c r="BG311" s="202">
        <f>IF(N311="zákl. přenesená",J311,0)</f>
        <v>0</v>
      </c>
      <c r="BH311" s="202">
        <f>IF(N311="sníž. přenesená",J311,0)</f>
        <v>0</v>
      </c>
      <c r="BI311" s="202">
        <f>IF(N311="nulová",J311,0)</f>
        <v>0</v>
      </c>
      <c r="BJ311" s="22" t="s">
        <v>24</v>
      </c>
      <c r="BK311" s="202">
        <f>ROUND(I311*H311,2)</f>
        <v>0</v>
      </c>
      <c r="BL311" s="22" t="s">
        <v>244</v>
      </c>
      <c r="BM311" s="22" t="s">
        <v>563</v>
      </c>
    </row>
    <row r="312" spans="2:65" s="1" customFormat="1" ht="13.5">
      <c r="B312" s="39"/>
      <c r="C312" s="61"/>
      <c r="D312" s="203" t="s">
        <v>159</v>
      </c>
      <c r="E312" s="61"/>
      <c r="F312" s="204" t="s">
        <v>564</v>
      </c>
      <c r="G312" s="61"/>
      <c r="H312" s="61"/>
      <c r="I312" s="161"/>
      <c r="J312" s="61"/>
      <c r="K312" s="61"/>
      <c r="L312" s="59"/>
      <c r="M312" s="205"/>
      <c r="N312" s="40"/>
      <c r="O312" s="40"/>
      <c r="P312" s="40"/>
      <c r="Q312" s="40"/>
      <c r="R312" s="40"/>
      <c r="S312" s="40"/>
      <c r="T312" s="76"/>
      <c r="AT312" s="22" t="s">
        <v>159</v>
      </c>
      <c r="AU312" s="22" t="s">
        <v>89</v>
      </c>
    </row>
    <row r="313" spans="2:65" s="1" customFormat="1" ht="27">
      <c r="B313" s="39"/>
      <c r="C313" s="61"/>
      <c r="D313" s="203" t="s">
        <v>221</v>
      </c>
      <c r="E313" s="61"/>
      <c r="F313" s="232" t="s">
        <v>565</v>
      </c>
      <c r="G313" s="61"/>
      <c r="H313" s="61"/>
      <c r="I313" s="161"/>
      <c r="J313" s="61"/>
      <c r="K313" s="61"/>
      <c r="L313" s="59"/>
      <c r="M313" s="205"/>
      <c r="N313" s="40"/>
      <c r="O313" s="40"/>
      <c r="P313" s="40"/>
      <c r="Q313" s="40"/>
      <c r="R313" s="40"/>
      <c r="S313" s="40"/>
      <c r="T313" s="76"/>
      <c r="AT313" s="22" t="s">
        <v>221</v>
      </c>
      <c r="AU313" s="22" t="s">
        <v>89</v>
      </c>
    </row>
    <row r="314" spans="2:65" s="11" customFormat="1" ht="13.5">
      <c r="B314" s="206"/>
      <c r="C314" s="207"/>
      <c r="D314" s="208" t="s">
        <v>161</v>
      </c>
      <c r="E314" s="207"/>
      <c r="F314" s="210" t="s">
        <v>566</v>
      </c>
      <c r="G314" s="207"/>
      <c r="H314" s="211">
        <v>95.426000000000002</v>
      </c>
      <c r="I314" s="212"/>
      <c r="J314" s="207"/>
      <c r="K314" s="207"/>
      <c r="L314" s="213"/>
      <c r="M314" s="214"/>
      <c r="N314" s="215"/>
      <c r="O314" s="215"/>
      <c r="P314" s="215"/>
      <c r="Q314" s="215"/>
      <c r="R314" s="215"/>
      <c r="S314" s="215"/>
      <c r="T314" s="216"/>
      <c r="AT314" s="217" t="s">
        <v>161</v>
      </c>
      <c r="AU314" s="217" t="s">
        <v>89</v>
      </c>
      <c r="AV314" s="11" t="s">
        <v>89</v>
      </c>
      <c r="AW314" s="11" t="s">
        <v>6</v>
      </c>
      <c r="AX314" s="11" t="s">
        <v>24</v>
      </c>
      <c r="AY314" s="217" t="s">
        <v>150</v>
      </c>
    </row>
    <row r="315" spans="2:65" s="1" customFormat="1" ht="22.5" customHeight="1">
      <c r="B315" s="39"/>
      <c r="C315" s="191" t="s">
        <v>567</v>
      </c>
      <c r="D315" s="191" t="s">
        <v>152</v>
      </c>
      <c r="E315" s="192" t="s">
        <v>568</v>
      </c>
      <c r="F315" s="193" t="s">
        <v>569</v>
      </c>
      <c r="G315" s="194" t="s">
        <v>218</v>
      </c>
      <c r="H315" s="195">
        <v>607.88</v>
      </c>
      <c r="I315" s="196"/>
      <c r="J315" s="197">
        <f>ROUND(I315*H315,2)</f>
        <v>0</v>
      </c>
      <c r="K315" s="193" t="s">
        <v>156</v>
      </c>
      <c r="L315" s="59"/>
      <c r="M315" s="198" t="s">
        <v>22</v>
      </c>
      <c r="N315" s="199" t="s">
        <v>51</v>
      </c>
      <c r="O315" s="40"/>
      <c r="P315" s="200">
        <f>O315*H315</f>
        <v>0</v>
      </c>
      <c r="Q315" s="200">
        <v>0</v>
      </c>
      <c r="R315" s="200">
        <f>Q315*H315</f>
        <v>0</v>
      </c>
      <c r="S315" s="200">
        <v>0</v>
      </c>
      <c r="T315" s="201">
        <f>S315*H315</f>
        <v>0</v>
      </c>
      <c r="AR315" s="22" t="s">
        <v>244</v>
      </c>
      <c r="AT315" s="22" t="s">
        <v>152</v>
      </c>
      <c r="AU315" s="22" t="s">
        <v>89</v>
      </c>
      <c r="AY315" s="22" t="s">
        <v>150</v>
      </c>
      <c r="BE315" s="202">
        <f>IF(N315="základní",J315,0)</f>
        <v>0</v>
      </c>
      <c r="BF315" s="202">
        <f>IF(N315="snížená",J315,0)</f>
        <v>0</v>
      </c>
      <c r="BG315" s="202">
        <f>IF(N315="zákl. přenesená",J315,0)</f>
        <v>0</v>
      </c>
      <c r="BH315" s="202">
        <f>IF(N315="sníž. přenesená",J315,0)</f>
        <v>0</v>
      </c>
      <c r="BI315" s="202">
        <f>IF(N315="nulová",J315,0)</f>
        <v>0</v>
      </c>
      <c r="BJ315" s="22" t="s">
        <v>24</v>
      </c>
      <c r="BK315" s="202">
        <f>ROUND(I315*H315,2)</f>
        <v>0</v>
      </c>
      <c r="BL315" s="22" t="s">
        <v>244</v>
      </c>
      <c r="BM315" s="22" t="s">
        <v>570</v>
      </c>
    </row>
    <row r="316" spans="2:65" s="1" customFormat="1" ht="27">
      <c r="B316" s="39"/>
      <c r="C316" s="61"/>
      <c r="D316" s="203" t="s">
        <v>159</v>
      </c>
      <c r="E316" s="61"/>
      <c r="F316" s="204" t="s">
        <v>571</v>
      </c>
      <c r="G316" s="61"/>
      <c r="H316" s="61"/>
      <c r="I316" s="161"/>
      <c r="J316" s="61"/>
      <c r="K316" s="61"/>
      <c r="L316" s="59"/>
      <c r="M316" s="205"/>
      <c r="N316" s="40"/>
      <c r="O316" s="40"/>
      <c r="P316" s="40"/>
      <c r="Q316" s="40"/>
      <c r="R316" s="40"/>
      <c r="S316" s="40"/>
      <c r="T316" s="76"/>
      <c r="AT316" s="22" t="s">
        <v>159</v>
      </c>
      <c r="AU316" s="22" t="s">
        <v>89</v>
      </c>
    </row>
    <row r="317" spans="2:65" s="11" customFormat="1" ht="13.5">
      <c r="B317" s="206"/>
      <c r="C317" s="207"/>
      <c r="D317" s="208" t="s">
        <v>161</v>
      </c>
      <c r="E317" s="209" t="s">
        <v>22</v>
      </c>
      <c r="F317" s="210" t="s">
        <v>572</v>
      </c>
      <c r="G317" s="207"/>
      <c r="H317" s="211">
        <v>607.88</v>
      </c>
      <c r="I317" s="212"/>
      <c r="J317" s="207"/>
      <c r="K317" s="207"/>
      <c r="L317" s="213"/>
      <c r="M317" s="214"/>
      <c r="N317" s="215"/>
      <c r="O317" s="215"/>
      <c r="P317" s="215"/>
      <c r="Q317" s="215"/>
      <c r="R317" s="215"/>
      <c r="S317" s="215"/>
      <c r="T317" s="216"/>
      <c r="AT317" s="217" t="s">
        <v>161</v>
      </c>
      <c r="AU317" s="217" t="s">
        <v>89</v>
      </c>
      <c r="AV317" s="11" t="s">
        <v>89</v>
      </c>
      <c r="AW317" s="11" t="s">
        <v>43</v>
      </c>
      <c r="AX317" s="11" t="s">
        <v>24</v>
      </c>
      <c r="AY317" s="217" t="s">
        <v>150</v>
      </c>
    </row>
    <row r="318" spans="2:65" s="1" customFormat="1" ht="22.5" customHeight="1">
      <c r="B318" s="39"/>
      <c r="C318" s="222" t="s">
        <v>573</v>
      </c>
      <c r="D318" s="222" t="s">
        <v>202</v>
      </c>
      <c r="E318" s="223" t="s">
        <v>574</v>
      </c>
      <c r="F318" s="224" t="s">
        <v>575</v>
      </c>
      <c r="G318" s="225" t="s">
        <v>218</v>
      </c>
      <c r="H318" s="226">
        <v>310.01900000000001</v>
      </c>
      <c r="I318" s="227"/>
      <c r="J318" s="228">
        <f>ROUND(I318*H318,2)</f>
        <v>0</v>
      </c>
      <c r="K318" s="224" t="s">
        <v>156</v>
      </c>
      <c r="L318" s="229"/>
      <c r="M318" s="230" t="s">
        <v>22</v>
      </c>
      <c r="N318" s="231" t="s">
        <v>51</v>
      </c>
      <c r="O318" s="40"/>
      <c r="P318" s="200">
        <f>O318*H318</f>
        <v>0</v>
      </c>
      <c r="Q318" s="200">
        <v>5.0000000000000001E-3</v>
      </c>
      <c r="R318" s="200">
        <f>Q318*H318</f>
        <v>1.550095</v>
      </c>
      <c r="S318" s="200">
        <v>0</v>
      </c>
      <c r="T318" s="201">
        <f>S318*H318</f>
        <v>0</v>
      </c>
      <c r="AR318" s="22" t="s">
        <v>342</v>
      </c>
      <c r="AT318" s="22" t="s">
        <v>202</v>
      </c>
      <c r="AU318" s="22" t="s">
        <v>89</v>
      </c>
      <c r="AY318" s="22" t="s">
        <v>150</v>
      </c>
      <c r="BE318" s="202">
        <f>IF(N318="základní",J318,0)</f>
        <v>0</v>
      </c>
      <c r="BF318" s="202">
        <f>IF(N318="snížená",J318,0)</f>
        <v>0</v>
      </c>
      <c r="BG318" s="202">
        <f>IF(N318="zákl. přenesená",J318,0)</f>
        <v>0</v>
      </c>
      <c r="BH318" s="202">
        <f>IF(N318="sníž. přenesená",J318,0)</f>
        <v>0</v>
      </c>
      <c r="BI318" s="202">
        <f>IF(N318="nulová",J318,0)</f>
        <v>0</v>
      </c>
      <c r="BJ318" s="22" t="s">
        <v>24</v>
      </c>
      <c r="BK318" s="202">
        <f>ROUND(I318*H318,2)</f>
        <v>0</v>
      </c>
      <c r="BL318" s="22" t="s">
        <v>244</v>
      </c>
      <c r="BM318" s="22" t="s">
        <v>576</v>
      </c>
    </row>
    <row r="319" spans="2:65" s="1" customFormat="1" ht="13.5">
      <c r="B319" s="39"/>
      <c r="C319" s="61"/>
      <c r="D319" s="203" t="s">
        <v>159</v>
      </c>
      <c r="E319" s="61"/>
      <c r="F319" s="204" t="s">
        <v>577</v>
      </c>
      <c r="G319" s="61"/>
      <c r="H319" s="61"/>
      <c r="I319" s="161"/>
      <c r="J319" s="61"/>
      <c r="K319" s="61"/>
      <c r="L319" s="59"/>
      <c r="M319" s="205"/>
      <c r="N319" s="40"/>
      <c r="O319" s="40"/>
      <c r="P319" s="40"/>
      <c r="Q319" s="40"/>
      <c r="R319" s="40"/>
      <c r="S319" s="40"/>
      <c r="T319" s="76"/>
      <c r="AT319" s="22" t="s">
        <v>159</v>
      </c>
      <c r="AU319" s="22" t="s">
        <v>89</v>
      </c>
    </row>
    <row r="320" spans="2:65" s="1" customFormat="1" ht="27">
      <c r="B320" s="39"/>
      <c r="C320" s="61"/>
      <c r="D320" s="203" t="s">
        <v>221</v>
      </c>
      <c r="E320" s="61"/>
      <c r="F320" s="232" t="s">
        <v>565</v>
      </c>
      <c r="G320" s="61"/>
      <c r="H320" s="61"/>
      <c r="I320" s="161"/>
      <c r="J320" s="61"/>
      <c r="K320" s="61"/>
      <c r="L320" s="59"/>
      <c r="M320" s="205"/>
      <c r="N320" s="40"/>
      <c r="O320" s="40"/>
      <c r="P320" s="40"/>
      <c r="Q320" s="40"/>
      <c r="R320" s="40"/>
      <c r="S320" s="40"/>
      <c r="T320" s="76"/>
      <c r="AT320" s="22" t="s">
        <v>221</v>
      </c>
      <c r="AU320" s="22" t="s">
        <v>89</v>
      </c>
    </row>
    <row r="321" spans="2:65" s="11" customFormat="1" ht="13.5">
      <c r="B321" s="206"/>
      <c r="C321" s="207"/>
      <c r="D321" s="208" t="s">
        <v>161</v>
      </c>
      <c r="E321" s="207"/>
      <c r="F321" s="210" t="s">
        <v>578</v>
      </c>
      <c r="G321" s="207"/>
      <c r="H321" s="211">
        <v>310.01900000000001</v>
      </c>
      <c r="I321" s="212"/>
      <c r="J321" s="207"/>
      <c r="K321" s="207"/>
      <c r="L321" s="213"/>
      <c r="M321" s="214"/>
      <c r="N321" s="215"/>
      <c r="O321" s="215"/>
      <c r="P321" s="215"/>
      <c r="Q321" s="215"/>
      <c r="R321" s="215"/>
      <c r="S321" s="215"/>
      <c r="T321" s="216"/>
      <c r="AT321" s="217" t="s">
        <v>161</v>
      </c>
      <c r="AU321" s="217" t="s">
        <v>89</v>
      </c>
      <c r="AV321" s="11" t="s">
        <v>89</v>
      </c>
      <c r="AW321" s="11" t="s">
        <v>6</v>
      </c>
      <c r="AX321" s="11" t="s">
        <v>24</v>
      </c>
      <c r="AY321" s="217" t="s">
        <v>150</v>
      </c>
    </row>
    <row r="322" spans="2:65" s="1" customFormat="1" ht="22.5" customHeight="1">
      <c r="B322" s="39"/>
      <c r="C322" s="222" t="s">
        <v>579</v>
      </c>
      <c r="D322" s="222" t="s">
        <v>202</v>
      </c>
      <c r="E322" s="223" t="s">
        <v>580</v>
      </c>
      <c r="F322" s="224" t="s">
        <v>581</v>
      </c>
      <c r="G322" s="225" t="s">
        <v>218</v>
      </c>
      <c r="H322" s="226">
        <v>310.01900000000001</v>
      </c>
      <c r="I322" s="227"/>
      <c r="J322" s="228">
        <f>ROUND(I322*H322,2)</f>
        <v>0</v>
      </c>
      <c r="K322" s="224" t="s">
        <v>156</v>
      </c>
      <c r="L322" s="229"/>
      <c r="M322" s="230" t="s">
        <v>22</v>
      </c>
      <c r="N322" s="231" t="s">
        <v>51</v>
      </c>
      <c r="O322" s="40"/>
      <c r="P322" s="200">
        <f>O322*H322</f>
        <v>0</v>
      </c>
      <c r="Q322" s="200">
        <v>1.5E-3</v>
      </c>
      <c r="R322" s="200">
        <f>Q322*H322</f>
        <v>0.46502850000000001</v>
      </c>
      <c r="S322" s="200">
        <v>0</v>
      </c>
      <c r="T322" s="201">
        <f>S322*H322</f>
        <v>0</v>
      </c>
      <c r="AR322" s="22" t="s">
        <v>342</v>
      </c>
      <c r="AT322" s="22" t="s">
        <v>202</v>
      </c>
      <c r="AU322" s="22" t="s">
        <v>89</v>
      </c>
      <c r="AY322" s="22" t="s">
        <v>150</v>
      </c>
      <c r="BE322" s="202">
        <f>IF(N322="základní",J322,0)</f>
        <v>0</v>
      </c>
      <c r="BF322" s="202">
        <f>IF(N322="snížená",J322,0)</f>
        <v>0</v>
      </c>
      <c r="BG322" s="202">
        <f>IF(N322="zákl. přenesená",J322,0)</f>
        <v>0</v>
      </c>
      <c r="BH322" s="202">
        <f>IF(N322="sníž. přenesená",J322,0)</f>
        <v>0</v>
      </c>
      <c r="BI322" s="202">
        <f>IF(N322="nulová",J322,0)</f>
        <v>0</v>
      </c>
      <c r="BJ322" s="22" t="s">
        <v>24</v>
      </c>
      <c r="BK322" s="202">
        <f>ROUND(I322*H322,2)</f>
        <v>0</v>
      </c>
      <c r="BL322" s="22" t="s">
        <v>244</v>
      </c>
      <c r="BM322" s="22" t="s">
        <v>582</v>
      </c>
    </row>
    <row r="323" spans="2:65" s="1" customFormat="1" ht="13.5">
      <c r="B323" s="39"/>
      <c r="C323" s="61"/>
      <c r="D323" s="203" t="s">
        <v>159</v>
      </c>
      <c r="E323" s="61"/>
      <c r="F323" s="204" t="s">
        <v>583</v>
      </c>
      <c r="G323" s="61"/>
      <c r="H323" s="61"/>
      <c r="I323" s="161"/>
      <c r="J323" s="61"/>
      <c r="K323" s="61"/>
      <c r="L323" s="59"/>
      <c r="M323" s="205"/>
      <c r="N323" s="40"/>
      <c r="O323" s="40"/>
      <c r="P323" s="40"/>
      <c r="Q323" s="40"/>
      <c r="R323" s="40"/>
      <c r="S323" s="40"/>
      <c r="T323" s="76"/>
      <c r="AT323" s="22" t="s">
        <v>159</v>
      </c>
      <c r="AU323" s="22" t="s">
        <v>89</v>
      </c>
    </row>
    <row r="324" spans="2:65" s="1" customFormat="1" ht="27">
      <c r="B324" s="39"/>
      <c r="C324" s="61"/>
      <c r="D324" s="203" t="s">
        <v>221</v>
      </c>
      <c r="E324" s="61"/>
      <c r="F324" s="232" t="s">
        <v>565</v>
      </c>
      <c r="G324" s="61"/>
      <c r="H324" s="61"/>
      <c r="I324" s="161"/>
      <c r="J324" s="61"/>
      <c r="K324" s="61"/>
      <c r="L324" s="59"/>
      <c r="M324" s="205"/>
      <c r="N324" s="40"/>
      <c r="O324" s="40"/>
      <c r="P324" s="40"/>
      <c r="Q324" s="40"/>
      <c r="R324" s="40"/>
      <c r="S324" s="40"/>
      <c r="T324" s="76"/>
      <c r="AT324" s="22" t="s">
        <v>221</v>
      </c>
      <c r="AU324" s="22" t="s">
        <v>89</v>
      </c>
    </row>
    <row r="325" spans="2:65" s="11" customFormat="1" ht="13.5">
      <c r="B325" s="206"/>
      <c r="C325" s="207"/>
      <c r="D325" s="208" t="s">
        <v>161</v>
      </c>
      <c r="E325" s="207"/>
      <c r="F325" s="210" t="s">
        <v>578</v>
      </c>
      <c r="G325" s="207"/>
      <c r="H325" s="211">
        <v>310.01900000000001</v>
      </c>
      <c r="I325" s="212"/>
      <c r="J325" s="207"/>
      <c r="K325" s="207"/>
      <c r="L325" s="213"/>
      <c r="M325" s="214"/>
      <c r="N325" s="215"/>
      <c r="O325" s="215"/>
      <c r="P325" s="215"/>
      <c r="Q325" s="215"/>
      <c r="R325" s="215"/>
      <c r="S325" s="215"/>
      <c r="T325" s="216"/>
      <c r="AT325" s="217" t="s">
        <v>161</v>
      </c>
      <c r="AU325" s="217" t="s">
        <v>89</v>
      </c>
      <c r="AV325" s="11" t="s">
        <v>89</v>
      </c>
      <c r="AW325" s="11" t="s">
        <v>6</v>
      </c>
      <c r="AX325" s="11" t="s">
        <v>24</v>
      </c>
      <c r="AY325" s="217" t="s">
        <v>150</v>
      </c>
    </row>
    <row r="326" spans="2:65" s="1" customFormat="1" ht="22.5" customHeight="1">
      <c r="B326" s="39"/>
      <c r="C326" s="191" t="s">
        <v>584</v>
      </c>
      <c r="D326" s="191" t="s">
        <v>152</v>
      </c>
      <c r="E326" s="192" t="s">
        <v>585</v>
      </c>
      <c r="F326" s="193" t="s">
        <v>586</v>
      </c>
      <c r="G326" s="194" t="s">
        <v>261</v>
      </c>
      <c r="H326" s="195">
        <v>133.65</v>
      </c>
      <c r="I326" s="196"/>
      <c r="J326" s="197">
        <f>ROUND(I326*H326,2)</f>
        <v>0</v>
      </c>
      <c r="K326" s="193" t="s">
        <v>156</v>
      </c>
      <c r="L326" s="59"/>
      <c r="M326" s="198" t="s">
        <v>22</v>
      </c>
      <c r="N326" s="199" t="s">
        <v>51</v>
      </c>
      <c r="O326" s="40"/>
      <c r="P326" s="200">
        <f>O326*H326</f>
        <v>0</v>
      </c>
      <c r="Q326" s="200">
        <v>0</v>
      </c>
      <c r="R326" s="200">
        <f>Q326*H326</f>
        <v>0</v>
      </c>
      <c r="S326" s="200">
        <v>0</v>
      </c>
      <c r="T326" s="201">
        <f>S326*H326</f>
        <v>0</v>
      </c>
      <c r="AR326" s="22" t="s">
        <v>244</v>
      </c>
      <c r="AT326" s="22" t="s">
        <v>152</v>
      </c>
      <c r="AU326" s="22" t="s">
        <v>89</v>
      </c>
      <c r="AY326" s="22" t="s">
        <v>150</v>
      </c>
      <c r="BE326" s="202">
        <f>IF(N326="základní",J326,0)</f>
        <v>0</v>
      </c>
      <c r="BF326" s="202">
        <f>IF(N326="snížená",J326,0)</f>
        <v>0</v>
      </c>
      <c r="BG326" s="202">
        <f>IF(N326="zákl. přenesená",J326,0)</f>
        <v>0</v>
      </c>
      <c r="BH326" s="202">
        <f>IF(N326="sníž. přenesená",J326,0)</f>
        <v>0</v>
      </c>
      <c r="BI326" s="202">
        <f>IF(N326="nulová",J326,0)</f>
        <v>0</v>
      </c>
      <c r="BJ326" s="22" t="s">
        <v>24</v>
      </c>
      <c r="BK326" s="202">
        <f>ROUND(I326*H326,2)</f>
        <v>0</v>
      </c>
      <c r="BL326" s="22" t="s">
        <v>244</v>
      </c>
      <c r="BM326" s="22" t="s">
        <v>587</v>
      </c>
    </row>
    <row r="327" spans="2:65" s="1" customFormat="1" ht="13.5">
      <c r="B327" s="39"/>
      <c r="C327" s="61"/>
      <c r="D327" s="203" t="s">
        <v>159</v>
      </c>
      <c r="E327" s="61"/>
      <c r="F327" s="204" t="s">
        <v>588</v>
      </c>
      <c r="G327" s="61"/>
      <c r="H327" s="61"/>
      <c r="I327" s="161"/>
      <c r="J327" s="61"/>
      <c r="K327" s="61"/>
      <c r="L327" s="59"/>
      <c r="M327" s="205"/>
      <c r="N327" s="40"/>
      <c r="O327" s="40"/>
      <c r="P327" s="40"/>
      <c r="Q327" s="40"/>
      <c r="R327" s="40"/>
      <c r="S327" s="40"/>
      <c r="T327" s="76"/>
      <c r="AT327" s="22" t="s">
        <v>159</v>
      </c>
      <c r="AU327" s="22" t="s">
        <v>89</v>
      </c>
    </row>
    <row r="328" spans="2:65" s="11" customFormat="1" ht="13.5">
      <c r="B328" s="206"/>
      <c r="C328" s="207"/>
      <c r="D328" s="208" t="s">
        <v>161</v>
      </c>
      <c r="E328" s="209" t="s">
        <v>22</v>
      </c>
      <c r="F328" s="210" t="s">
        <v>589</v>
      </c>
      <c r="G328" s="207"/>
      <c r="H328" s="211">
        <v>133.65</v>
      </c>
      <c r="I328" s="212"/>
      <c r="J328" s="207"/>
      <c r="K328" s="207"/>
      <c r="L328" s="213"/>
      <c r="M328" s="214"/>
      <c r="N328" s="215"/>
      <c r="O328" s="215"/>
      <c r="P328" s="215"/>
      <c r="Q328" s="215"/>
      <c r="R328" s="215"/>
      <c r="S328" s="215"/>
      <c r="T328" s="216"/>
      <c r="AT328" s="217" t="s">
        <v>161</v>
      </c>
      <c r="AU328" s="217" t="s">
        <v>89</v>
      </c>
      <c r="AV328" s="11" t="s">
        <v>89</v>
      </c>
      <c r="AW328" s="11" t="s">
        <v>43</v>
      </c>
      <c r="AX328" s="11" t="s">
        <v>24</v>
      </c>
      <c r="AY328" s="217" t="s">
        <v>150</v>
      </c>
    </row>
    <row r="329" spans="2:65" s="1" customFormat="1" ht="22.5" customHeight="1">
      <c r="B329" s="39"/>
      <c r="C329" s="222" t="s">
        <v>590</v>
      </c>
      <c r="D329" s="222" t="s">
        <v>202</v>
      </c>
      <c r="E329" s="223" t="s">
        <v>591</v>
      </c>
      <c r="F329" s="224" t="s">
        <v>592</v>
      </c>
      <c r="G329" s="225" t="s">
        <v>199</v>
      </c>
      <c r="H329" s="226">
        <v>140.333</v>
      </c>
      <c r="I329" s="227"/>
      <c r="J329" s="228">
        <f>ROUND(I329*H329,2)</f>
        <v>0</v>
      </c>
      <c r="K329" s="224" t="s">
        <v>156</v>
      </c>
      <c r="L329" s="229"/>
      <c r="M329" s="230" t="s">
        <v>22</v>
      </c>
      <c r="N329" s="231" t="s">
        <v>51</v>
      </c>
      <c r="O329" s="40"/>
      <c r="P329" s="200">
        <f>O329*H329</f>
        <v>0</v>
      </c>
      <c r="Q329" s="200">
        <v>3.8000000000000002E-4</v>
      </c>
      <c r="R329" s="200">
        <f>Q329*H329</f>
        <v>5.3326540000000006E-2</v>
      </c>
      <c r="S329" s="200">
        <v>0</v>
      </c>
      <c r="T329" s="201">
        <f>S329*H329</f>
        <v>0</v>
      </c>
      <c r="AR329" s="22" t="s">
        <v>342</v>
      </c>
      <c r="AT329" s="22" t="s">
        <v>202</v>
      </c>
      <c r="AU329" s="22" t="s">
        <v>89</v>
      </c>
      <c r="AY329" s="22" t="s">
        <v>150</v>
      </c>
      <c r="BE329" s="202">
        <f>IF(N329="základní",J329,0)</f>
        <v>0</v>
      </c>
      <c r="BF329" s="202">
        <f>IF(N329="snížená",J329,0)</f>
        <v>0</v>
      </c>
      <c r="BG329" s="202">
        <f>IF(N329="zákl. přenesená",J329,0)</f>
        <v>0</v>
      </c>
      <c r="BH329" s="202">
        <f>IF(N329="sníž. přenesená",J329,0)</f>
        <v>0</v>
      </c>
      <c r="BI329" s="202">
        <f>IF(N329="nulová",J329,0)</f>
        <v>0</v>
      </c>
      <c r="BJ329" s="22" t="s">
        <v>24</v>
      </c>
      <c r="BK329" s="202">
        <f>ROUND(I329*H329,2)</f>
        <v>0</v>
      </c>
      <c r="BL329" s="22" t="s">
        <v>244</v>
      </c>
      <c r="BM329" s="22" t="s">
        <v>593</v>
      </c>
    </row>
    <row r="330" spans="2:65" s="1" customFormat="1" ht="13.5">
      <c r="B330" s="39"/>
      <c r="C330" s="61"/>
      <c r="D330" s="203" t="s">
        <v>159</v>
      </c>
      <c r="E330" s="61"/>
      <c r="F330" s="204" t="s">
        <v>594</v>
      </c>
      <c r="G330" s="61"/>
      <c r="H330" s="61"/>
      <c r="I330" s="161"/>
      <c r="J330" s="61"/>
      <c r="K330" s="61"/>
      <c r="L330" s="59"/>
      <c r="M330" s="205"/>
      <c r="N330" s="40"/>
      <c r="O330" s="40"/>
      <c r="P330" s="40"/>
      <c r="Q330" s="40"/>
      <c r="R330" s="40"/>
      <c r="S330" s="40"/>
      <c r="T330" s="76"/>
      <c r="AT330" s="22" t="s">
        <v>159</v>
      </c>
      <c r="AU330" s="22" t="s">
        <v>89</v>
      </c>
    </row>
    <row r="331" spans="2:65" s="11" customFormat="1" ht="13.5">
      <c r="B331" s="206"/>
      <c r="C331" s="207"/>
      <c r="D331" s="208" t="s">
        <v>161</v>
      </c>
      <c r="E331" s="207"/>
      <c r="F331" s="210" t="s">
        <v>595</v>
      </c>
      <c r="G331" s="207"/>
      <c r="H331" s="211">
        <v>140.333</v>
      </c>
      <c r="I331" s="212"/>
      <c r="J331" s="207"/>
      <c r="K331" s="207"/>
      <c r="L331" s="213"/>
      <c r="M331" s="214"/>
      <c r="N331" s="215"/>
      <c r="O331" s="215"/>
      <c r="P331" s="215"/>
      <c r="Q331" s="215"/>
      <c r="R331" s="215"/>
      <c r="S331" s="215"/>
      <c r="T331" s="216"/>
      <c r="AT331" s="217" t="s">
        <v>161</v>
      </c>
      <c r="AU331" s="217" t="s">
        <v>89</v>
      </c>
      <c r="AV331" s="11" t="s">
        <v>89</v>
      </c>
      <c r="AW331" s="11" t="s">
        <v>6</v>
      </c>
      <c r="AX331" s="11" t="s">
        <v>24</v>
      </c>
      <c r="AY331" s="217" t="s">
        <v>150</v>
      </c>
    </row>
    <row r="332" spans="2:65" s="1" customFormat="1" ht="22.5" customHeight="1">
      <c r="B332" s="39"/>
      <c r="C332" s="191" t="s">
        <v>596</v>
      </c>
      <c r="D332" s="191" t="s">
        <v>152</v>
      </c>
      <c r="E332" s="192" t="s">
        <v>597</v>
      </c>
      <c r="F332" s="193" t="s">
        <v>598</v>
      </c>
      <c r="G332" s="194" t="s">
        <v>218</v>
      </c>
      <c r="H332" s="195">
        <v>304.39499999999998</v>
      </c>
      <c r="I332" s="196"/>
      <c r="J332" s="197">
        <f>ROUND(I332*H332,2)</f>
        <v>0</v>
      </c>
      <c r="K332" s="193" t="s">
        <v>156</v>
      </c>
      <c r="L332" s="59"/>
      <c r="M332" s="198" t="s">
        <v>22</v>
      </c>
      <c r="N332" s="199" t="s">
        <v>51</v>
      </c>
      <c r="O332" s="40"/>
      <c r="P332" s="200">
        <f>O332*H332</f>
        <v>0</v>
      </c>
      <c r="Q332" s="200">
        <v>4.0000000000000003E-5</v>
      </c>
      <c r="R332" s="200">
        <f>Q332*H332</f>
        <v>1.2175800000000001E-2</v>
      </c>
      <c r="S332" s="200">
        <v>0</v>
      </c>
      <c r="T332" s="201">
        <f>S332*H332</f>
        <v>0</v>
      </c>
      <c r="AR332" s="22" t="s">
        <v>244</v>
      </c>
      <c r="AT332" s="22" t="s">
        <v>152</v>
      </c>
      <c r="AU332" s="22" t="s">
        <v>89</v>
      </c>
      <c r="AY332" s="22" t="s">
        <v>150</v>
      </c>
      <c r="BE332" s="202">
        <f>IF(N332="základní",J332,0)</f>
        <v>0</v>
      </c>
      <c r="BF332" s="202">
        <f>IF(N332="snížená",J332,0)</f>
        <v>0</v>
      </c>
      <c r="BG332" s="202">
        <f>IF(N332="zákl. přenesená",J332,0)</f>
        <v>0</v>
      </c>
      <c r="BH332" s="202">
        <f>IF(N332="sníž. přenesená",J332,0)</f>
        <v>0</v>
      </c>
      <c r="BI332" s="202">
        <f>IF(N332="nulová",J332,0)</f>
        <v>0</v>
      </c>
      <c r="BJ332" s="22" t="s">
        <v>24</v>
      </c>
      <c r="BK332" s="202">
        <f>ROUND(I332*H332,2)</f>
        <v>0</v>
      </c>
      <c r="BL332" s="22" t="s">
        <v>244</v>
      </c>
      <c r="BM332" s="22" t="s">
        <v>599</v>
      </c>
    </row>
    <row r="333" spans="2:65" s="1" customFormat="1" ht="27">
      <c r="B333" s="39"/>
      <c r="C333" s="61"/>
      <c r="D333" s="203" t="s">
        <v>159</v>
      </c>
      <c r="E333" s="61"/>
      <c r="F333" s="204" t="s">
        <v>600</v>
      </c>
      <c r="G333" s="61"/>
      <c r="H333" s="61"/>
      <c r="I333" s="161"/>
      <c r="J333" s="61"/>
      <c r="K333" s="61"/>
      <c r="L333" s="59"/>
      <c r="M333" s="205"/>
      <c r="N333" s="40"/>
      <c r="O333" s="40"/>
      <c r="P333" s="40"/>
      <c r="Q333" s="40"/>
      <c r="R333" s="40"/>
      <c r="S333" s="40"/>
      <c r="T333" s="76"/>
      <c r="AT333" s="22" t="s">
        <v>159</v>
      </c>
      <c r="AU333" s="22" t="s">
        <v>89</v>
      </c>
    </row>
    <row r="334" spans="2:65" s="11" customFormat="1" ht="13.5">
      <c r="B334" s="206"/>
      <c r="C334" s="207"/>
      <c r="D334" s="208" t="s">
        <v>161</v>
      </c>
      <c r="E334" s="209" t="s">
        <v>22</v>
      </c>
      <c r="F334" s="210" t="s">
        <v>601</v>
      </c>
      <c r="G334" s="207"/>
      <c r="H334" s="211">
        <v>304.39499999999998</v>
      </c>
      <c r="I334" s="212"/>
      <c r="J334" s="207"/>
      <c r="K334" s="207"/>
      <c r="L334" s="213"/>
      <c r="M334" s="214"/>
      <c r="N334" s="215"/>
      <c r="O334" s="215"/>
      <c r="P334" s="215"/>
      <c r="Q334" s="215"/>
      <c r="R334" s="215"/>
      <c r="S334" s="215"/>
      <c r="T334" s="216"/>
      <c r="AT334" s="217" t="s">
        <v>161</v>
      </c>
      <c r="AU334" s="217" t="s">
        <v>89</v>
      </c>
      <c r="AV334" s="11" t="s">
        <v>89</v>
      </c>
      <c r="AW334" s="11" t="s">
        <v>43</v>
      </c>
      <c r="AX334" s="11" t="s">
        <v>24</v>
      </c>
      <c r="AY334" s="217" t="s">
        <v>150</v>
      </c>
    </row>
    <row r="335" spans="2:65" s="1" customFormat="1" ht="22.5" customHeight="1">
      <c r="B335" s="39"/>
      <c r="C335" s="222" t="s">
        <v>602</v>
      </c>
      <c r="D335" s="222" t="s">
        <v>202</v>
      </c>
      <c r="E335" s="223" t="s">
        <v>603</v>
      </c>
      <c r="F335" s="224" t="s">
        <v>604</v>
      </c>
      <c r="G335" s="225" t="s">
        <v>218</v>
      </c>
      <c r="H335" s="226">
        <v>365.274</v>
      </c>
      <c r="I335" s="227"/>
      <c r="J335" s="228">
        <f>ROUND(I335*H335,2)</f>
        <v>0</v>
      </c>
      <c r="K335" s="224" t="s">
        <v>156</v>
      </c>
      <c r="L335" s="229"/>
      <c r="M335" s="230" t="s">
        <v>22</v>
      </c>
      <c r="N335" s="231" t="s">
        <v>51</v>
      </c>
      <c r="O335" s="40"/>
      <c r="P335" s="200">
        <f>O335*H335</f>
        <v>0</v>
      </c>
      <c r="Q335" s="200">
        <v>5.0000000000000001E-3</v>
      </c>
      <c r="R335" s="200">
        <f>Q335*H335</f>
        <v>1.82637</v>
      </c>
      <c r="S335" s="200">
        <v>0</v>
      </c>
      <c r="T335" s="201">
        <f>S335*H335</f>
        <v>0</v>
      </c>
      <c r="AR335" s="22" t="s">
        <v>342</v>
      </c>
      <c r="AT335" s="22" t="s">
        <v>202</v>
      </c>
      <c r="AU335" s="22" t="s">
        <v>89</v>
      </c>
      <c r="AY335" s="22" t="s">
        <v>150</v>
      </c>
      <c r="BE335" s="202">
        <f>IF(N335="základní",J335,0)</f>
        <v>0</v>
      </c>
      <c r="BF335" s="202">
        <f>IF(N335="snížená",J335,0)</f>
        <v>0</v>
      </c>
      <c r="BG335" s="202">
        <f>IF(N335="zákl. přenesená",J335,0)</f>
        <v>0</v>
      </c>
      <c r="BH335" s="202">
        <f>IF(N335="sníž. přenesená",J335,0)</f>
        <v>0</v>
      </c>
      <c r="BI335" s="202">
        <f>IF(N335="nulová",J335,0)</f>
        <v>0</v>
      </c>
      <c r="BJ335" s="22" t="s">
        <v>24</v>
      </c>
      <c r="BK335" s="202">
        <f>ROUND(I335*H335,2)</f>
        <v>0</v>
      </c>
      <c r="BL335" s="22" t="s">
        <v>244</v>
      </c>
      <c r="BM335" s="22" t="s">
        <v>605</v>
      </c>
    </row>
    <row r="336" spans="2:65" s="1" customFormat="1" ht="13.5">
      <c r="B336" s="39"/>
      <c r="C336" s="61"/>
      <c r="D336" s="203" t="s">
        <v>159</v>
      </c>
      <c r="E336" s="61"/>
      <c r="F336" s="204" t="s">
        <v>606</v>
      </c>
      <c r="G336" s="61"/>
      <c r="H336" s="61"/>
      <c r="I336" s="161"/>
      <c r="J336" s="61"/>
      <c r="K336" s="61"/>
      <c r="L336" s="59"/>
      <c r="M336" s="205"/>
      <c r="N336" s="40"/>
      <c r="O336" s="40"/>
      <c r="P336" s="40"/>
      <c r="Q336" s="40"/>
      <c r="R336" s="40"/>
      <c r="S336" s="40"/>
      <c r="T336" s="76"/>
      <c r="AT336" s="22" t="s">
        <v>159</v>
      </c>
      <c r="AU336" s="22" t="s">
        <v>89</v>
      </c>
    </row>
    <row r="337" spans="2:65" s="11" customFormat="1" ht="13.5">
      <c r="B337" s="206"/>
      <c r="C337" s="207"/>
      <c r="D337" s="208" t="s">
        <v>161</v>
      </c>
      <c r="E337" s="207"/>
      <c r="F337" s="210" t="s">
        <v>607</v>
      </c>
      <c r="G337" s="207"/>
      <c r="H337" s="211">
        <v>365.274</v>
      </c>
      <c r="I337" s="212"/>
      <c r="J337" s="207"/>
      <c r="K337" s="207"/>
      <c r="L337" s="213"/>
      <c r="M337" s="214"/>
      <c r="N337" s="215"/>
      <c r="O337" s="215"/>
      <c r="P337" s="215"/>
      <c r="Q337" s="215"/>
      <c r="R337" s="215"/>
      <c r="S337" s="215"/>
      <c r="T337" s="216"/>
      <c r="AT337" s="217" t="s">
        <v>161</v>
      </c>
      <c r="AU337" s="217" t="s">
        <v>89</v>
      </c>
      <c r="AV337" s="11" t="s">
        <v>89</v>
      </c>
      <c r="AW337" s="11" t="s">
        <v>6</v>
      </c>
      <c r="AX337" s="11" t="s">
        <v>24</v>
      </c>
      <c r="AY337" s="217" t="s">
        <v>150</v>
      </c>
    </row>
    <row r="338" spans="2:65" s="1" customFormat="1" ht="22.5" customHeight="1">
      <c r="B338" s="39"/>
      <c r="C338" s="191" t="s">
        <v>608</v>
      </c>
      <c r="D338" s="191" t="s">
        <v>152</v>
      </c>
      <c r="E338" s="192" t="s">
        <v>609</v>
      </c>
      <c r="F338" s="193" t="s">
        <v>610</v>
      </c>
      <c r="G338" s="194" t="s">
        <v>185</v>
      </c>
      <c r="H338" s="195">
        <v>4.9169999999999998</v>
      </c>
      <c r="I338" s="196"/>
      <c r="J338" s="197">
        <f>ROUND(I338*H338,2)</f>
        <v>0</v>
      </c>
      <c r="K338" s="193" t="s">
        <v>156</v>
      </c>
      <c r="L338" s="59"/>
      <c r="M338" s="198" t="s">
        <v>22</v>
      </c>
      <c r="N338" s="199" t="s">
        <v>51</v>
      </c>
      <c r="O338" s="40"/>
      <c r="P338" s="200">
        <f>O338*H338</f>
        <v>0</v>
      </c>
      <c r="Q338" s="200">
        <v>0</v>
      </c>
      <c r="R338" s="200">
        <f>Q338*H338</f>
        <v>0</v>
      </c>
      <c r="S338" s="200">
        <v>0</v>
      </c>
      <c r="T338" s="201">
        <f>S338*H338</f>
        <v>0</v>
      </c>
      <c r="AR338" s="22" t="s">
        <v>244</v>
      </c>
      <c r="AT338" s="22" t="s">
        <v>152</v>
      </c>
      <c r="AU338" s="22" t="s">
        <v>89</v>
      </c>
      <c r="AY338" s="22" t="s">
        <v>150</v>
      </c>
      <c r="BE338" s="202">
        <f>IF(N338="základní",J338,0)</f>
        <v>0</v>
      </c>
      <c r="BF338" s="202">
        <f>IF(N338="snížená",J338,0)</f>
        <v>0</v>
      </c>
      <c r="BG338" s="202">
        <f>IF(N338="zákl. přenesená",J338,0)</f>
        <v>0</v>
      </c>
      <c r="BH338" s="202">
        <f>IF(N338="sníž. přenesená",J338,0)</f>
        <v>0</v>
      </c>
      <c r="BI338" s="202">
        <f>IF(N338="nulová",J338,0)</f>
        <v>0</v>
      </c>
      <c r="BJ338" s="22" t="s">
        <v>24</v>
      </c>
      <c r="BK338" s="202">
        <f>ROUND(I338*H338,2)</f>
        <v>0</v>
      </c>
      <c r="BL338" s="22" t="s">
        <v>244</v>
      </c>
      <c r="BM338" s="22" t="s">
        <v>611</v>
      </c>
    </row>
    <row r="339" spans="2:65" s="1" customFormat="1" ht="27">
      <c r="B339" s="39"/>
      <c r="C339" s="61"/>
      <c r="D339" s="203" t="s">
        <v>159</v>
      </c>
      <c r="E339" s="61"/>
      <c r="F339" s="204" t="s">
        <v>612</v>
      </c>
      <c r="G339" s="61"/>
      <c r="H339" s="61"/>
      <c r="I339" s="161"/>
      <c r="J339" s="61"/>
      <c r="K339" s="61"/>
      <c r="L339" s="59"/>
      <c r="M339" s="205"/>
      <c r="N339" s="40"/>
      <c r="O339" s="40"/>
      <c r="P339" s="40"/>
      <c r="Q339" s="40"/>
      <c r="R339" s="40"/>
      <c r="S339" s="40"/>
      <c r="T339" s="76"/>
      <c r="AT339" s="22" t="s">
        <v>159</v>
      </c>
      <c r="AU339" s="22" t="s">
        <v>89</v>
      </c>
    </row>
    <row r="340" spans="2:65" s="10" customFormat="1" ht="29.85" customHeight="1">
      <c r="B340" s="174"/>
      <c r="C340" s="175"/>
      <c r="D340" s="188" t="s">
        <v>79</v>
      </c>
      <c r="E340" s="189" t="s">
        <v>613</v>
      </c>
      <c r="F340" s="189" t="s">
        <v>614</v>
      </c>
      <c r="G340" s="175"/>
      <c r="H340" s="175"/>
      <c r="I340" s="178"/>
      <c r="J340" s="190">
        <f>BK340</f>
        <v>0</v>
      </c>
      <c r="K340" s="175"/>
      <c r="L340" s="180"/>
      <c r="M340" s="181"/>
      <c r="N340" s="182"/>
      <c r="O340" s="182"/>
      <c r="P340" s="183">
        <f>SUM(P341:P344)</f>
        <v>0</v>
      </c>
      <c r="Q340" s="182"/>
      <c r="R340" s="183">
        <f>SUM(R341:R344)</f>
        <v>5.5799999999999999E-3</v>
      </c>
      <c r="S340" s="182"/>
      <c r="T340" s="184">
        <f>SUM(T341:T344)</f>
        <v>0</v>
      </c>
      <c r="AR340" s="185" t="s">
        <v>89</v>
      </c>
      <c r="AT340" s="186" t="s">
        <v>79</v>
      </c>
      <c r="AU340" s="186" t="s">
        <v>24</v>
      </c>
      <c r="AY340" s="185" t="s">
        <v>150</v>
      </c>
      <c r="BK340" s="187">
        <f>SUM(BK341:BK344)</f>
        <v>0</v>
      </c>
    </row>
    <row r="341" spans="2:65" s="1" customFormat="1" ht="22.5" customHeight="1">
      <c r="B341" s="39"/>
      <c r="C341" s="191" t="s">
        <v>615</v>
      </c>
      <c r="D341" s="191" t="s">
        <v>152</v>
      </c>
      <c r="E341" s="192" t="s">
        <v>616</v>
      </c>
      <c r="F341" s="193" t="s">
        <v>617</v>
      </c>
      <c r="G341" s="194" t="s">
        <v>199</v>
      </c>
      <c r="H341" s="195">
        <v>1</v>
      </c>
      <c r="I341" s="196"/>
      <c r="J341" s="197">
        <f>ROUND(I341*H341,2)</f>
        <v>0</v>
      </c>
      <c r="K341" s="193" t="s">
        <v>156</v>
      </c>
      <c r="L341" s="59"/>
      <c r="M341" s="198" t="s">
        <v>22</v>
      </c>
      <c r="N341" s="199" t="s">
        <v>51</v>
      </c>
      <c r="O341" s="40"/>
      <c r="P341" s="200">
        <f>O341*H341</f>
        <v>0</v>
      </c>
      <c r="Q341" s="200">
        <v>4.15E-3</v>
      </c>
      <c r="R341" s="200">
        <f>Q341*H341</f>
        <v>4.15E-3</v>
      </c>
      <c r="S341" s="200">
        <v>0</v>
      </c>
      <c r="T341" s="201">
        <f>S341*H341</f>
        <v>0</v>
      </c>
      <c r="AR341" s="22" t="s">
        <v>244</v>
      </c>
      <c r="AT341" s="22" t="s">
        <v>152</v>
      </c>
      <c r="AU341" s="22" t="s">
        <v>89</v>
      </c>
      <c r="AY341" s="22" t="s">
        <v>150</v>
      </c>
      <c r="BE341" s="202">
        <f>IF(N341="základní",J341,0)</f>
        <v>0</v>
      </c>
      <c r="BF341" s="202">
        <f>IF(N341="snížená",J341,0)</f>
        <v>0</v>
      </c>
      <c r="BG341" s="202">
        <f>IF(N341="zákl. přenesená",J341,0)</f>
        <v>0</v>
      </c>
      <c r="BH341" s="202">
        <f>IF(N341="sníž. přenesená",J341,0)</f>
        <v>0</v>
      </c>
      <c r="BI341" s="202">
        <f>IF(N341="nulová",J341,0)</f>
        <v>0</v>
      </c>
      <c r="BJ341" s="22" t="s">
        <v>24</v>
      </c>
      <c r="BK341" s="202">
        <f>ROUND(I341*H341,2)</f>
        <v>0</v>
      </c>
      <c r="BL341" s="22" t="s">
        <v>244</v>
      </c>
      <c r="BM341" s="22" t="s">
        <v>618</v>
      </c>
    </row>
    <row r="342" spans="2:65" s="1" customFormat="1" ht="13.5">
      <c r="B342" s="39"/>
      <c r="C342" s="61"/>
      <c r="D342" s="208" t="s">
        <v>159</v>
      </c>
      <c r="E342" s="61"/>
      <c r="F342" s="218" t="s">
        <v>619</v>
      </c>
      <c r="G342" s="61"/>
      <c r="H342" s="61"/>
      <c r="I342" s="161"/>
      <c r="J342" s="61"/>
      <c r="K342" s="61"/>
      <c r="L342" s="59"/>
      <c r="M342" s="205"/>
      <c r="N342" s="40"/>
      <c r="O342" s="40"/>
      <c r="P342" s="40"/>
      <c r="Q342" s="40"/>
      <c r="R342" s="40"/>
      <c r="S342" s="40"/>
      <c r="T342" s="76"/>
      <c r="AT342" s="22" t="s">
        <v>159</v>
      </c>
      <c r="AU342" s="22" t="s">
        <v>89</v>
      </c>
    </row>
    <row r="343" spans="2:65" s="1" customFormat="1" ht="22.5" customHeight="1">
      <c r="B343" s="39"/>
      <c r="C343" s="191" t="s">
        <v>620</v>
      </c>
      <c r="D343" s="191" t="s">
        <v>152</v>
      </c>
      <c r="E343" s="192" t="s">
        <v>621</v>
      </c>
      <c r="F343" s="193" t="s">
        <v>622</v>
      </c>
      <c r="G343" s="194" t="s">
        <v>199</v>
      </c>
      <c r="H343" s="195">
        <v>1</v>
      </c>
      <c r="I343" s="196"/>
      <c r="J343" s="197">
        <f>ROUND(I343*H343,2)</f>
        <v>0</v>
      </c>
      <c r="K343" s="193" t="s">
        <v>156</v>
      </c>
      <c r="L343" s="59"/>
      <c r="M343" s="198" t="s">
        <v>22</v>
      </c>
      <c r="N343" s="199" t="s">
        <v>51</v>
      </c>
      <c r="O343" s="40"/>
      <c r="P343" s="200">
        <f>O343*H343</f>
        <v>0</v>
      </c>
      <c r="Q343" s="200">
        <v>1.4300000000000001E-3</v>
      </c>
      <c r="R343" s="200">
        <f>Q343*H343</f>
        <v>1.4300000000000001E-3</v>
      </c>
      <c r="S343" s="200">
        <v>0</v>
      </c>
      <c r="T343" s="201">
        <f>S343*H343</f>
        <v>0</v>
      </c>
      <c r="AR343" s="22" t="s">
        <v>244</v>
      </c>
      <c r="AT343" s="22" t="s">
        <v>152</v>
      </c>
      <c r="AU343" s="22" t="s">
        <v>89</v>
      </c>
      <c r="AY343" s="22" t="s">
        <v>150</v>
      </c>
      <c r="BE343" s="202">
        <f>IF(N343="základní",J343,0)</f>
        <v>0</v>
      </c>
      <c r="BF343" s="202">
        <f>IF(N343="snížená",J343,0)</f>
        <v>0</v>
      </c>
      <c r="BG343" s="202">
        <f>IF(N343="zákl. přenesená",J343,0)</f>
        <v>0</v>
      </c>
      <c r="BH343" s="202">
        <f>IF(N343="sníž. přenesená",J343,0)</f>
        <v>0</v>
      </c>
      <c r="BI343" s="202">
        <f>IF(N343="nulová",J343,0)</f>
        <v>0</v>
      </c>
      <c r="BJ343" s="22" t="s">
        <v>24</v>
      </c>
      <c r="BK343" s="202">
        <f>ROUND(I343*H343,2)</f>
        <v>0</v>
      </c>
      <c r="BL343" s="22" t="s">
        <v>244</v>
      </c>
      <c r="BM343" s="22" t="s">
        <v>623</v>
      </c>
    </row>
    <row r="344" spans="2:65" s="1" customFormat="1" ht="13.5">
      <c r="B344" s="39"/>
      <c r="C344" s="61"/>
      <c r="D344" s="203" t="s">
        <v>159</v>
      </c>
      <c r="E344" s="61"/>
      <c r="F344" s="204" t="s">
        <v>624</v>
      </c>
      <c r="G344" s="61"/>
      <c r="H344" s="61"/>
      <c r="I344" s="161"/>
      <c r="J344" s="61"/>
      <c r="K344" s="61"/>
      <c r="L344" s="59"/>
      <c r="M344" s="205"/>
      <c r="N344" s="40"/>
      <c r="O344" s="40"/>
      <c r="P344" s="40"/>
      <c r="Q344" s="40"/>
      <c r="R344" s="40"/>
      <c r="S344" s="40"/>
      <c r="T344" s="76"/>
      <c r="AT344" s="22" t="s">
        <v>159</v>
      </c>
      <c r="AU344" s="22" t="s">
        <v>89</v>
      </c>
    </row>
    <row r="345" spans="2:65" s="10" customFormat="1" ht="29.85" customHeight="1">
      <c r="B345" s="174"/>
      <c r="C345" s="175"/>
      <c r="D345" s="188" t="s">
        <v>79</v>
      </c>
      <c r="E345" s="189" t="s">
        <v>625</v>
      </c>
      <c r="F345" s="189" t="s">
        <v>91</v>
      </c>
      <c r="G345" s="175"/>
      <c r="H345" s="175"/>
      <c r="I345" s="178"/>
      <c r="J345" s="190">
        <f>BK345</f>
        <v>0</v>
      </c>
      <c r="K345" s="175"/>
      <c r="L345" s="180"/>
      <c r="M345" s="181"/>
      <c r="N345" s="182"/>
      <c r="O345" s="182"/>
      <c r="P345" s="183">
        <f>SUM(P346:P353)</f>
        <v>0</v>
      </c>
      <c r="Q345" s="182"/>
      <c r="R345" s="183">
        <f>SUM(R346:R353)</f>
        <v>5.0000000000000001E-3</v>
      </c>
      <c r="S345" s="182"/>
      <c r="T345" s="184">
        <f>SUM(T346:T353)</f>
        <v>0</v>
      </c>
      <c r="AR345" s="185" t="s">
        <v>89</v>
      </c>
      <c r="AT345" s="186" t="s">
        <v>79</v>
      </c>
      <c r="AU345" s="186" t="s">
        <v>24</v>
      </c>
      <c r="AY345" s="185" t="s">
        <v>150</v>
      </c>
      <c r="BK345" s="187">
        <f>SUM(BK346:BK353)</f>
        <v>0</v>
      </c>
    </row>
    <row r="346" spans="2:65" s="1" customFormat="1" ht="22.5" customHeight="1">
      <c r="B346" s="39"/>
      <c r="C346" s="191" t="s">
        <v>626</v>
      </c>
      <c r="D346" s="191" t="s">
        <v>152</v>
      </c>
      <c r="E346" s="192" t="s">
        <v>627</v>
      </c>
      <c r="F346" s="193" t="s">
        <v>628</v>
      </c>
      <c r="G346" s="194" t="s">
        <v>199</v>
      </c>
      <c r="H346" s="195">
        <v>1</v>
      </c>
      <c r="I346" s="196"/>
      <c r="J346" s="197">
        <f>ROUND(I346*H346,2)</f>
        <v>0</v>
      </c>
      <c r="K346" s="193" t="s">
        <v>22</v>
      </c>
      <c r="L346" s="59"/>
      <c r="M346" s="198" t="s">
        <v>22</v>
      </c>
      <c r="N346" s="199" t="s">
        <v>51</v>
      </c>
      <c r="O346" s="40"/>
      <c r="P346" s="200">
        <f>O346*H346</f>
        <v>0</v>
      </c>
      <c r="Q346" s="200">
        <v>0</v>
      </c>
      <c r="R346" s="200">
        <f>Q346*H346</f>
        <v>0</v>
      </c>
      <c r="S346" s="200">
        <v>0</v>
      </c>
      <c r="T346" s="201">
        <f>S346*H346</f>
        <v>0</v>
      </c>
      <c r="AR346" s="22" t="s">
        <v>244</v>
      </c>
      <c r="AT346" s="22" t="s">
        <v>152</v>
      </c>
      <c r="AU346" s="22" t="s">
        <v>89</v>
      </c>
      <c r="AY346" s="22" t="s">
        <v>150</v>
      </c>
      <c r="BE346" s="202">
        <f>IF(N346="základní",J346,0)</f>
        <v>0</v>
      </c>
      <c r="BF346" s="202">
        <f>IF(N346="snížená",J346,0)</f>
        <v>0</v>
      </c>
      <c r="BG346" s="202">
        <f>IF(N346="zákl. přenesená",J346,0)</f>
        <v>0</v>
      </c>
      <c r="BH346" s="202">
        <f>IF(N346="sníž. přenesená",J346,0)</f>
        <v>0</v>
      </c>
      <c r="BI346" s="202">
        <f>IF(N346="nulová",J346,0)</f>
        <v>0</v>
      </c>
      <c r="BJ346" s="22" t="s">
        <v>24</v>
      </c>
      <c r="BK346" s="202">
        <f>ROUND(I346*H346,2)</f>
        <v>0</v>
      </c>
      <c r="BL346" s="22" t="s">
        <v>244</v>
      </c>
      <c r="BM346" s="22" t="s">
        <v>629</v>
      </c>
    </row>
    <row r="347" spans="2:65" s="1" customFormat="1" ht="13.5">
      <c r="B347" s="39"/>
      <c r="C347" s="61"/>
      <c r="D347" s="208" t="s">
        <v>159</v>
      </c>
      <c r="E347" s="61"/>
      <c r="F347" s="218" t="s">
        <v>630</v>
      </c>
      <c r="G347" s="61"/>
      <c r="H347" s="61"/>
      <c r="I347" s="161"/>
      <c r="J347" s="61"/>
      <c r="K347" s="61"/>
      <c r="L347" s="59"/>
      <c r="M347" s="205"/>
      <c r="N347" s="40"/>
      <c r="O347" s="40"/>
      <c r="P347" s="40"/>
      <c r="Q347" s="40"/>
      <c r="R347" s="40"/>
      <c r="S347" s="40"/>
      <c r="T347" s="76"/>
      <c r="AT347" s="22" t="s">
        <v>159</v>
      </c>
      <c r="AU347" s="22" t="s">
        <v>89</v>
      </c>
    </row>
    <row r="348" spans="2:65" s="1" customFormat="1" ht="22.5" customHeight="1">
      <c r="B348" s="39"/>
      <c r="C348" s="191" t="s">
        <v>631</v>
      </c>
      <c r="D348" s="191" t="s">
        <v>152</v>
      </c>
      <c r="E348" s="192" t="s">
        <v>632</v>
      </c>
      <c r="F348" s="193" t="s">
        <v>633</v>
      </c>
      <c r="G348" s="194" t="s">
        <v>199</v>
      </c>
      <c r="H348" s="195">
        <v>1</v>
      </c>
      <c r="I348" s="196"/>
      <c r="J348" s="197">
        <f>ROUND(I348*H348,2)</f>
        <v>0</v>
      </c>
      <c r="K348" s="193" t="s">
        <v>22</v>
      </c>
      <c r="L348" s="59"/>
      <c r="M348" s="198" t="s">
        <v>22</v>
      </c>
      <c r="N348" s="199" t="s">
        <v>51</v>
      </c>
      <c r="O348" s="40"/>
      <c r="P348" s="200">
        <f>O348*H348</f>
        <v>0</v>
      </c>
      <c r="Q348" s="200">
        <v>0</v>
      </c>
      <c r="R348" s="200">
        <f>Q348*H348</f>
        <v>0</v>
      </c>
      <c r="S348" s="200">
        <v>0</v>
      </c>
      <c r="T348" s="201">
        <f>S348*H348</f>
        <v>0</v>
      </c>
      <c r="AR348" s="22" t="s">
        <v>244</v>
      </c>
      <c r="AT348" s="22" t="s">
        <v>152</v>
      </c>
      <c r="AU348" s="22" t="s">
        <v>89</v>
      </c>
      <c r="AY348" s="22" t="s">
        <v>150</v>
      </c>
      <c r="BE348" s="202">
        <f>IF(N348="základní",J348,0)</f>
        <v>0</v>
      </c>
      <c r="BF348" s="202">
        <f>IF(N348="snížená",J348,0)</f>
        <v>0</v>
      </c>
      <c r="BG348" s="202">
        <f>IF(N348="zákl. přenesená",J348,0)</f>
        <v>0</v>
      </c>
      <c r="BH348" s="202">
        <f>IF(N348="sníž. přenesená",J348,0)</f>
        <v>0</v>
      </c>
      <c r="BI348" s="202">
        <f>IF(N348="nulová",J348,0)</f>
        <v>0</v>
      </c>
      <c r="BJ348" s="22" t="s">
        <v>24</v>
      </c>
      <c r="BK348" s="202">
        <f>ROUND(I348*H348,2)</f>
        <v>0</v>
      </c>
      <c r="BL348" s="22" t="s">
        <v>244</v>
      </c>
      <c r="BM348" s="22" t="s">
        <v>634</v>
      </c>
    </row>
    <row r="349" spans="2:65" s="1" customFormat="1" ht="13.5">
      <c r="B349" s="39"/>
      <c r="C349" s="61"/>
      <c r="D349" s="208" t="s">
        <v>159</v>
      </c>
      <c r="E349" s="61"/>
      <c r="F349" s="218" t="s">
        <v>635</v>
      </c>
      <c r="G349" s="61"/>
      <c r="H349" s="61"/>
      <c r="I349" s="161"/>
      <c r="J349" s="61"/>
      <c r="K349" s="61"/>
      <c r="L349" s="59"/>
      <c r="M349" s="205"/>
      <c r="N349" s="40"/>
      <c r="O349" s="40"/>
      <c r="P349" s="40"/>
      <c r="Q349" s="40"/>
      <c r="R349" s="40"/>
      <c r="S349" s="40"/>
      <c r="T349" s="76"/>
      <c r="AT349" s="22" t="s">
        <v>159</v>
      </c>
      <c r="AU349" s="22" t="s">
        <v>89</v>
      </c>
    </row>
    <row r="350" spans="2:65" s="1" customFormat="1" ht="22.5" customHeight="1">
      <c r="B350" s="39"/>
      <c r="C350" s="222" t="s">
        <v>636</v>
      </c>
      <c r="D350" s="222" t="s">
        <v>202</v>
      </c>
      <c r="E350" s="223" t="s">
        <v>637</v>
      </c>
      <c r="F350" s="224" t="s">
        <v>638</v>
      </c>
      <c r="G350" s="225" t="s">
        <v>199</v>
      </c>
      <c r="H350" s="226">
        <v>1</v>
      </c>
      <c r="I350" s="227"/>
      <c r="J350" s="228">
        <f>ROUND(I350*H350,2)</f>
        <v>0</v>
      </c>
      <c r="K350" s="224" t="s">
        <v>22</v>
      </c>
      <c r="L350" s="229"/>
      <c r="M350" s="230" t="s">
        <v>22</v>
      </c>
      <c r="N350" s="231" t="s">
        <v>51</v>
      </c>
      <c r="O350" s="40"/>
      <c r="P350" s="200">
        <f>O350*H350</f>
        <v>0</v>
      </c>
      <c r="Q350" s="200">
        <v>1.6000000000000001E-3</v>
      </c>
      <c r="R350" s="200">
        <f>Q350*H350</f>
        <v>1.6000000000000001E-3</v>
      </c>
      <c r="S350" s="200">
        <v>0</v>
      </c>
      <c r="T350" s="201">
        <f>S350*H350</f>
        <v>0</v>
      </c>
      <c r="AR350" s="22" t="s">
        <v>342</v>
      </c>
      <c r="AT350" s="22" t="s">
        <v>202</v>
      </c>
      <c r="AU350" s="22" t="s">
        <v>89</v>
      </c>
      <c r="AY350" s="22" t="s">
        <v>150</v>
      </c>
      <c r="BE350" s="202">
        <f>IF(N350="základní",J350,0)</f>
        <v>0</v>
      </c>
      <c r="BF350" s="202">
        <f>IF(N350="snížená",J350,0)</f>
        <v>0</v>
      </c>
      <c r="BG350" s="202">
        <f>IF(N350="zákl. přenesená",J350,0)</f>
        <v>0</v>
      </c>
      <c r="BH350" s="202">
        <f>IF(N350="sníž. přenesená",J350,0)</f>
        <v>0</v>
      </c>
      <c r="BI350" s="202">
        <f>IF(N350="nulová",J350,0)</f>
        <v>0</v>
      </c>
      <c r="BJ350" s="22" t="s">
        <v>24</v>
      </c>
      <c r="BK350" s="202">
        <f>ROUND(I350*H350,2)</f>
        <v>0</v>
      </c>
      <c r="BL350" s="22" t="s">
        <v>244</v>
      </c>
      <c r="BM350" s="22" t="s">
        <v>639</v>
      </c>
    </row>
    <row r="351" spans="2:65" s="1" customFormat="1" ht="13.5">
      <c r="B351" s="39"/>
      <c r="C351" s="61"/>
      <c r="D351" s="208" t="s">
        <v>159</v>
      </c>
      <c r="E351" s="61"/>
      <c r="F351" s="218" t="s">
        <v>640</v>
      </c>
      <c r="G351" s="61"/>
      <c r="H351" s="61"/>
      <c r="I351" s="161"/>
      <c r="J351" s="61"/>
      <c r="K351" s="61"/>
      <c r="L351" s="59"/>
      <c r="M351" s="205"/>
      <c r="N351" s="40"/>
      <c r="O351" s="40"/>
      <c r="P351" s="40"/>
      <c r="Q351" s="40"/>
      <c r="R351" s="40"/>
      <c r="S351" s="40"/>
      <c r="T351" s="76"/>
      <c r="AT351" s="22" t="s">
        <v>159</v>
      </c>
      <c r="AU351" s="22" t="s">
        <v>89</v>
      </c>
    </row>
    <row r="352" spans="2:65" s="1" customFormat="1" ht="22.5" customHeight="1">
      <c r="B352" s="39"/>
      <c r="C352" s="222" t="s">
        <v>641</v>
      </c>
      <c r="D352" s="222" t="s">
        <v>202</v>
      </c>
      <c r="E352" s="223" t="s">
        <v>642</v>
      </c>
      <c r="F352" s="224" t="s">
        <v>643</v>
      </c>
      <c r="G352" s="225" t="s">
        <v>199</v>
      </c>
      <c r="H352" s="226">
        <v>1</v>
      </c>
      <c r="I352" s="227"/>
      <c r="J352" s="228">
        <f>ROUND(I352*H352,2)</f>
        <v>0</v>
      </c>
      <c r="K352" s="224" t="s">
        <v>22</v>
      </c>
      <c r="L352" s="229"/>
      <c r="M352" s="230" t="s">
        <v>22</v>
      </c>
      <c r="N352" s="231" t="s">
        <v>51</v>
      </c>
      <c r="O352" s="40"/>
      <c r="P352" s="200">
        <f>O352*H352</f>
        <v>0</v>
      </c>
      <c r="Q352" s="200">
        <v>3.3999999999999998E-3</v>
      </c>
      <c r="R352" s="200">
        <f>Q352*H352</f>
        <v>3.3999999999999998E-3</v>
      </c>
      <c r="S352" s="200">
        <v>0</v>
      </c>
      <c r="T352" s="201">
        <f>S352*H352</f>
        <v>0</v>
      </c>
      <c r="AR352" s="22" t="s">
        <v>342</v>
      </c>
      <c r="AT352" s="22" t="s">
        <v>202</v>
      </c>
      <c r="AU352" s="22" t="s">
        <v>89</v>
      </c>
      <c r="AY352" s="22" t="s">
        <v>150</v>
      </c>
      <c r="BE352" s="202">
        <f>IF(N352="základní",J352,0)</f>
        <v>0</v>
      </c>
      <c r="BF352" s="202">
        <f>IF(N352="snížená",J352,0)</f>
        <v>0</v>
      </c>
      <c r="BG352" s="202">
        <f>IF(N352="zákl. přenesená",J352,0)</f>
        <v>0</v>
      </c>
      <c r="BH352" s="202">
        <f>IF(N352="sníž. přenesená",J352,0)</f>
        <v>0</v>
      </c>
      <c r="BI352" s="202">
        <f>IF(N352="nulová",J352,0)</f>
        <v>0</v>
      </c>
      <c r="BJ352" s="22" t="s">
        <v>24</v>
      </c>
      <c r="BK352" s="202">
        <f>ROUND(I352*H352,2)</f>
        <v>0</v>
      </c>
      <c r="BL352" s="22" t="s">
        <v>244</v>
      </c>
      <c r="BM352" s="22" t="s">
        <v>644</v>
      </c>
    </row>
    <row r="353" spans="2:65" s="1" customFormat="1" ht="13.5">
      <c r="B353" s="39"/>
      <c r="C353" s="61"/>
      <c r="D353" s="203" t="s">
        <v>159</v>
      </c>
      <c r="E353" s="61"/>
      <c r="F353" s="204" t="s">
        <v>645</v>
      </c>
      <c r="G353" s="61"/>
      <c r="H353" s="61"/>
      <c r="I353" s="161"/>
      <c r="J353" s="61"/>
      <c r="K353" s="61"/>
      <c r="L353" s="59"/>
      <c r="M353" s="205"/>
      <c r="N353" s="40"/>
      <c r="O353" s="40"/>
      <c r="P353" s="40"/>
      <c r="Q353" s="40"/>
      <c r="R353" s="40"/>
      <c r="S353" s="40"/>
      <c r="T353" s="76"/>
      <c r="AT353" s="22" t="s">
        <v>159</v>
      </c>
      <c r="AU353" s="22" t="s">
        <v>89</v>
      </c>
    </row>
    <row r="354" spans="2:65" s="10" customFormat="1" ht="29.85" customHeight="1">
      <c r="B354" s="174"/>
      <c r="C354" s="175"/>
      <c r="D354" s="188" t="s">
        <v>79</v>
      </c>
      <c r="E354" s="189" t="s">
        <v>646</v>
      </c>
      <c r="F354" s="189" t="s">
        <v>647</v>
      </c>
      <c r="G354" s="175"/>
      <c r="H354" s="175"/>
      <c r="I354" s="178"/>
      <c r="J354" s="190">
        <f>BK354</f>
        <v>0</v>
      </c>
      <c r="K354" s="175"/>
      <c r="L354" s="180"/>
      <c r="M354" s="181"/>
      <c r="N354" s="182"/>
      <c r="O354" s="182"/>
      <c r="P354" s="183">
        <f>SUM(P355:P359)</f>
        <v>0</v>
      </c>
      <c r="Q354" s="182"/>
      <c r="R354" s="183">
        <f>SUM(R355:R359)</f>
        <v>0.59902427999999996</v>
      </c>
      <c r="S354" s="182"/>
      <c r="T354" s="184">
        <f>SUM(T355:T359)</f>
        <v>0</v>
      </c>
      <c r="AR354" s="185" t="s">
        <v>89</v>
      </c>
      <c r="AT354" s="186" t="s">
        <v>79</v>
      </c>
      <c r="AU354" s="186" t="s">
        <v>24</v>
      </c>
      <c r="AY354" s="185" t="s">
        <v>150</v>
      </c>
      <c r="BK354" s="187">
        <f>SUM(BK355:BK359)</f>
        <v>0</v>
      </c>
    </row>
    <row r="355" spans="2:65" s="1" customFormat="1" ht="22.5" customHeight="1">
      <c r="B355" s="39"/>
      <c r="C355" s="191" t="s">
        <v>648</v>
      </c>
      <c r="D355" s="191" t="s">
        <v>152</v>
      </c>
      <c r="E355" s="192" t="s">
        <v>649</v>
      </c>
      <c r="F355" s="193" t="s">
        <v>650</v>
      </c>
      <c r="G355" s="194" t="s">
        <v>218</v>
      </c>
      <c r="H355" s="195">
        <v>60.143000000000001</v>
      </c>
      <c r="I355" s="196"/>
      <c r="J355" s="197">
        <f>ROUND(I355*H355,2)</f>
        <v>0</v>
      </c>
      <c r="K355" s="193" t="s">
        <v>22</v>
      </c>
      <c r="L355" s="59"/>
      <c r="M355" s="198" t="s">
        <v>22</v>
      </c>
      <c r="N355" s="199" t="s">
        <v>51</v>
      </c>
      <c r="O355" s="40"/>
      <c r="P355" s="200">
        <f>O355*H355</f>
        <v>0</v>
      </c>
      <c r="Q355" s="200">
        <v>9.9600000000000001E-3</v>
      </c>
      <c r="R355" s="200">
        <f>Q355*H355</f>
        <v>0.59902427999999996</v>
      </c>
      <c r="S355" s="200">
        <v>0</v>
      </c>
      <c r="T355" s="201">
        <f>S355*H355</f>
        <v>0</v>
      </c>
      <c r="AR355" s="22" t="s">
        <v>244</v>
      </c>
      <c r="AT355" s="22" t="s">
        <v>152</v>
      </c>
      <c r="AU355" s="22" t="s">
        <v>89</v>
      </c>
      <c r="AY355" s="22" t="s">
        <v>150</v>
      </c>
      <c r="BE355" s="202">
        <f>IF(N355="základní",J355,0)</f>
        <v>0</v>
      </c>
      <c r="BF355" s="202">
        <f>IF(N355="snížená",J355,0)</f>
        <v>0</v>
      </c>
      <c r="BG355" s="202">
        <f>IF(N355="zákl. přenesená",J355,0)</f>
        <v>0</v>
      </c>
      <c r="BH355" s="202">
        <f>IF(N355="sníž. přenesená",J355,0)</f>
        <v>0</v>
      </c>
      <c r="BI355" s="202">
        <f>IF(N355="nulová",J355,0)</f>
        <v>0</v>
      </c>
      <c r="BJ355" s="22" t="s">
        <v>24</v>
      </c>
      <c r="BK355" s="202">
        <f>ROUND(I355*H355,2)</f>
        <v>0</v>
      </c>
      <c r="BL355" s="22" t="s">
        <v>244</v>
      </c>
      <c r="BM355" s="22" t="s">
        <v>651</v>
      </c>
    </row>
    <row r="356" spans="2:65" s="1" customFormat="1" ht="13.5">
      <c r="B356" s="39"/>
      <c r="C356" s="61"/>
      <c r="D356" s="203" t="s">
        <v>159</v>
      </c>
      <c r="E356" s="61"/>
      <c r="F356" s="204" t="s">
        <v>650</v>
      </c>
      <c r="G356" s="61"/>
      <c r="H356" s="61"/>
      <c r="I356" s="161"/>
      <c r="J356" s="61"/>
      <c r="K356" s="61"/>
      <c r="L356" s="59"/>
      <c r="M356" s="205"/>
      <c r="N356" s="40"/>
      <c r="O356" s="40"/>
      <c r="P356" s="40"/>
      <c r="Q356" s="40"/>
      <c r="R356" s="40"/>
      <c r="S356" s="40"/>
      <c r="T356" s="76"/>
      <c r="AT356" s="22" t="s">
        <v>159</v>
      </c>
      <c r="AU356" s="22" t="s">
        <v>89</v>
      </c>
    </row>
    <row r="357" spans="2:65" s="11" customFormat="1" ht="13.5">
      <c r="B357" s="206"/>
      <c r="C357" s="207"/>
      <c r="D357" s="208" t="s">
        <v>161</v>
      </c>
      <c r="E357" s="209" t="s">
        <v>22</v>
      </c>
      <c r="F357" s="210" t="s">
        <v>652</v>
      </c>
      <c r="G357" s="207"/>
      <c r="H357" s="211">
        <v>60.143000000000001</v>
      </c>
      <c r="I357" s="212"/>
      <c r="J357" s="207"/>
      <c r="K357" s="207"/>
      <c r="L357" s="213"/>
      <c r="M357" s="214"/>
      <c r="N357" s="215"/>
      <c r="O357" s="215"/>
      <c r="P357" s="215"/>
      <c r="Q357" s="215"/>
      <c r="R357" s="215"/>
      <c r="S357" s="215"/>
      <c r="T357" s="216"/>
      <c r="AT357" s="217" t="s">
        <v>161</v>
      </c>
      <c r="AU357" s="217" t="s">
        <v>89</v>
      </c>
      <c r="AV357" s="11" t="s">
        <v>89</v>
      </c>
      <c r="AW357" s="11" t="s">
        <v>43</v>
      </c>
      <c r="AX357" s="11" t="s">
        <v>24</v>
      </c>
      <c r="AY357" s="217" t="s">
        <v>150</v>
      </c>
    </row>
    <row r="358" spans="2:65" s="1" customFormat="1" ht="22.5" customHeight="1">
      <c r="B358" s="39"/>
      <c r="C358" s="191" t="s">
        <v>653</v>
      </c>
      <c r="D358" s="191" t="s">
        <v>152</v>
      </c>
      <c r="E358" s="192" t="s">
        <v>654</v>
      </c>
      <c r="F358" s="193" t="s">
        <v>655</v>
      </c>
      <c r="G358" s="194" t="s">
        <v>185</v>
      </c>
      <c r="H358" s="195">
        <v>0.59899999999999998</v>
      </c>
      <c r="I358" s="196"/>
      <c r="J358" s="197">
        <f>ROUND(I358*H358,2)</f>
        <v>0</v>
      </c>
      <c r="K358" s="193" t="s">
        <v>156</v>
      </c>
      <c r="L358" s="59"/>
      <c r="M358" s="198" t="s">
        <v>22</v>
      </c>
      <c r="N358" s="199" t="s">
        <v>51</v>
      </c>
      <c r="O358" s="40"/>
      <c r="P358" s="200">
        <f>O358*H358</f>
        <v>0</v>
      </c>
      <c r="Q358" s="200">
        <v>0</v>
      </c>
      <c r="R358" s="200">
        <f>Q358*H358</f>
        <v>0</v>
      </c>
      <c r="S358" s="200">
        <v>0</v>
      </c>
      <c r="T358" s="201">
        <f>S358*H358</f>
        <v>0</v>
      </c>
      <c r="AR358" s="22" t="s">
        <v>244</v>
      </c>
      <c r="AT358" s="22" t="s">
        <v>152</v>
      </c>
      <c r="AU358" s="22" t="s">
        <v>89</v>
      </c>
      <c r="AY358" s="22" t="s">
        <v>150</v>
      </c>
      <c r="BE358" s="202">
        <f>IF(N358="základní",J358,0)</f>
        <v>0</v>
      </c>
      <c r="BF358" s="202">
        <f>IF(N358="snížená",J358,0)</f>
        <v>0</v>
      </c>
      <c r="BG358" s="202">
        <f>IF(N358="zákl. přenesená",J358,0)</f>
        <v>0</v>
      </c>
      <c r="BH358" s="202">
        <f>IF(N358="sníž. přenesená",J358,0)</f>
        <v>0</v>
      </c>
      <c r="BI358" s="202">
        <f>IF(N358="nulová",J358,0)</f>
        <v>0</v>
      </c>
      <c r="BJ358" s="22" t="s">
        <v>24</v>
      </c>
      <c r="BK358" s="202">
        <f>ROUND(I358*H358,2)</f>
        <v>0</v>
      </c>
      <c r="BL358" s="22" t="s">
        <v>244</v>
      </c>
      <c r="BM358" s="22" t="s">
        <v>656</v>
      </c>
    </row>
    <row r="359" spans="2:65" s="1" customFormat="1" ht="27">
      <c r="B359" s="39"/>
      <c r="C359" s="61"/>
      <c r="D359" s="203" t="s">
        <v>159</v>
      </c>
      <c r="E359" s="61"/>
      <c r="F359" s="204" t="s">
        <v>657</v>
      </c>
      <c r="G359" s="61"/>
      <c r="H359" s="61"/>
      <c r="I359" s="161"/>
      <c r="J359" s="61"/>
      <c r="K359" s="61"/>
      <c r="L359" s="59"/>
      <c r="M359" s="205"/>
      <c r="N359" s="40"/>
      <c r="O359" s="40"/>
      <c r="P359" s="40"/>
      <c r="Q359" s="40"/>
      <c r="R359" s="40"/>
      <c r="S359" s="40"/>
      <c r="T359" s="76"/>
      <c r="AT359" s="22" t="s">
        <v>159</v>
      </c>
      <c r="AU359" s="22" t="s">
        <v>89</v>
      </c>
    </row>
    <row r="360" spans="2:65" s="10" customFormat="1" ht="29.85" customHeight="1">
      <c r="B360" s="174"/>
      <c r="C360" s="175"/>
      <c r="D360" s="188" t="s">
        <v>79</v>
      </c>
      <c r="E360" s="189" t="s">
        <v>658</v>
      </c>
      <c r="F360" s="189" t="s">
        <v>659</v>
      </c>
      <c r="G360" s="175"/>
      <c r="H360" s="175"/>
      <c r="I360" s="178"/>
      <c r="J360" s="190">
        <f>BK360</f>
        <v>0</v>
      </c>
      <c r="K360" s="175"/>
      <c r="L360" s="180"/>
      <c r="M360" s="181"/>
      <c r="N360" s="182"/>
      <c r="O360" s="182"/>
      <c r="P360" s="183">
        <f>SUM(P361:P364)</f>
        <v>0</v>
      </c>
      <c r="Q360" s="182"/>
      <c r="R360" s="183">
        <f>SUM(R361:R364)</f>
        <v>1.6569799999999999</v>
      </c>
      <c r="S360" s="182"/>
      <c r="T360" s="184">
        <f>SUM(T361:T364)</f>
        <v>0</v>
      </c>
      <c r="AR360" s="185" t="s">
        <v>89</v>
      </c>
      <c r="AT360" s="186" t="s">
        <v>79</v>
      </c>
      <c r="AU360" s="186" t="s">
        <v>24</v>
      </c>
      <c r="AY360" s="185" t="s">
        <v>150</v>
      </c>
      <c r="BK360" s="187">
        <f>SUM(BK361:BK364)</f>
        <v>0</v>
      </c>
    </row>
    <row r="361" spans="2:65" s="1" customFormat="1" ht="22.5" customHeight="1">
      <c r="B361" s="39"/>
      <c r="C361" s="191" t="s">
        <v>660</v>
      </c>
      <c r="D361" s="191" t="s">
        <v>152</v>
      </c>
      <c r="E361" s="192" t="s">
        <v>661</v>
      </c>
      <c r="F361" s="193" t="s">
        <v>662</v>
      </c>
      <c r="G361" s="194" t="s">
        <v>218</v>
      </c>
      <c r="H361" s="195">
        <v>26.4</v>
      </c>
      <c r="I361" s="196"/>
      <c r="J361" s="197">
        <f>ROUND(I361*H361,2)</f>
        <v>0</v>
      </c>
      <c r="K361" s="193" t="s">
        <v>22</v>
      </c>
      <c r="L361" s="59"/>
      <c r="M361" s="198" t="s">
        <v>22</v>
      </c>
      <c r="N361" s="199" t="s">
        <v>51</v>
      </c>
      <c r="O361" s="40"/>
      <c r="P361" s="200">
        <f>O361*H361</f>
        <v>0</v>
      </c>
      <c r="Q361" s="200">
        <v>5.7430000000000002E-2</v>
      </c>
      <c r="R361" s="200">
        <f>Q361*H361</f>
        <v>1.5161519999999999</v>
      </c>
      <c r="S361" s="200">
        <v>0</v>
      </c>
      <c r="T361" s="201">
        <f>S361*H361</f>
        <v>0</v>
      </c>
      <c r="AR361" s="22" t="s">
        <v>244</v>
      </c>
      <c r="AT361" s="22" t="s">
        <v>152</v>
      </c>
      <c r="AU361" s="22" t="s">
        <v>89</v>
      </c>
      <c r="AY361" s="22" t="s">
        <v>150</v>
      </c>
      <c r="BE361" s="202">
        <f>IF(N361="základní",J361,0)</f>
        <v>0</v>
      </c>
      <c r="BF361" s="202">
        <f>IF(N361="snížená",J361,0)</f>
        <v>0</v>
      </c>
      <c r="BG361" s="202">
        <f>IF(N361="zákl. přenesená",J361,0)</f>
        <v>0</v>
      </c>
      <c r="BH361" s="202">
        <f>IF(N361="sníž. přenesená",J361,0)</f>
        <v>0</v>
      </c>
      <c r="BI361" s="202">
        <f>IF(N361="nulová",J361,0)</f>
        <v>0</v>
      </c>
      <c r="BJ361" s="22" t="s">
        <v>24</v>
      </c>
      <c r="BK361" s="202">
        <f>ROUND(I361*H361,2)</f>
        <v>0</v>
      </c>
      <c r="BL361" s="22" t="s">
        <v>244</v>
      </c>
      <c r="BM361" s="22" t="s">
        <v>663</v>
      </c>
    </row>
    <row r="362" spans="2:65" s="1" customFormat="1" ht="13.5">
      <c r="B362" s="39"/>
      <c r="C362" s="61"/>
      <c r="D362" s="208" t="s">
        <v>159</v>
      </c>
      <c r="E362" s="61"/>
      <c r="F362" s="218" t="s">
        <v>662</v>
      </c>
      <c r="G362" s="61"/>
      <c r="H362" s="61"/>
      <c r="I362" s="161"/>
      <c r="J362" s="61"/>
      <c r="K362" s="61"/>
      <c r="L362" s="59"/>
      <c r="M362" s="205"/>
      <c r="N362" s="40"/>
      <c r="O362" s="40"/>
      <c r="P362" s="40"/>
      <c r="Q362" s="40"/>
      <c r="R362" s="40"/>
      <c r="S362" s="40"/>
      <c r="T362" s="76"/>
      <c r="AT362" s="22" t="s">
        <v>159</v>
      </c>
      <c r="AU362" s="22" t="s">
        <v>89</v>
      </c>
    </row>
    <row r="363" spans="2:65" s="1" customFormat="1" ht="22.5" customHeight="1">
      <c r="B363" s="39"/>
      <c r="C363" s="191" t="s">
        <v>664</v>
      </c>
      <c r="D363" s="191" t="s">
        <v>152</v>
      </c>
      <c r="E363" s="192" t="s">
        <v>665</v>
      </c>
      <c r="F363" s="193" t="s">
        <v>666</v>
      </c>
      <c r="G363" s="194" t="s">
        <v>218</v>
      </c>
      <c r="H363" s="195">
        <v>10.9</v>
      </c>
      <c r="I363" s="196"/>
      <c r="J363" s="197">
        <f>ROUND(I363*H363,2)</f>
        <v>0</v>
      </c>
      <c r="K363" s="193" t="s">
        <v>156</v>
      </c>
      <c r="L363" s="59"/>
      <c r="M363" s="198" t="s">
        <v>22</v>
      </c>
      <c r="N363" s="199" t="s">
        <v>51</v>
      </c>
      <c r="O363" s="40"/>
      <c r="P363" s="200">
        <f>O363*H363</f>
        <v>0</v>
      </c>
      <c r="Q363" s="200">
        <v>1.2919999999999999E-2</v>
      </c>
      <c r="R363" s="200">
        <f>Q363*H363</f>
        <v>0.14082800000000001</v>
      </c>
      <c r="S363" s="200">
        <v>0</v>
      </c>
      <c r="T363" s="201">
        <f>S363*H363</f>
        <v>0</v>
      </c>
      <c r="AR363" s="22" t="s">
        <v>244</v>
      </c>
      <c r="AT363" s="22" t="s">
        <v>152</v>
      </c>
      <c r="AU363" s="22" t="s">
        <v>89</v>
      </c>
      <c r="AY363" s="22" t="s">
        <v>150</v>
      </c>
      <c r="BE363" s="202">
        <f>IF(N363="základní",J363,0)</f>
        <v>0</v>
      </c>
      <c r="BF363" s="202">
        <f>IF(N363="snížená",J363,0)</f>
        <v>0</v>
      </c>
      <c r="BG363" s="202">
        <f>IF(N363="zákl. přenesená",J363,0)</f>
        <v>0</v>
      </c>
      <c r="BH363" s="202">
        <f>IF(N363="sníž. přenesená",J363,0)</f>
        <v>0</v>
      </c>
      <c r="BI363" s="202">
        <f>IF(N363="nulová",J363,0)</f>
        <v>0</v>
      </c>
      <c r="BJ363" s="22" t="s">
        <v>24</v>
      </c>
      <c r="BK363" s="202">
        <f>ROUND(I363*H363,2)</f>
        <v>0</v>
      </c>
      <c r="BL363" s="22" t="s">
        <v>244</v>
      </c>
      <c r="BM363" s="22" t="s">
        <v>667</v>
      </c>
    </row>
    <row r="364" spans="2:65" s="1" customFormat="1" ht="27">
      <c r="B364" s="39"/>
      <c r="C364" s="61"/>
      <c r="D364" s="203" t="s">
        <v>159</v>
      </c>
      <c r="E364" s="61"/>
      <c r="F364" s="204" t="s">
        <v>668</v>
      </c>
      <c r="G364" s="61"/>
      <c r="H364" s="61"/>
      <c r="I364" s="161"/>
      <c r="J364" s="61"/>
      <c r="K364" s="61"/>
      <c r="L364" s="59"/>
      <c r="M364" s="205"/>
      <c r="N364" s="40"/>
      <c r="O364" s="40"/>
      <c r="P364" s="40"/>
      <c r="Q364" s="40"/>
      <c r="R364" s="40"/>
      <c r="S364" s="40"/>
      <c r="T364" s="76"/>
      <c r="AT364" s="22" t="s">
        <v>159</v>
      </c>
      <c r="AU364" s="22" t="s">
        <v>89</v>
      </c>
    </row>
    <row r="365" spans="2:65" s="10" customFormat="1" ht="29.85" customHeight="1">
      <c r="B365" s="174"/>
      <c r="C365" s="175"/>
      <c r="D365" s="188" t="s">
        <v>79</v>
      </c>
      <c r="E365" s="189" t="s">
        <v>669</v>
      </c>
      <c r="F365" s="189" t="s">
        <v>670</v>
      </c>
      <c r="G365" s="175"/>
      <c r="H365" s="175"/>
      <c r="I365" s="178"/>
      <c r="J365" s="190">
        <f>BK365</f>
        <v>0</v>
      </c>
      <c r="K365" s="175"/>
      <c r="L365" s="180"/>
      <c r="M365" s="181"/>
      <c r="N365" s="182"/>
      <c r="O365" s="182"/>
      <c r="P365" s="183">
        <f>SUM(P366:P397)</f>
        <v>0</v>
      </c>
      <c r="Q365" s="182"/>
      <c r="R365" s="183">
        <f>SUM(R366:R397)</f>
        <v>0.41873499999999997</v>
      </c>
      <c r="S365" s="182"/>
      <c r="T365" s="184">
        <f>SUM(T366:T397)</f>
        <v>0.67755950000000009</v>
      </c>
      <c r="AR365" s="185" t="s">
        <v>89</v>
      </c>
      <c r="AT365" s="186" t="s">
        <v>79</v>
      </c>
      <c r="AU365" s="186" t="s">
        <v>24</v>
      </c>
      <c r="AY365" s="185" t="s">
        <v>150</v>
      </c>
      <c r="BK365" s="187">
        <f>SUM(BK366:BK397)</f>
        <v>0</v>
      </c>
    </row>
    <row r="366" spans="2:65" s="1" customFormat="1" ht="22.5" customHeight="1">
      <c r="B366" s="39"/>
      <c r="C366" s="191" t="s">
        <v>671</v>
      </c>
      <c r="D366" s="191" t="s">
        <v>152</v>
      </c>
      <c r="E366" s="192" t="s">
        <v>672</v>
      </c>
      <c r="F366" s="193" t="s">
        <v>673</v>
      </c>
      <c r="G366" s="194" t="s">
        <v>261</v>
      </c>
      <c r="H366" s="195">
        <v>133.65</v>
      </c>
      <c r="I366" s="196"/>
      <c r="J366" s="197">
        <f>ROUND(I366*H366,2)</f>
        <v>0</v>
      </c>
      <c r="K366" s="193" t="s">
        <v>156</v>
      </c>
      <c r="L366" s="59"/>
      <c r="M366" s="198" t="s">
        <v>22</v>
      </c>
      <c r="N366" s="199" t="s">
        <v>51</v>
      </c>
      <c r="O366" s="40"/>
      <c r="P366" s="200">
        <f>O366*H366</f>
        <v>0</v>
      </c>
      <c r="Q366" s="200">
        <v>0</v>
      </c>
      <c r="R366" s="200">
        <f>Q366*H366</f>
        <v>0</v>
      </c>
      <c r="S366" s="200">
        <v>1.91E-3</v>
      </c>
      <c r="T366" s="201">
        <f>S366*H366</f>
        <v>0.25527150000000004</v>
      </c>
      <c r="AR366" s="22" t="s">
        <v>244</v>
      </c>
      <c r="AT366" s="22" t="s">
        <v>152</v>
      </c>
      <c r="AU366" s="22" t="s">
        <v>89</v>
      </c>
      <c r="AY366" s="22" t="s">
        <v>150</v>
      </c>
      <c r="BE366" s="202">
        <f>IF(N366="základní",J366,0)</f>
        <v>0</v>
      </c>
      <c r="BF366" s="202">
        <f>IF(N366="snížená",J366,0)</f>
        <v>0</v>
      </c>
      <c r="BG366" s="202">
        <f>IF(N366="zákl. přenesená",J366,0)</f>
        <v>0</v>
      </c>
      <c r="BH366" s="202">
        <f>IF(N366="sníž. přenesená",J366,0)</f>
        <v>0</v>
      </c>
      <c r="BI366" s="202">
        <f>IF(N366="nulová",J366,0)</f>
        <v>0</v>
      </c>
      <c r="BJ366" s="22" t="s">
        <v>24</v>
      </c>
      <c r="BK366" s="202">
        <f>ROUND(I366*H366,2)</f>
        <v>0</v>
      </c>
      <c r="BL366" s="22" t="s">
        <v>244</v>
      </c>
      <c r="BM366" s="22" t="s">
        <v>674</v>
      </c>
    </row>
    <row r="367" spans="2:65" s="1" customFormat="1" ht="13.5">
      <c r="B367" s="39"/>
      <c r="C367" s="61"/>
      <c r="D367" s="203" t="s">
        <v>159</v>
      </c>
      <c r="E367" s="61"/>
      <c r="F367" s="204" t="s">
        <v>675</v>
      </c>
      <c r="G367" s="61"/>
      <c r="H367" s="61"/>
      <c r="I367" s="161"/>
      <c r="J367" s="61"/>
      <c r="K367" s="61"/>
      <c r="L367" s="59"/>
      <c r="M367" s="205"/>
      <c r="N367" s="40"/>
      <c r="O367" s="40"/>
      <c r="P367" s="40"/>
      <c r="Q367" s="40"/>
      <c r="R367" s="40"/>
      <c r="S367" s="40"/>
      <c r="T367" s="76"/>
      <c r="AT367" s="22" t="s">
        <v>159</v>
      </c>
      <c r="AU367" s="22" t="s">
        <v>89</v>
      </c>
    </row>
    <row r="368" spans="2:65" s="11" customFormat="1" ht="13.5">
      <c r="B368" s="206"/>
      <c r="C368" s="207"/>
      <c r="D368" s="208" t="s">
        <v>161</v>
      </c>
      <c r="E368" s="209" t="s">
        <v>22</v>
      </c>
      <c r="F368" s="210" t="s">
        <v>589</v>
      </c>
      <c r="G368" s="207"/>
      <c r="H368" s="211">
        <v>133.65</v>
      </c>
      <c r="I368" s="212"/>
      <c r="J368" s="207"/>
      <c r="K368" s="207"/>
      <c r="L368" s="213"/>
      <c r="M368" s="214"/>
      <c r="N368" s="215"/>
      <c r="O368" s="215"/>
      <c r="P368" s="215"/>
      <c r="Q368" s="215"/>
      <c r="R368" s="215"/>
      <c r="S368" s="215"/>
      <c r="T368" s="216"/>
      <c r="AT368" s="217" t="s">
        <v>161</v>
      </c>
      <c r="AU368" s="217" t="s">
        <v>89</v>
      </c>
      <c r="AV368" s="11" t="s">
        <v>89</v>
      </c>
      <c r="AW368" s="11" t="s">
        <v>43</v>
      </c>
      <c r="AX368" s="11" t="s">
        <v>24</v>
      </c>
      <c r="AY368" s="217" t="s">
        <v>150</v>
      </c>
    </row>
    <row r="369" spans="2:65" s="1" customFormat="1" ht="22.5" customHeight="1">
      <c r="B369" s="39"/>
      <c r="C369" s="191" t="s">
        <v>676</v>
      </c>
      <c r="D369" s="191" t="s">
        <v>152</v>
      </c>
      <c r="E369" s="192" t="s">
        <v>677</v>
      </c>
      <c r="F369" s="193" t="s">
        <v>678</v>
      </c>
      <c r="G369" s="194" t="s">
        <v>261</v>
      </c>
      <c r="H369" s="195">
        <v>113.1</v>
      </c>
      <c r="I369" s="196"/>
      <c r="J369" s="197">
        <f>ROUND(I369*H369,2)</f>
        <v>0</v>
      </c>
      <c r="K369" s="193" t="s">
        <v>156</v>
      </c>
      <c r="L369" s="59"/>
      <c r="M369" s="198" t="s">
        <v>22</v>
      </c>
      <c r="N369" s="199" t="s">
        <v>51</v>
      </c>
      <c r="O369" s="40"/>
      <c r="P369" s="200">
        <f>O369*H369</f>
        <v>0</v>
      </c>
      <c r="Q369" s="200">
        <v>0</v>
      </c>
      <c r="R369" s="200">
        <f>Q369*H369</f>
        <v>0</v>
      </c>
      <c r="S369" s="200">
        <v>1.67E-3</v>
      </c>
      <c r="T369" s="201">
        <f>S369*H369</f>
        <v>0.18887699999999999</v>
      </c>
      <c r="AR369" s="22" t="s">
        <v>244</v>
      </c>
      <c r="AT369" s="22" t="s">
        <v>152</v>
      </c>
      <c r="AU369" s="22" t="s">
        <v>89</v>
      </c>
      <c r="AY369" s="22" t="s">
        <v>150</v>
      </c>
      <c r="BE369" s="202">
        <f>IF(N369="základní",J369,0)</f>
        <v>0</v>
      </c>
      <c r="BF369" s="202">
        <f>IF(N369="snížená",J369,0)</f>
        <v>0</v>
      </c>
      <c r="BG369" s="202">
        <f>IF(N369="zákl. přenesená",J369,0)</f>
        <v>0</v>
      </c>
      <c r="BH369" s="202">
        <f>IF(N369="sníž. přenesená",J369,0)</f>
        <v>0</v>
      </c>
      <c r="BI369" s="202">
        <f>IF(N369="nulová",J369,0)</f>
        <v>0</v>
      </c>
      <c r="BJ369" s="22" t="s">
        <v>24</v>
      </c>
      <c r="BK369" s="202">
        <f>ROUND(I369*H369,2)</f>
        <v>0</v>
      </c>
      <c r="BL369" s="22" t="s">
        <v>244</v>
      </c>
      <c r="BM369" s="22" t="s">
        <v>679</v>
      </c>
    </row>
    <row r="370" spans="2:65" s="1" customFormat="1" ht="13.5">
      <c r="B370" s="39"/>
      <c r="C370" s="61"/>
      <c r="D370" s="208" t="s">
        <v>159</v>
      </c>
      <c r="E370" s="61"/>
      <c r="F370" s="218" t="s">
        <v>680</v>
      </c>
      <c r="G370" s="61"/>
      <c r="H370" s="61"/>
      <c r="I370" s="161"/>
      <c r="J370" s="61"/>
      <c r="K370" s="61"/>
      <c r="L370" s="59"/>
      <c r="M370" s="205"/>
      <c r="N370" s="40"/>
      <c r="O370" s="40"/>
      <c r="P370" s="40"/>
      <c r="Q370" s="40"/>
      <c r="R370" s="40"/>
      <c r="S370" s="40"/>
      <c r="T370" s="76"/>
      <c r="AT370" s="22" t="s">
        <v>159</v>
      </c>
      <c r="AU370" s="22" t="s">
        <v>89</v>
      </c>
    </row>
    <row r="371" spans="2:65" s="1" customFormat="1" ht="22.5" customHeight="1">
      <c r="B371" s="39"/>
      <c r="C371" s="191" t="s">
        <v>681</v>
      </c>
      <c r="D371" s="191" t="s">
        <v>152</v>
      </c>
      <c r="E371" s="192" t="s">
        <v>682</v>
      </c>
      <c r="F371" s="193" t="s">
        <v>683</v>
      </c>
      <c r="G371" s="194" t="s">
        <v>261</v>
      </c>
      <c r="H371" s="195">
        <v>21.7</v>
      </c>
      <c r="I371" s="196"/>
      <c r="J371" s="197">
        <f>ROUND(I371*H371,2)</f>
        <v>0</v>
      </c>
      <c r="K371" s="193" t="s">
        <v>156</v>
      </c>
      <c r="L371" s="59"/>
      <c r="M371" s="198" t="s">
        <v>22</v>
      </c>
      <c r="N371" s="199" t="s">
        <v>51</v>
      </c>
      <c r="O371" s="40"/>
      <c r="P371" s="200">
        <f>O371*H371</f>
        <v>0</v>
      </c>
      <c r="Q371" s="200">
        <v>0</v>
      </c>
      <c r="R371" s="200">
        <f>Q371*H371</f>
        <v>0</v>
      </c>
      <c r="S371" s="200">
        <v>2.2300000000000002E-3</v>
      </c>
      <c r="T371" s="201">
        <f>S371*H371</f>
        <v>4.8391000000000003E-2</v>
      </c>
      <c r="AR371" s="22" t="s">
        <v>244</v>
      </c>
      <c r="AT371" s="22" t="s">
        <v>152</v>
      </c>
      <c r="AU371" s="22" t="s">
        <v>89</v>
      </c>
      <c r="AY371" s="22" t="s">
        <v>150</v>
      </c>
      <c r="BE371" s="202">
        <f>IF(N371="základní",J371,0)</f>
        <v>0</v>
      </c>
      <c r="BF371" s="202">
        <f>IF(N371="snížená",J371,0)</f>
        <v>0</v>
      </c>
      <c r="BG371" s="202">
        <f>IF(N371="zákl. přenesená",J371,0)</f>
        <v>0</v>
      </c>
      <c r="BH371" s="202">
        <f>IF(N371="sníž. přenesená",J371,0)</f>
        <v>0</v>
      </c>
      <c r="BI371" s="202">
        <f>IF(N371="nulová",J371,0)</f>
        <v>0</v>
      </c>
      <c r="BJ371" s="22" t="s">
        <v>24</v>
      </c>
      <c r="BK371" s="202">
        <f>ROUND(I371*H371,2)</f>
        <v>0</v>
      </c>
      <c r="BL371" s="22" t="s">
        <v>244</v>
      </c>
      <c r="BM371" s="22" t="s">
        <v>684</v>
      </c>
    </row>
    <row r="372" spans="2:65" s="1" customFormat="1" ht="13.5">
      <c r="B372" s="39"/>
      <c r="C372" s="61"/>
      <c r="D372" s="208" t="s">
        <v>159</v>
      </c>
      <c r="E372" s="61"/>
      <c r="F372" s="218" t="s">
        <v>685</v>
      </c>
      <c r="G372" s="61"/>
      <c r="H372" s="61"/>
      <c r="I372" s="161"/>
      <c r="J372" s="61"/>
      <c r="K372" s="61"/>
      <c r="L372" s="59"/>
      <c r="M372" s="205"/>
      <c r="N372" s="40"/>
      <c r="O372" s="40"/>
      <c r="P372" s="40"/>
      <c r="Q372" s="40"/>
      <c r="R372" s="40"/>
      <c r="S372" s="40"/>
      <c r="T372" s="76"/>
      <c r="AT372" s="22" t="s">
        <v>159</v>
      </c>
      <c r="AU372" s="22" t="s">
        <v>89</v>
      </c>
    </row>
    <row r="373" spans="2:65" s="1" customFormat="1" ht="22.5" customHeight="1">
      <c r="B373" s="39"/>
      <c r="C373" s="191" t="s">
        <v>686</v>
      </c>
      <c r="D373" s="191" t="s">
        <v>152</v>
      </c>
      <c r="E373" s="192" t="s">
        <v>687</v>
      </c>
      <c r="F373" s="193" t="s">
        <v>688</v>
      </c>
      <c r="G373" s="194" t="s">
        <v>261</v>
      </c>
      <c r="H373" s="195">
        <v>6</v>
      </c>
      <c r="I373" s="196"/>
      <c r="J373" s="197">
        <f>ROUND(I373*H373,2)</f>
        <v>0</v>
      </c>
      <c r="K373" s="193" t="s">
        <v>156</v>
      </c>
      <c r="L373" s="59"/>
      <c r="M373" s="198" t="s">
        <v>22</v>
      </c>
      <c r="N373" s="199" t="s">
        <v>51</v>
      </c>
      <c r="O373" s="40"/>
      <c r="P373" s="200">
        <f>O373*H373</f>
        <v>0</v>
      </c>
      <c r="Q373" s="200">
        <v>0</v>
      </c>
      <c r="R373" s="200">
        <f>Q373*H373</f>
        <v>0</v>
      </c>
      <c r="S373" s="200">
        <v>2.5999999999999999E-3</v>
      </c>
      <c r="T373" s="201">
        <f>S373*H373</f>
        <v>1.5599999999999999E-2</v>
      </c>
      <c r="AR373" s="22" t="s">
        <v>244</v>
      </c>
      <c r="AT373" s="22" t="s">
        <v>152</v>
      </c>
      <c r="AU373" s="22" t="s">
        <v>89</v>
      </c>
      <c r="AY373" s="22" t="s">
        <v>150</v>
      </c>
      <c r="BE373" s="202">
        <f>IF(N373="základní",J373,0)</f>
        <v>0</v>
      </c>
      <c r="BF373" s="202">
        <f>IF(N373="snížená",J373,0)</f>
        <v>0</v>
      </c>
      <c r="BG373" s="202">
        <f>IF(N373="zákl. přenesená",J373,0)</f>
        <v>0</v>
      </c>
      <c r="BH373" s="202">
        <f>IF(N373="sníž. přenesená",J373,0)</f>
        <v>0</v>
      </c>
      <c r="BI373" s="202">
        <f>IF(N373="nulová",J373,0)</f>
        <v>0</v>
      </c>
      <c r="BJ373" s="22" t="s">
        <v>24</v>
      </c>
      <c r="BK373" s="202">
        <f>ROUND(I373*H373,2)</f>
        <v>0</v>
      </c>
      <c r="BL373" s="22" t="s">
        <v>244</v>
      </c>
      <c r="BM373" s="22" t="s">
        <v>689</v>
      </c>
    </row>
    <row r="374" spans="2:65" s="1" customFormat="1" ht="13.5">
      <c r="B374" s="39"/>
      <c r="C374" s="61"/>
      <c r="D374" s="208" t="s">
        <v>159</v>
      </c>
      <c r="E374" s="61"/>
      <c r="F374" s="218" t="s">
        <v>690</v>
      </c>
      <c r="G374" s="61"/>
      <c r="H374" s="61"/>
      <c r="I374" s="161"/>
      <c r="J374" s="61"/>
      <c r="K374" s="61"/>
      <c r="L374" s="59"/>
      <c r="M374" s="205"/>
      <c r="N374" s="40"/>
      <c r="O374" s="40"/>
      <c r="P374" s="40"/>
      <c r="Q374" s="40"/>
      <c r="R374" s="40"/>
      <c r="S374" s="40"/>
      <c r="T374" s="76"/>
      <c r="AT374" s="22" t="s">
        <v>159</v>
      </c>
      <c r="AU374" s="22" t="s">
        <v>89</v>
      </c>
    </row>
    <row r="375" spans="2:65" s="1" customFormat="1" ht="22.5" customHeight="1">
      <c r="B375" s="39"/>
      <c r="C375" s="191" t="s">
        <v>691</v>
      </c>
      <c r="D375" s="191" t="s">
        <v>152</v>
      </c>
      <c r="E375" s="192" t="s">
        <v>692</v>
      </c>
      <c r="F375" s="193" t="s">
        <v>693</v>
      </c>
      <c r="G375" s="194" t="s">
        <v>261</v>
      </c>
      <c r="H375" s="195">
        <v>43</v>
      </c>
      <c r="I375" s="196"/>
      <c r="J375" s="197">
        <f>ROUND(I375*H375,2)</f>
        <v>0</v>
      </c>
      <c r="K375" s="193" t="s">
        <v>156</v>
      </c>
      <c r="L375" s="59"/>
      <c r="M375" s="198" t="s">
        <v>22</v>
      </c>
      <c r="N375" s="199" t="s">
        <v>51</v>
      </c>
      <c r="O375" s="40"/>
      <c r="P375" s="200">
        <f>O375*H375</f>
        <v>0</v>
      </c>
      <c r="Q375" s="200">
        <v>0</v>
      </c>
      <c r="R375" s="200">
        <f>Q375*H375</f>
        <v>0</v>
      </c>
      <c r="S375" s="200">
        <v>3.9399999999999999E-3</v>
      </c>
      <c r="T375" s="201">
        <f>S375*H375</f>
        <v>0.16941999999999999</v>
      </c>
      <c r="AR375" s="22" t="s">
        <v>244</v>
      </c>
      <c r="AT375" s="22" t="s">
        <v>152</v>
      </c>
      <c r="AU375" s="22" t="s">
        <v>89</v>
      </c>
      <c r="AY375" s="22" t="s">
        <v>150</v>
      </c>
      <c r="BE375" s="202">
        <f>IF(N375="základní",J375,0)</f>
        <v>0</v>
      </c>
      <c r="BF375" s="202">
        <f>IF(N375="snížená",J375,0)</f>
        <v>0</v>
      </c>
      <c r="BG375" s="202">
        <f>IF(N375="zákl. přenesená",J375,0)</f>
        <v>0</v>
      </c>
      <c r="BH375" s="202">
        <f>IF(N375="sníž. přenesená",J375,0)</f>
        <v>0</v>
      </c>
      <c r="BI375" s="202">
        <f>IF(N375="nulová",J375,0)</f>
        <v>0</v>
      </c>
      <c r="BJ375" s="22" t="s">
        <v>24</v>
      </c>
      <c r="BK375" s="202">
        <f>ROUND(I375*H375,2)</f>
        <v>0</v>
      </c>
      <c r="BL375" s="22" t="s">
        <v>244</v>
      </c>
      <c r="BM375" s="22" t="s">
        <v>694</v>
      </c>
    </row>
    <row r="376" spans="2:65" s="1" customFormat="1" ht="13.5">
      <c r="B376" s="39"/>
      <c r="C376" s="61"/>
      <c r="D376" s="208" t="s">
        <v>159</v>
      </c>
      <c r="E376" s="61"/>
      <c r="F376" s="218" t="s">
        <v>695</v>
      </c>
      <c r="G376" s="61"/>
      <c r="H376" s="61"/>
      <c r="I376" s="161"/>
      <c r="J376" s="61"/>
      <c r="K376" s="61"/>
      <c r="L376" s="59"/>
      <c r="M376" s="205"/>
      <c r="N376" s="40"/>
      <c r="O376" s="40"/>
      <c r="P376" s="40"/>
      <c r="Q376" s="40"/>
      <c r="R376" s="40"/>
      <c r="S376" s="40"/>
      <c r="T376" s="76"/>
      <c r="AT376" s="22" t="s">
        <v>159</v>
      </c>
      <c r="AU376" s="22" t="s">
        <v>89</v>
      </c>
    </row>
    <row r="377" spans="2:65" s="1" customFormat="1" ht="22.5" customHeight="1">
      <c r="B377" s="39"/>
      <c r="C377" s="191" t="s">
        <v>696</v>
      </c>
      <c r="D377" s="191" t="s">
        <v>152</v>
      </c>
      <c r="E377" s="192" t="s">
        <v>697</v>
      </c>
      <c r="F377" s="193" t="s">
        <v>698</v>
      </c>
      <c r="G377" s="194" t="s">
        <v>261</v>
      </c>
      <c r="H377" s="195">
        <v>108.85</v>
      </c>
      <c r="I377" s="196"/>
      <c r="J377" s="197">
        <f>ROUND(I377*H377,2)</f>
        <v>0</v>
      </c>
      <c r="K377" s="193" t="s">
        <v>156</v>
      </c>
      <c r="L377" s="59"/>
      <c r="M377" s="198" t="s">
        <v>22</v>
      </c>
      <c r="N377" s="199" t="s">
        <v>51</v>
      </c>
      <c r="O377" s="40"/>
      <c r="P377" s="200">
        <f>O377*H377</f>
        <v>0</v>
      </c>
      <c r="Q377" s="200">
        <v>3.5799999999999998E-3</v>
      </c>
      <c r="R377" s="200">
        <f>Q377*H377</f>
        <v>0.38968299999999995</v>
      </c>
      <c r="S377" s="200">
        <v>0</v>
      </c>
      <c r="T377" s="201">
        <f>S377*H377</f>
        <v>0</v>
      </c>
      <c r="AR377" s="22" t="s">
        <v>244</v>
      </c>
      <c r="AT377" s="22" t="s">
        <v>152</v>
      </c>
      <c r="AU377" s="22" t="s">
        <v>89</v>
      </c>
      <c r="AY377" s="22" t="s">
        <v>150</v>
      </c>
      <c r="BE377" s="202">
        <f>IF(N377="základní",J377,0)</f>
        <v>0</v>
      </c>
      <c r="BF377" s="202">
        <f>IF(N377="snížená",J377,0)</f>
        <v>0</v>
      </c>
      <c r="BG377" s="202">
        <f>IF(N377="zákl. přenesená",J377,0)</f>
        <v>0</v>
      </c>
      <c r="BH377" s="202">
        <f>IF(N377="sníž. přenesená",J377,0)</f>
        <v>0</v>
      </c>
      <c r="BI377" s="202">
        <f>IF(N377="nulová",J377,0)</f>
        <v>0</v>
      </c>
      <c r="BJ377" s="22" t="s">
        <v>24</v>
      </c>
      <c r="BK377" s="202">
        <f>ROUND(I377*H377,2)</f>
        <v>0</v>
      </c>
      <c r="BL377" s="22" t="s">
        <v>244</v>
      </c>
      <c r="BM377" s="22" t="s">
        <v>699</v>
      </c>
    </row>
    <row r="378" spans="2:65" s="1" customFormat="1" ht="27">
      <c r="B378" s="39"/>
      <c r="C378" s="61"/>
      <c r="D378" s="203" t="s">
        <v>159</v>
      </c>
      <c r="E378" s="61"/>
      <c r="F378" s="204" t="s">
        <v>700</v>
      </c>
      <c r="G378" s="61"/>
      <c r="H378" s="61"/>
      <c r="I378" s="161"/>
      <c r="J378" s="61"/>
      <c r="K378" s="61"/>
      <c r="L378" s="59"/>
      <c r="M378" s="205"/>
      <c r="N378" s="40"/>
      <c r="O378" s="40"/>
      <c r="P378" s="40"/>
      <c r="Q378" s="40"/>
      <c r="R378" s="40"/>
      <c r="S378" s="40"/>
      <c r="T378" s="76"/>
      <c r="AT378" s="22" t="s">
        <v>159</v>
      </c>
      <c r="AU378" s="22" t="s">
        <v>89</v>
      </c>
    </row>
    <row r="379" spans="2:65" s="1" customFormat="1" ht="27">
      <c r="B379" s="39"/>
      <c r="C379" s="61"/>
      <c r="D379" s="208" t="s">
        <v>221</v>
      </c>
      <c r="E379" s="61"/>
      <c r="F379" s="244" t="s">
        <v>701</v>
      </c>
      <c r="G379" s="61"/>
      <c r="H379" s="61"/>
      <c r="I379" s="161"/>
      <c r="J379" s="61"/>
      <c r="K379" s="61"/>
      <c r="L379" s="59"/>
      <c r="M379" s="205"/>
      <c r="N379" s="40"/>
      <c r="O379" s="40"/>
      <c r="P379" s="40"/>
      <c r="Q379" s="40"/>
      <c r="R379" s="40"/>
      <c r="S379" s="40"/>
      <c r="T379" s="76"/>
      <c r="AT379" s="22" t="s">
        <v>221</v>
      </c>
      <c r="AU379" s="22" t="s">
        <v>89</v>
      </c>
    </row>
    <row r="380" spans="2:65" s="1" customFormat="1" ht="22.5" customHeight="1">
      <c r="B380" s="39"/>
      <c r="C380" s="191" t="s">
        <v>702</v>
      </c>
      <c r="D380" s="191" t="s">
        <v>152</v>
      </c>
      <c r="E380" s="192" t="s">
        <v>703</v>
      </c>
      <c r="F380" s="193" t="s">
        <v>704</v>
      </c>
      <c r="G380" s="194" t="s">
        <v>261</v>
      </c>
      <c r="H380" s="195">
        <v>6</v>
      </c>
      <c r="I380" s="196"/>
      <c r="J380" s="197">
        <f>ROUND(I380*H380,2)</f>
        <v>0</v>
      </c>
      <c r="K380" s="193" t="s">
        <v>156</v>
      </c>
      <c r="L380" s="59"/>
      <c r="M380" s="198" t="s">
        <v>22</v>
      </c>
      <c r="N380" s="199" t="s">
        <v>51</v>
      </c>
      <c r="O380" s="40"/>
      <c r="P380" s="200">
        <f>O380*H380</f>
        <v>0</v>
      </c>
      <c r="Q380" s="200">
        <v>0</v>
      </c>
      <c r="R380" s="200">
        <f>Q380*H380</f>
        <v>0</v>
      </c>
      <c r="S380" s="200">
        <v>0</v>
      </c>
      <c r="T380" s="201">
        <f>S380*H380</f>
        <v>0</v>
      </c>
      <c r="AR380" s="22" t="s">
        <v>244</v>
      </c>
      <c r="AT380" s="22" t="s">
        <v>152</v>
      </c>
      <c r="AU380" s="22" t="s">
        <v>89</v>
      </c>
      <c r="AY380" s="22" t="s">
        <v>150</v>
      </c>
      <c r="BE380" s="202">
        <f>IF(N380="základní",J380,0)</f>
        <v>0</v>
      </c>
      <c r="BF380" s="202">
        <f>IF(N380="snížená",J380,0)</f>
        <v>0</v>
      </c>
      <c r="BG380" s="202">
        <f>IF(N380="zákl. přenesená",J380,0)</f>
        <v>0</v>
      </c>
      <c r="BH380" s="202">
        <f>IF(N380="sníž. přenesená",J380,0)</f>
        <v>0</v>
      </c>
      <c r="BI380" s="202">
        <f>IF(N380="nulová",J380,0)</f>
        <v>0</v>
      </c>
      <c r="BJ380" s="22" t="s">
        <v>24</v>
      </c>
      <c r="BK380" s="202">
        <f>ROUND(I380*H380,2)</f>
        <v>0</v>
      </c>
      <c r="BL380" s="22" t="s">
        <v>244</v>
      </c>
      <c r="BM380" s="22" t="s">
        <v>705</v>
      </c>
    </row>
    <row r="381" spans="2:65" s="1" customFormat="1" ht="13.5">
      <c r="B381" s="39"/>
      <c r="C381" s="61"/>
      <c r="D381" s="208" t="s">
        <v>159</v>
      </c>
      <c r="E381" s="61"/>
      <c r="F381" s="218" t="s">
        <v>706</v>
      </c>
      <c r="G381" s="61"/>
      <c r="H381" s="61"/>
      <c r="I381" s="161"/>
      <c r="J381" s="61"/>
      <c r="K381" s="61"/>
      <c r="L381" s="59"/>
      <c r="M381" s="205"/>
      <c r="N381" s="40"/>
      <c r="O381" s="40"/>
      <c r="P381" s="40"/>
      <c r="Q381" s="40"/>
      <c r="R381" s="40"/>
      <c r="S381" s="40"/>
      <c r="T381" s="76"/>
      <c r="AT381" s="22" t="s">
        <v>159</v>
      </c>
      <c r="AU381" s="22" t="s">
        <v>89</v>
      </c>
    </row>
    <row r="382" spans="2:65" s="1" customFormat="1" ht="22.5" customHeight="1">
      <c r="B382" s="39"/>
      <c r="C382" s="191" t="s">
        <v>707</v>
      </c>
      <c r="D382" s="191" t="s">
        <v>152</v>
      </c>
      <c r="E382" s="192" t="s">
        <v>708</v>
      </c>
      <c r="F382" s="193" t="s">
        <v>709</v>
      </c>
      <c r="G382" s="194" t="s">
        <v>261</v>
      </c>
      <c r="H382" s="195">
        <v>43</v>
      </c>
      <c r="I382" s="196"/>
      <c r="J382" s="197">
        <f>ROUND(I382*H382,2)</f>
        <v>0</v>
      </c>
      <c r="K382" s="193" t="s">
        <v>22</v>
      </c>
      <c r="L382" s="59"/>
      <c r="M382" s="198" t="s">
        <v>22</v>
      </c>
      <c r="N382" s="199" t="s">
        <v>51</v>
      </c>
      <c r="O382" s="40"/>
      <c r="P382" s="200">
        <f>O382*H382</f>
        <v>0</v>
      </c>
      <c r="Q382" s="200">
        <v>0</v>
      </c>
      <c r="R382" s="200">
        <f>Q382*H382</f>
        <v>0</v>
      </c>
      <c r="S382" s="200">
        <v>0</v>
      </c>
      <c r="T382" s="201">
        <f>S382*H382</f>
        <v>0</v>
      </c>
      <c r="AR382" s="22" t="s">
        <v>244</v>
      </c>
      <c r="AT382" s="22" t="s">
        <v>152</v>
      </c>
      <c r="AU382" s="22" t="s">
        <v>89</v>
      </c>
      <c r="AY382" s="22" t="s">
        <v>150</v>
      </c>
      <c r="BE382" s="202">
        <f>IF(N382="základní",J382,0)</f>
        <v>0</v>
      </c>
      <c r="BF382" s="202">
        <f>IF(N382="snížená",J382,0)</f>
        <v>0</v>
      </c>
      <c r="BG382" s="202">
        <f>IF(N382="zákl. přenesená",J382,0)</f>
        <v>0</v>
      </c>
      <c r="BH382" s="202">
        <f>IF(N382="sníž. přenesená",J382,0)</f>
        <v>0</v>
      </c>
      <c r="BI382" s="202">
        <f>IF(N382="nulová",J382,0)</f>
        <v>0</v>
      </c>
      <c r="BJ382" s="22" t="s">
        <v>24</v>
      </c>
      <c r="BK382" s="202">
        <f>ROUND(I382*H382,2)</f>
        <v>0</v>
      </c>
      <c r="BL382" s="22" t="s">
        <v>244</v>
      </c>
      <c r="BM382" s="22" t="s">
        <v>710</v>
      </c>
    </row>
    <row r="383" spans="2:65" s="1" customFormat="1" ht="13.5">
      <c r="B383" s="39"/>
      <c r="C383" s="61"/>
      <c r="D383" s="203" t="s">
        <v>159</v>
      </c>
      <c r="E383" s="61"/>
      <c r="F383" s="204" t="s">
        <v>709</v>
      </c>
      <c r="G383" s="61"/>
      <c r="H383" s="61"/>
      <c r="I383" s="161"/>
      <c r="J383" s="61"/>
      <c r="K383" s="61"/>
      <c r="L383" s="59"/>
      <c r="M383" s="205"/>
      <c r="N383" s="40"/>
      <c r="O383" s="40"/>
      <c r="P383" s="40"/>
      <c r="Q383" s="40"/>
      <c r="R383" s="40"/>
      <c r="S383" s="40"/>
      <c r="T383" s="76"/>
      <c r="AT383" s="22" t="s">
        <v>159</v>
      </c>
      <c r="AU383" s="22" t="s">
        <v>89</v>
      </c>
    </row>
    <row r="384" spans="2:65" s="11" customFormat="1" ht="13.5">
      <c r="B384" s="206"/>
      <c r="C384" s="207"/>
      <c r="D384" s="208" t="s">
        <v>161</v>
      </c>
      <c r="E384" s="209" t="s">
        <v>22</v>
      </c>
      <c r="F384" s="210" t="s">
        <v>711</v>
      </c>
      <c r="G384" s="207"/>
      <c r="H384" s="211">
        <v>43</v>
      </c>
      <c r="I384" s="212"/>
      <c r="J384" s="207"/>
      <c r="K384" s="207"/>
      <c r="L384" s="213"/>
      <c r="M384" s="214"/>
      <c r="N384" s="215"/>
      <c r="O384" s="215"/>
      <c r="P384" s="215"/>
      <c r="Q384" s="215"/>
      <c r="R384" s="215"/>
      <c r="S384" s="215"/>
      <c r="T384" s="216"/>
      <c r="AT384" s="217" t="s">
        <v>161</v>
      </c>
      <c r="AU384" s="217" t="s">
        <v>89</v>
      </c>
      <c r="AV384" s="11" t="s">
        <v>89</v>
      </c>
      <c r="AW384" s="11" t="s">
        <v>43</v>
      </c>
      <c r="AX384" s="11" t="s">
        <v>24</v>
      </c>
      <c r="AY384" s="217" t="s">
        <v>150</v>
      </c>
    </row>
    <row r="385" spans="2:65" s="1" customFormat="1" ht="22.5" customHeight="1">
      <c r="B385" s="39"/>
      <c r="C385" s="191" t="s">
        <v>712</v>
      </c>
      <c r="D385" s="191" t="s">
        <v>152</v>
      </c>
      <c r="E385" s="192" t="s">
        <v>713</v>
      </c>
      <c r="F385" s="193" t="s">
        <v>714</v>
      </c>
      <c r="G385" s="194" t="s">
        <v>261</v>
      </c>
      <c r="H385" s="195">
        <v>9.6999999999999993</v>
      </c>
      <c r="I385" s="196"/>
      <c r="J385" s="197">
        <f>ROUND(I385*H385,2)</f>
        <v>0</v>
      </c>
      <c r="K385" s="193" t="s">
        <v>156</v>
      </c>
      <c r="L385" s="59"/>
      <c r="M385" s="198" t="s">
        <v>22</v>
      </c>
      <c r="N385" s="199" t="s">
        <v>51</v>
      </c>
      <c r="O385" s="40"/>
      <c r="P385" s="200">
        <f>O385*H385</f>
        <v>0</v>
      </c>
      <c r="Q385" s="200">
        <v>1.74E-3</v>
      </c>
      <c r="R385" s="200">
        <f>Q385*H385</f>
        <v>1.6877999999999997E-2</v>
      </c>
      <c r="S385" s="200">
        <v>0</v>
      </c>
      <c r="T385" s="201">
        <f>S385*H385</f>
        <v>0</v>
      </c>
      <c r="AR385" s="22" t="s">
        <v>244</v>
      </c>
      <c r="AT385" s="22" t="s">
        <v>152</v>
      </c>
      <c r="AU385" s="22" t="s">
        <v>89</v>
      </c>
      <c r="AY385" s="22" t="s">
        <v>150</v>
      </c>
      <c r="BE385" s="202">
        <f>IF(N385="základní",J385,0)</f>
        <v>0</v>
      </c>
      <c r="BF385" s="202">
        <f>IF(N385="snížená",J385,0)</f>
        <v>0</v>
      </c>
      <c r="BG385" s="202">
        <f>IF(N385="zákl. přenesená",J385,0)</f>
        <v>0</v>
      </c>
      <c r="BH385" s="202">
        <f>IF(N385="sníž. přenesená",J385,0)</f>
        <v>0</v>
      </c>
      <c r="BI385" s="202">
        <f>IF(N385="nulová",J385,0)</f>
        <v>0</v>
      </c>
      <c r="BJ385" s="22" t="s">
        <v>24</v>
      </c>
      <c r="BK385" s="202">
        <f>ROUND(I385*H385,2)</f>
        <v>0</v>
      </c>
      <c r="BL385" s="22" t="s">
        <v>244</v>
      </c>
      <c r="BM385" s="22" t="s">
        <v>715</v>
      </c>
    </row>
    <row r="386" spans="2:65" s="1" customFormat="1" ht="27">
      <c r="B386" s="39"/>
      <c r="C386" s="61"/>
      <c r="D386" s="208" t="s">
        <v>159</v>
      </c>
      <c r="E386" s="61"/>
      <c r="F386" s="218" t="s">
        <v>716</v>
      </c>
      <c r="G386" s="61"/>
      <c r="H386" s="61"/>
      <c r="I386" s="161"/>
      <c r="J386" s="61"/>
      <c r="K386" s="61"/>
      <c r="L386" s="59"/>
      <c r="M386" s="205"/>
      <c r="N386" s="40"/>
      <c r="O386" s="40"/>
      <c r="P386" s="40"/>
      <c r="Q386" s="40"/>
      <c r="R386" s="40"/>
      <c r="S386" s="40"/>
      <c r="T386" s="76"/>
      <c r="AT386" s="22" t="s">
        <v>159</v>
      </c>
      <c r="AU386" s="22" t="s">
        <v>89</v>
      </c>
    </row>
    <row r="387" spans="2:65" s="1" customFormat="1" ht="22.5" customHeight="1">
      <c r="B387" s="39"/>
      <c r="C387" s="222" t="s">
        <v>717</v>
      </c>
      <c r="D387" s="222" t="s">
        <v>202</v>
      </c>
      <c r="E387" s="223" t="s">
        <v>718</v>
      </c>
      <c r="F387" s="224" t="s">
        <v>719</v>
      </c>
      <c r="G387" s="225" t="s">
        <v>199</v>
      </c>
      <c r="H387" s="226">
        <v>2</v>
      </c>
      <c r="I387" s="227"/>
      <c r="J387" s="228">
        <f>ROUND(I387*H387,2)</f>
        <v>0</v>
      </c>
      <c r="K387" s="224" t="s">
        <v>156</v>
      </c>
      <c r="L387" s="229"/>
      <c r="M387" s="230" t="s">
        <v>22</v>
      </c>
      <c r="N387" s="231" t="s">
        <v>51</v>
      </c>
      <c r="O387" s="40"/>
      <c r="P387" s="200">
        <f>O387*H387</f>
        <v>0</v>
      </c>
      <c r="Q387" s="200">
        <v>1.7000000000000001E-4</v>
      </c>
      <c r="R387" s="200">
        <f>Q387*H387</f>
        <v>3.4000000000000002E-4</v>
      </c>
      <c r="S387" s="200">
        <v>0</v>
      </c>
      <c r="T387" s="201">
        <f>S387*H387</f>
        <v>0</v>
      </c>
      <c r="AR387" s="22" t="s">
        <v>342</v>
      </c>
      <c r="AT387" s="22" t="s">
        <v>202</v>
      </c>
      <c r="AU387" s="22" t="s">
        <v>89</v>
      </c>
      <c r="AY387" s="22" t="s">
        <v>150</v>
      </c>
      <c r="BE387" s="202">
        <f>IF(N387="základní",J387,0)</f>
        <v>0</v>
      </c>
      <c r="BF387" s="202">
        <f>IF(N387="snížená",J387,0)</f>
        <v>0</v>
      </c>
      <c r="BG387" s="202">
        <f>IF(N387="zákl. přenesená",J387,0)</f>
        <v>0</v>
      </c>
      <c r="BH387" s="202">
        <f>IF(N387="sníž. přenesená",J387,0)</f>
        <v>0</v>
      </c>
      <c r="BI387" s="202">
        <f>IF(N387="nulová",J387,0)</f>
        <v>0</v>
      </c>
      <c r="BJ387" s="22" t="s">
        <v>24</v>
      </c>
      <c r="BK387" s="202">
        <f>ROUND(I387*H387,2)</f>
        <v>0</v>
      </c>
      <c r="BL387" s="22" t="s">
        <v>244</v>
      </c>
      <c r="BM387" s="22" t="s">
        <v>720</v>
      </c>
    </row>
    <row r="388" spans="2:65" s="1" customFormat="1" ht="13.5">
      <c r="B388" s="39"/>
      <c r="C388" s="61"/>
      <c r="D388" s="208" t="s">
        <v>159</v>
      </c>
      <c r="E388" s="61"/>
      <c r="F388" s="218" t="s">
        <v>719</v>
      </c>
      <c r="G388" s="61"/>
      <c r="H388" s="61"/>
      <c r="I388" s="161"/>
      <c r="J388" s="61"/>
      <c r="K388" s="61"/>
      <c r="L388" s="59"/>
      <c r="M388" s="205"/>
      <c r="N388" s="40"/>
      <c r="O388" s="40"/>
      <c r="P388" s="40"/>
      <c r="Q388" s="40"/>
      <c r="R388" s="40"/>
      <c r="S388" s="40"/>
      <c r="T388" s="76"/>
      <c r="AT388" s="22" t="s">
        <v>159</v>
      </c>
      <c r="AU388" s="22" t="s">
        <v>89</v>
      </c>
    </row>
    <row r="389" spans="2:65" s="1" customFormat="1" ht="22.5" customHeight="1">
      <c r="B389" s="39"/>
      <c r="C389" s="222" t="s">
        <v>30</v>
      </c>
      <c r="D389" s="222" t="s">
        <v>202</v>
      </c>
      <c r="E389" s="223" t="s">
        <v>721</v>
      </c>
      <c r="F389" s="224" t="s">
        <v>722</v>
      </c>
      <c r="G389" s="225" t="s">
        <v>199</v>
      </c>
      <c r="H389" s="226">
        <v>17</v>
      </c>
      <c r="I389" s="227"/>
      <c r="J389" s="228">
        <f>ROUND(I389*H389,2)</f>
        <v>0</v>
      </c>
      <c r="K389" s="224" t="s">
        <v>156</v>
      </c>
      <c r="L389" s="229"/>
      <c r="M389" s="230" t="s">
        <v>22</v>
      </c>
      <c r="N389" s="231" t="s">
        <v>51</v>
      </c>
      <c r="O389" s="40"/>
      <c r="P389" s="200">
        <f>O389*H389</f>
        <v>0</v>
      </c>
      <c r="Q389" s="200">
        <v>2.2000000000000001E-4</v>
      </c>
      <c r="R389" s="200">
        <f>Q389*H389</f>
        <v>3.7400000000000003E-3</v>
      </c>
      <c r="S389" s="200">
        <v>0</v>
      </c>
      <c r="T389" s="201">
        <f>S389*H389</f>
        <v>0</v>
      </c>
      <c r="AR389" s="22" t="s">
        <v>342</v>
      </c>
      <c r="AT389" s="22" t="s">
        <v>202</v>
      </c>
      <c r="AU389" s="22" t="s">
        <v>89</v>
      </c>
      <c r="AY389" s="22" t="s">
        <v>150</v>
      </c>
      <c r="BE389" s="202">
        <f>IF(N389="základní",J389,0)</f>
        <v>0</v>
      </c>
      <c r="BF389" s="202">
        <f>IF(N389="snížená",J389,0)</f>
        <v>0</v>
      </c>
      <c r="BG389" s="202">
        <f>IF(N389="zákl. přenesená",J389,0)</f>
        <v>0</v>
      </c>
      <c r="BH389" s="202">
        <f>IF(N389="sníž. přenesená",J389,0)</f>
        <v>0</v>
      </c>
      <c r="BI389" s="202">
        <f>IF(N389="nulová",J389,0)</f>
        <v>0</v>
      </c>
      <c r="BJ389" s="22" t="s">
        <v>24</v>
      </c>
      <c r="BK389" s="202">
        <f>ROUND(I389*H389,2)</f>
        <v>0</v>
      </c>
      <c r="BL389" s="22" t="s">
        <v>244</v>
      </c>
      <c r="BM389" s="22" t="s">
        <v>723</v>
      </c>
    </row>
    <row r="390" spans="2:65" s="1" customFormat="1" ht="13.5">
      <c r="B390" s="39"/>
      <c r="C390" s="61"/>
      <c r="D390" s="203" t="s">
        <v>159</v>
      </c>
      <c r="E390" s="61"/>
      <c r="F390" s="204" t="s">
        <v>724</v>
      </c>
      <c r="G390" s="61"/>
      <c r="H390" s="61"/>
      <c r="I390" s="161"/>
      <c r="J390" s="61"/>
      <c r="K390" s="61"/>
      <c r="L390" s="59"/>
      <c r="M390" s="205"/>
      <c r="N390" s="40"/>
      <c r="O390" s="40"/>
      <c r="P390" s="40"/>
      <c r="Q390" s="40"/>
      <c r="R390" s="40"/>
      <c r="S390" s="40"/>
      <c r="T390" s="76"/>
      <c r="AT390" s="22" t="s">
        <v>159</v>
      </c>
      <c r="AU390" s="22" t="s">
        <v>89</v>
      </c>
    </row>
    <row r="391" spans="2:65" s="1" customFormat="1" ht="27">
      <c r="B391" s="39"/>
      <c r="C391" s="61"/>
      <c r="D391" s="208" t="s">
        <v>221</v>
      </c>
      <c r="E391" s="61"/>
      <c r="F391" s="244" t="s">
        <v>725</v>
      </c>
      <c r="G391" s="61"/>
      <c r="H391" s="61"/>
      <c r="I391" s="161"/>
      <c r="J391" s="61"/>
      <c r="K391" s="61"/>
      <c r="L391" s="59"/>
      <c r="M391" s="205"/>
      <c r="N391" s="40"/>
      <c r="O391" s="40"/>
      <c r="P391" s="40"/>
      <c r="Q391" s="40"/>
      <c r="R391" s="40"/>
      <c r="S391" s="40"/>
      <c r="T391" s="76"/>
      <c r="AT391" s="22" t="s">
        <v>221</v>
      </c>
      <c r="AU391" s="22" t="s">
        <v>89</v>
      </c>
    </row>
    <row r="392" spans="2:65" s="1" customFormat="1" ht="22.5" customHeight="1">
      <c r="B392" s="39"/>
      <c r="C392" s="191" t="s">
        <v>726</v>
      </c>
      <c r="D392" s="191" t="s">
        <v>152</v>
      </c>
      <c r="E392" s="192" t="s">
        <v>727</v>
      </c>
      <c r="F392" s="193" t="s">
        <v>728</v>
      </c>
      <c r="G392" s="194" t="s">
        <v>199</v>
      </c>
      <c r="H392" s="195">
        <v>1</v>
      </c>
      <c r="I392" s="196"/>
      <c r="J392" s="197">
        <f>ROUND(I392*H392,2)</f>
        <v>0</v>
      </c>
      <c r="K392" s="193" t="s">
        <v>156</v>
      </c>
      <c r="L392" s="59"/>
      <c r="M392" s="198" t="s">
        <v>22</v>
      </c>
      <c r="N392" s="199" t="s">
        <v>51</v>
      </c>
      <c r="O392" s="40"/>
      <c r="P392" s="200">
        <f>O392*H392</f>
        <v>0</v>
      </c>
      <c r="Q392" s="200">
        <v>2.5000000000000001E-4</v>
      </c>
      <c r="R392" s="200">
        <f>Q392*H392</f>
        <v>2.5000000000000001E-4</v>
      </c>
      <c r="S392" s="200">
        <v>0</v>
      </c>
      <c r="T392" s="201">
        <f>S392*H392</f>
        <v>0</v>
      </c>
      <c r="AR392" s="22" t="s">
        <v>244</v>
      </c>
      <c r="AT392" s="22" t="s">
        <v>152</v>
      </c>
      <c r="AU392" s="22" t="s">
        <v>89</v>
      </c>
      <c r="AY392" s="22" t="s">
        <v>150</v>
      </c>
      <c r="BE392" s="202">
        <f>IF(N392="základní",J392,0)</f>
        <v>0</v>
      </c>
      <c r="BF392" s="202">
        <f>IF(N392="snížená",J392,0)</f>
        <v>0</v>
      </c>
      <c r="BG392" s="202">
        <f>IF(N392="zákl. přenesená",J392,0)</f>
        <v>0</v>
      </c>
      <c r="BH392" s="202">
        <f>IF(N392="sníž. přenesená",J392,0)</f>
        <v>0</v>
      </c>
      <c r="BI392" s="202">
        <f>IF(N392="nulová",J392,0)</f>
        <v>0</v>
      </c>
      <c r="BJ392" s="22" t="s">
        <v>24</v>
      </c>
      <c r="BK392" s="202">
        <f>ROUND(I392*H392,2)</f>
        <v>0</v>
      </c>
      <c r="BL392" s="22" t="s">
        <v>244</v>
      </c>
      <c r="BM392" s="22" t="s">
        <v>729</v>
      </c>
    </row>
    <row r="393" spans="2:65" s="1" customFormat="1" ht="27">
      <c r="B393" s="39"/>
      <c r="C393" s="61"/>
      <c r="D393" s="208" t="s">
        <v>159</v>
      </c>
      <c r="E393" s="61"/>
      <c r="F393" s="218" t="s">
        <v>730</v>
      </c>
      <c r="G393" s="61"/>
      <c r="H393" s="61"/>
      <c r="I393" s="161"/>
      <c r="J393" s="61"/>
      <c r="K393" s="61"/>
      <c r="L393" s="59"/>
      <c r="M393" s="205"/>
      <c r="N393" s="40"/>
      <c r="O393" s="40"/>
      <c r="P393" s="40"/>
      <c r="Q393" s="40"/>
      <c r="R393" s="40"/>
      <c r="S393" s="40"/>
      <c r="T393" s="76"/>
      <c r="AT393" s="22" t="s">
        <v>159</v>
      </c>
      <c r="AU393" s="22" t="s">
        <v>89</v>
      </c>
    </row>
    <row r="394" spans="2:65" s="1" customFormat="1" ht="31.5" customHeight="1">
      <c r="B394" s="39"/>
      <c r="C394" s="191" t="s">
        <v>731</v>
      </c>
      <c r="D394" s="191" t="s">
        <v>152</v>
      </c>
      <c r="E394" s="192" t="s">
        <v>732</v>
      </c>
      <c r="F394" s="193" t="s">
        <v>733</v>
      </c>
      <c r="G394" s="194" t="s">
        <v>261</v>
      </c>
      <c r="H394" s="195">
        <v>3.7</v>
      </c>
      <c r="I394" s="196"/>
      <c r="J394" s="197">
        <f>ROUND(I394*H394,2)</f>
        <v>0</v>
      </c>
      <c r="K394" s="193" t="s">
        <v>156</v>
      </c>
      <c r="L394" s="59"/>
      <c r="M394" s="198" t="s">
        <v>22</v>
      </c>
      <c r="N394" s="199" t="s">
        <v>51</v>
      </c>
      <c r="O394" s="40"/>
      <c r="P394" s="200">
        <f>O394*H394</f>
        <v>0</v>
      </c>
      <c r="Q394" s="200">
        <v>2.1199999999999999E-3</v>
      </c>
      <c r="R394" s="200">
        <f>Q394*H394</f>
        <v>7.8440000000000003E-3</v>
      </c>
      <c r="S394" s="200">
        <v>0</v>
      </c>
      <c r="T394" s="201">
        <f>S394*H394</f>
        <v>0</v>
      </c>
      <c r="AR394" s="22" t="s">
        <v>244</v>
      </c>
      <c r="AT394" s="22" t="s">
        <v>152</v>
      </c>
      <c r="AU394" s="22" t="s">
        <v>89</v>
      </c>
      <c r="AY394" s="22" t="s">
        <v>150</v>
      </c>
      <c r="BE394" s="202">
        <f>IF(N394="základní",J394,0)</f>
        <v>0</v>
      </c>
      <c r="BF394" s="202">
        <f>IF(N394="snížená",J394,0)</f>
        <v>0</v>
      </c>
      <c r="BG394" s="202">
        <f>IF(N394="zákl. přenesená",J394,0)</f>
        <v>0</v>
      </c>
      <c r="BH394" s="202">
        <f>IF(N394="sníž. přenesená",J394,0)</f>
        <v>0</v>
      </c>
      <c r="BI394" s="202">
        <f>IF(N394="nulová",J394,0)</f>
        <v>0</v>
      </c>
      <c r="BJ394" s="22" t="s">
        <v>24</v>
      </c>
      <c r="BK394" s="202">
        <f>ROUND(I394*H394,2)</f>
        <v>0</v>
      </c>
      <c r="BL394" s="22" t="s">
        <v>244</v>
      </c>
      <c r="BM394" s="22" t="s">
        <v>734</v>
      </c>
    </row>
    <row r="395" spans="2:65" s="1" customFormat="1" ht="27">
      <c r="B395" s="39"/>
      <c r="C395" s="61"/>
      <c r="D395" s="208" t="s">
        <v>159</v>
      </c>
      <c r="E395" s="61"/>
      <c r="F395" s="218" t="s">
        <v>735</v>
      </c>
      <c r="G395" s="61"/>
      <c r="H395" s="61"/>
      <c r="I395" s="161"/>
      <c r="J395" s="61"/>
      <c r="K395" s="61"/>
      <c r="L395" s="59"/>
      <c r="M395" s="205"/>
      <c r="N395" s="40"/>
      <c r="O395" s="40"/>
      <c r="P395" s="40"/>
      <c r="Q395" s="40"/>
      <c r="R395" s="40"/>
      <c r="S395" s="40"/>
      <c r="T395" s="76"/>
      <c r="AT395" s="22" t="s">
        <v>159</v>
      </c>
      <c r="AU395" s="22" t="s">
        <v>89</v>
      </c>
    </row>
    <row r="396" spans="2:65" s="1" customFormat="1" ht="22.5" customHeight="1">
      <c r="B396" s="39"/>
      <c r="C396" s="191" t="s">
        <v>736</v>
      </c>
      <c r="D396" s="191" t="s">
        <v>152</v>
      </c>
      <c r="E396" s="192" t="s">
        <v>737</v>
      </c>
      <c r="F396" s="193" t="s">
        <v>738</v>
      </c>
      <c r="G396" s="194" t="s">
        <v>185</v>
      </c>
      <c r="H396" s="195">
        <v>0.71199999999999997</v>
      </c>
      <c r="I396" s="196"/>
      <c r="J396" s="197">
        <f>ROUND(I396*H396,2)</f>
        <v>0</v>
      </c>
      <c r="K396" s="193" t="s">
        <v>156</v>
      </c>
      <c r="L396" s="59"/>
      <c r="M396" s="198" t="s">
        <v>22</v>
      </c>
      <c r="N396" s="199" t="s">
        <v>51</v>
      </c>
      <c r="O396" s="40"/>
      <c r="P396" s="200">
        <f>O396*H396</f>
        <v>0</v>
      </c>
      <c r="Q396" s="200">
        <v>0</v>
      </c>
      <c r="R396" s="200">
        <f>Q396*H396</f>
        <v>0</v>
      </c>
      <c r="S396" s="200">
        <v>0</v>
      </c>
      <c r="T396" s="201">
        <f>S396*H396</f>
        <v>0</v>
      </c>
      <c r="AR396" s="22" t="s">
        <v>244</v>
      </c>
      <c r="AT396" s="22" t="s">
        <v>152</v>
      </c>
      <c r="AU396" s="22" t="s">
        <v>89</v>
      </c>
      <c r="AY396" s="22" t="s">
        <v>150</v>
      </c>
      <c r="BE396" s="202">
        <f>IF(N396="základní",J396,0)</f>
        <v>0</v>
      </c>
      <c r="BF396" s="202">
        <f>IF(N396="snížená",J396,0)</f>
        <v>0</v>
      </c>
      <c r="BG396" s="202">
        <f>IF(N396="zákl. přenesená",J396,0)</f>
        <v>0</v>
      </c>
      <c r="BH396" s="202">
        <f>IF(N396="sníž. přenesená",J396,0)</f>
        <v>0</v>
      </c>
      <c r="BI396" s="202">
        <f>IF(N396="nulová",J396,0)</f>
        <v>0</v>
      </c>
      <c r="BJ396" s="22" t="s">
        <v>24</v>
      </c>
      <c r="BK396" s="202">
        <f>ROUND(I396*H396,2)</f>
        <v>0</v>
      </c>
      <c r="BL396" s="22" t="s">
        <v>244</v>
      </c>
      <c r="BM396" s="22" t="s">
        <v>739</v>
      </c>
    </row>
    <row r="397" spans="2:65" s="1" customFormat="1" ht="27">
      <c r="B397" s="39"/>
      <c r="C397" s="61"/>
      <c r="D397" s="203" t="s">
        <v>159</v>
      </c>
      <c r="E397" s="61"/>
      <c r="F397" s="204" t="s">
        <v>740</v>
      </c>
      <c r="G397" s="61"/>
      <c r="H397" s="61"/>
      <c r="I397" s="161"/>
      <c r="J397" s="61"/>
      <c r="K397" s="61"/>
      <c r="L397" s="59"/>
      <c r="M397" s="205"/>
      <c r="N397" s="40"/>
      <c r="O397" s="40"/>
      <c r="P397" s="40"/>
      <c r="Q397" s="40"/>
      <c r="R397" s="40"/>
      <c r="S397" s="40"/>
      <c r="T397" s="76"/>
      <c r="AT397" s="22" t="s">
        <v>159</v>
      </c>
      <c r="AU397" s="22" t="s">
        <v>89</v>
      </c>
    </row>
    <row r="398" spans="2:65" s="10" customFormat="1" ht="29.85" customHeight="1">
      <c r="B398" s="174"/>
      <c r="C398" s="175"/>
      <c r="D398" s="188" t="s">
        <v>79</v>
      </c>
      <c r="E398" s="189" t="s">
        <v>741</v>
      </c>
      <c r="F398" s="189" t="s">
        <v>742</v>
      </c>
      <c r="G398" s="175"/>
      <c r="H398" s="175"/>
      <c r="I398" s="178"/>
      <c r="J398" s="190">
        <f>BK398</f>
        <v>0</v>
      </c>
      <c r="K398" s="175"/>
      <c r="L398" s="180"/>
      <c r="M398" s="181"/>
      <c r="N398" s="182"/>
      <c r="O398" s="182"/>
      <c r="P398" s="183">
        <f>SUM(P399:P401)</f>
        <v>0</v>
      </c>
      <c r="Q398" s="182"/>
      <c r="R398" s="183">
        <f>SUM(R399:R401)</f>
        <v>3.0528E-2</v>
      </c>
      <c r="S398" s="182"/>
      <c r="T398" s="184">
        <f>SUM(T399:T401)</f>
        <v>0</v>
      </c>
      <c r="AR398" s="185" t="s">
        <v>89</v>
      </c>
      <c r="AT398" s="186" t="s">
        <v>79</v>
      </c>
      <c r="AU398" s="186" t="s">
        <v>24</v>
      </c>
      <c r="AY398" s="185" t="s">
        <v>150</v>
      </c>
      <c r="BK398" s="187">
        <f>SUM(BK399:BK401)</f>
        <v>0</v>
      </c>
    </row>
    <row r="399" spans="2:65" s="1" customFormat="1" ht="31.5" customHeight="1">
      <c r="B399" s="39"/>
      <c r="C399" s="191" t="s">
        <v>743</v>
      </c>
      <c r="D399" s="191" t="s">
        <v>152</v>
      </c>
      <c r="E399" s="192" t="s">
        <v>744</v>
      </c>
      <c r="F399" s="193" t="s">
        <v>745</v>
      </c>
      <c r="G399" s="194" t="s">
        <v>218</v>
      </c>
      <c r="H399" s="195">
        <v>11.52</v>
      </c>
      <c r="I399" s="196"/>
      <c r="J399" s="197">
        <f>ROUND(I399*H399,2)</f>
        <v>0</v>
      </c>
      <c r="K399" s="193" t="s">
        <v>22</v>
      </c>
      <c r="L399" s="59"/>
      <c r="M399" s="198" t="s">
        <v>22</v>
      </c>
      <c r="N399" s="199" t="s">
        <v>51</v>
      </c>
      <c r="O399" s="40"/>
      <c r="P399" s="200">
        <f>O399*H399</f>
        <v>0</v>
      </c>
      <c r="Q399" s="200">
        <v>2.65E-3</v>
      </c>
      <c r="R399" s="200">
        <f>Q399*H399</f>
        <v>3.0528E-2</v>
      </c>
      <c r="S399" s="200">
        <v>0</v>
      </c>
      <c r="T399" s="201">
        <f>S399*H399</f>
        <v>0</v>
      </c>
      <c r="AR399" s="22" t="s">
        <v>244</v>
      </c>
      <c r="AT399" s="22" t="s">
        <v>152</v>
      </c>
      <c r="AU399" s="22" t="s">
        <v>89</v>
      </c>
      <c r="AY399" s="22" t="s">
        <v>150</v>
      </c>
      <c r="BE399" s="202">
        <f>IF(N399="základní",J399,0)</f>
        <v>0</v>
      </c>
      <c r="BF399" s="202">
        <f>IF(N399="snížená",J399,0)</f>
        <v>0</v>
      </c>
      <c r="BG399" s="202">
        <f>IF(N399="zákl. přenesená",J399,0)</f>
        <v>0</v>
      </c>
      <c r="BH399" s="202">
        <f>IF(N399="sníž. přenesená",J399,0)</f>
        <v>0</v>
      </c>
      <c r="BI399" s="202">
        <f>IF(N399="nulová",J399,0)</f>
        <v>0</v>
      </c>
      <c r="BJ399" s="22" t="s">
        <v>24</v>
      </c>
      <c r="BK399" s="202">
        <f>ROUND(I399*H399,2)</f>
        <v>0</v>
      </c>
      <c r="BL399" s="22" t="s">
        <v>244</v>
      </c>
      <c r="BM399" s="22" t="s">
        <v>746</v>
      </c>
    </row>
    <row r="400" spans="2:65" s="1" customFormat="1" ht="27">
      <c r="B400" s="39"/>
      <c r="C400" s="61"/>
      <c r="D400" s="203" t="s">
        <v>159</v>
      </c>
      <c r="E400" s="61"/>
      <c r="F400" s="204" t="s">
        <v>745</v>
      </c>
      <c r="G400" s="61"/>
      <c r="H400" s="61"/>
      <c r="I400" s="161"/>
      <c r="J400" s="61"/>
      <c r="K400" s="61"/>
      <c r="L400" s="59"/>
      <c r="M400" s="205"/>
      <c r="N400" s="40"/>
      <c r="O400" s="40"/>
      <c r="P400" s="40"/>
      <c r="Q400" s="40"/>
      <c r="R400" s="40"/>
      <c r="S400" s="40"/>
      <c r="T400" s="76"/>
      <c r="AT400" s="22" t="s">
        <v>159</v>
      </c>
      <c r="AU400" s="22" t="s">
        <v>89</v>
      </c>
    </row>
    <row r="401" spans="2:65" s="1" customFormat="1" ht="27">
      <c r="B401" s="39"/>
      <c r="C401" s="61"/>
      <c r="D401" s="203" t="s">
        <v>221</v>
      </c>
      <c r="E401" s="61"/>
      <c r="F401" s="232" t="s">
        <v>747</v>
      </c>
      <c r="G401" s="61"/>
      <c r="H401" s="61"/>
      <c r="I401" s="161"/>
      <c r="J401" s="61"/>
      <c r="K401" s="61"/>
      <c r="L401" s="59"/>
      <c r="M401" s="205"/>
      <c r="N401" s="40"/>
      <c r="O401" s="40"/>
      <c r="P401" s="40"/>
      <c r="Q401" s="40"/>
      <c r="R401" s="40"/>
      <c r="S401" s="40"/>
      <c r="T401" s="76"/>
      <c r="AT401" s="22" t="s">
        <v>221</v>
      </c>
      <c r="AU401" s="22" t="s">
        <v>89</v>
      </c>
    </row>
    <row r="402" spans="2:65" s="10" customFormat="1" ht="29.85" customHeight="1">
      <c r="B402" s="174"/>
      <c r="C402" s="175"/>
      <c r="D402" s="188" t="s">
        <v>79</v>
      </c>
      <c r="E402" s="189" t="s">
        <v>748</v>
      </c>
      <c r="F402" s="189" t="s">
        <v>749</v>
      </c>
      <c r="G402" s="175"/>
      <c r="H402" s="175"/>
      <c r="I402" s="178"/>
      <c r="J402" s="190">
        <f>BK402</f>
        <v>0</v>
      </c>
      <c r="K402" s="175"/>
      <c r="L402" s="180"/>
      <c r="M402" s="181"/>
      <c r="N402" s="182"/>
      <c r="O402" s="182"/>
      <c r="P402" s="183">
        <f>SUM(P403:P439)</f>
        <v>0</v>
      </c>
      <c r="Q402" s="182"/>
      <c r="R402" s="183">
        <f>SUM(R403:R439)</f>
        <v>0.51228192000000006</v>
      </c>
      <c r="S402" s="182"/>
      <c r="T402" s="184">
        <f>SUM(T403:T439)</f>
        <v>0</v>
      </c>
      <c r="AR402" s="185" t="s">
        <v>89</v>
      </c>
      <c r="AT402" s="186" t="s">
        <v>79</v>
      </c>
      <c r="AU402" s="186" t="s">
        <v>24</v>
      </c>
      <c r="AY402" s="185" t="s">
        <v>150</v>
      </c>
      <c r="BK402" s="187">
        <f>SUM(BK403:BK439)</f>
        <v>0</v>
      </c>
    </row>
    <row r="403" spans="2:65" s="1" customFormat="1" ht="31.5" customHeight="1">
      <c r="B403" s="39"/>
      <c r="C403" s="191" t="s">
        <v>750</v>
      </c>
      <c r="D403" s="191" t="s">
        <v>152</v>
      </c>
      <c r="E403" s="192" t="s">
        <v>751</v>
      </c>
      <c r="F403" s="193" t="s">
        <v>752</v>
      </c>
      <c r="G403" s="194" t="s">
        <v>753</v>
      </c>
      <c r="H403" s="195">
        <v>1</v>
      </c>
      <c r="I403" s="196"/>
      <c r="J403" s="197">
        <f>ROUND(I403*H403,2)</f>
        <v>0</v>
      </c>
      <c r="K403" s="193" t="s">
        <v>22</v>
      </c>
      <c r="L403" s="59"/>
      <c r="M403" s="198" t="s">
        <v>22</v>
      </c>
      <c r="N403" s="199" t="s">
        <v>51</v>
      </c>
      <c r="O403" s="40"/>
      <c r="P403" s="200">
        <f>O403*H403</f>
        <v>0</v>
      </c>
      <c r="Q403" s="200">
        <v>0</v>
      </c>
      <c r="R403" s="200">
        <f>Q403*H403</f>
        <v>0</v>
      </c>
      <c r="S403" s="200">
        <v>0</v>
      </c>
      <c r="T403" s="201">
        <f>S403*H403</f>
        <v>0</v>
      </c>
      <c r="AR403" s="22" t="s">
        <v>244</v>
      </c>
      <c r="AT403" s="22" t="s">
        <v>152</v>
      </c>
      <c r="AU403" s="22" t="s">
        <v>89</v>
      </c>
      <c r="AY403" s="22" t="s">
        <v>150</v>
      </c>
      <c r="BE403" s="202">
        <f>IF(N403="základní",J403,0)</f>
        <v>0</v>
      </c>
      <c r="BF403" s="202">
        <f>IF(N403="snížená",J403,0)</f>
        <v>0</v>
      </c>
      <c r="BG403" s="202">
        <f>IF(N403="zákl. přenesená",J403,0)</f>
        <v>0</v>
      </c>
      <c r="BH403" s="202">
        <f>IF(N403="sníž. přenesená",J403,0)</f>
        <v>0</v>
      </c>
      <c r="BI403" s="202">
        <f>IF(N403="nulová",J403,0)</f>
        <v>0</v>
      </c>
      <c r="BJ403" s="22" t="s">
        <v>24</v>
      </c>
      <c r="BK403" s="202">
        <f>ROUND(I403*H403,2)</f>
        <v>0</v>
      </c>
      <c r="BL403" s="22" t="s">
        <v>244</v>
      </c>
      <c r="BM403" s="22" t="s">
        <v>754</v>
      </c>
    </row>
    <row r="404" spans="2:65" s="1" customFormat="1" ht="27">
      <c r="B404" s="39"/>
      <c r="C404" s="61"/>
      <c r="D404" s="208" t="s">
        <v>159</v>
      </c>
      <c r="E404" s="61"/>
      <c r="F404" s="218" t="s">
        <v>752</v>
      </c>
      <c r="G404" s="61"/>
      <c r="H404" s="61"/>
      <c r="I404" s="161"/>
      <c r="J404" s="61"/>
      <c r="K404" s="61"/>
      <c r="L404" s="59"/>
      <c r="M404" s="205"/>
      <c r="N404" s="40"/>
      <c r="O404" s="40"/>
      <c r="P404" s="40"/>
      <c r="Q404" s="40"/>
      <c r="R404" s="40"/>
      <c r="S404" s="40"/>
      <c r="T404" s="76"/>
      <c r="AT404" s="22" t="s">
        <v>159</v>
      </c>
      <c r="AU404" s="22" t="s">
        <v>89</v>
      </c>
    </row>
    <row r="405" spans="2:65" s="1" customFormat="1" ht="44.25" customHeight="1">
      <c r="B405" s="39"/>
      <c r="C405" s="191" t="s">
        <v>755</v>
      </c>
      <c r="D405" s="191" t="s">
        <v>152</v>
      </c>
      <c r="E405" s="192" t="s">
        <v>756</v>
      </c>
      <c r="F405" s="193" t="s">
        <v>757</v>
      </c>
      <c r="G405" s="194" t="s">
        <v>753</v>
      </c>
      <c r="H405" s="195">
        <v>1</v>
      </c>
      <c r="I405" s="196"/>
      <c r="J405" s="197">
        <f>ROUND(I405*H405,2)</f>
        <v>0</v>
      </c>
      <c r="K405" s="193" t="s">
        <v>22</v>
      </c>
      <c r="L405" s="59"/>
      <c r="M405" s="198" t="s">
        <v>22</v>
      </c>
      <c r="N405" s="199" t="s">
        <v>51</v>
      </c>
      <c r="O405" s="40"/>
      <c r="P405" s="200">
        <f>O405*H405</f>
        <v>0</v>
      </c>
      <c r="Q405" s="200">
        <v>0</v>
      </c>
      <c r="R405" s="200">
        <f>Q405*H405</f>
        <v>0</v>
      </c>
      <c r="S405" s="200">
        <v>0</v>
      </c>
      <c r="T405" s="201">
        <f>S405*H405</f>
        <v>0</v>
      </c>
      <c r="AR405" s="22" t="s">
        <v>244</v>
      </c>
      <c r="AT405" s="22" t="s">
        <v>152</v>
      </c>
      <c r="AU405" s="22" t="s">
        <v>89</v>
      </c>
      <c r="AY405" s="22" t="s">
        <v>150</v>
      </c>
      <c r="BE405" s="202">
        <f>IF(N405="základní",J405,0)</f>
        <v>0</v>
      </c>
      <c r="BF405" s="202">
        <f>IF(N405="snížená",J405,0)</f>
        <v>0</v>
      </c>
      <c r="BG405" s="202">
        <f>IF(N405="zákl. přenesená",J405,0)</f>
        <v>0</v>
      </c>
      <c r="BH405" s="202">
        <f>IF(N405="sníž. přenesená",J405,0)</f>
        <v>0</v>
      </c>
      <c r="BI405" s="202">
        <f>IF(N405="nulová",J405,0)</f>
        <v>0</v>
      </c>
      <c r="BJ405" s="22" t="s">
        <v>24</v>
      </c>
      <c r="BK405" s="202">
        <f>ROUND(I405*H405,2)</f>
        <v>0</v>
      </c>
      <c r="BL405" s="22" t="s">
        <v>244</v>
      </c>
      <c r="BM405" s="22" t="s">
        <v>758</v>
      </c>
    </row>
    <row r="406" spans="2:65" s="1" customFormat="1" ht="27">
      <c r="B406" s="39"/>
      <c r="C406" s="61"/>
      <c r="D406" s="208" t="s">
        <v>159</v>
      </c>
      <c r="E406" s="61"/>
      <c r="F406" s="218" t="s">
        <v>759</v>
      </c>
      <c r="G406" s="61"/>
      <c r="H406" s="61"/>
      <c r="I406" s="161"/>
      <c r="J406" s="61"/>
      <c r="K406" s="61"/>
      <c r="L406" s="59"/>
      <c r="M406" s="205"/>
      <c r="N406" s="40"/>
      <c r="O406" s="40"/>
      <c r="P406" s="40"/>
      <c r="Q406" s="40"/>
      <c r="R406" s="40"/>
      <c r="S406" s="40"/>
      <c r="T406" s="76"/>
      <c r="AT406" s="22" t="s">
        <v>159</v>
      </c>
      <c r="AU406" s="22" t="s">
        <v>89</v>
      </c>
    </row>
    <row r="407" spans="2:65" s="1" customFormat="1" ht="44.25" customHeight="1">
      <c r="B407" s="39"/>
      <c r="C407" s="191" t="s">
        <v>760</v>
      </c>
      <c r="D407" s="191" t="s">
        <v>152</v>
      </c>
      <c r="E407" s="192" t="s">
        <v>761</v>
      </c>
      <c r="F407" s="193" t="s">
        <v>762</v>
      </c>
      <c r="G407" s="194" t="s">
        <v>199</v>
      </c>
      <c r="H407" s="195">
        <v>3</v>
      </c>
      <c r="I407" s="196"/>
      <c r="J407" s="197">
        <f>ROUND(I407*H407,2)</f>
        <v>0</v>
      </c>
      <c r="K407" s="193" t="s">
        <v>22</v>
      </c>
      <c r="L407" s="59"/>
      <c r="M407" s="198" t="s">
        <v>22</v>
      </c>
      <c r="N407" s="199" t="s">
        <v>51</v>
      </c>
      <c r="O407" s="40"/>
      <c r="P407" s="200">
        <f>O407*H407</f>
        <v>0</v>
      </c>
      <c r="Q407" s="200">
        <v>0</v>
      </c>
      <c r="R407" s="200">
        <f>Q407*H407</f>
        <v>0</v>
      </c>
      <c r="S407" s="200">
        <v>0</v>
      </c>
      <c r="T407" s="201">
        <f>S407*H407</f>
        <v>0</v>
      </c>
      <c r="AR407" s="22" t="s">
        <v>244</v>
      </c>
      <c r="AT407" s="22" t="s">
        <v>152</v>
      </c>
      <c r="AU407" s="22" t="s">
        <v>89</v>
      </c>
      <c r="AY407" s="22" t="s">
        <v>150</v>
      </c>
      <c r="BE407" s="202">
        <f>IF(N407="základní",J407,0)</f>
        <v>0</v>
      </c>
      <c r="BF407" s="202">
        <f>IF(N407="snížená",J407,0)</f>
        <v>0</v>
      </c>
      <c r="BG407" s="202">
        <f>IF(N407="zákl. přenesená",J407,0)</f>
        <v>0</v>
      </c>
      <c r="BH407" s="202">
        <f>IF(N407="sníž. přenesená",J407,0)</f>
        <v>0</v>
      </c>
      <c r="BI407" s="202">
        <f>IF(N407="nulová",J407,0)</f>
        <v>0</v>
      </c>
      <c r="BJ407" s="22" t="s">
        <v>24</v>
      </c>
      <c r="BK407" s="202">
        <f>ROUND(I407*H407,2)</f>
        <v>0</v>
      </c>
      <c r="BL407" s="22" t="s">
        <v>244</v>
      </c>
      <c r="BM407" s="22" t="s">
        <v>763</v>
      </c>
    </row>
    <row r="408" spans="2:65" s="1" customFormat="1" ht="27">
      <c r="B408" s="39"/>
      <c r="C408" s="61"/>
      <c r="D408" s="208" t="s">
        <v>159</v>
      </c>
      <c r="E408" s="61"/>
      <c r="F408" s="218" t="s">
        <v>764</v>
      </c>
      <c r="G408" s="61"/>
      <c r="H408" s="61"/>
      <c r="I408" s="161"/>
      <c r="J408" s="61"/>
      <c r="K408" s="61"/>
      <c r="L408" s="59"/>
      <c r="M408" s="205"/>
      <c r="N408" s="40"/>
      <c r="O408" s="40"/>
      <c r="P408" s="40"/>
      <c r="Q408" s="40"/>
      <c r="R408" s="40"/>
      <c r="S408" s="40"/>
      <c r="T408" s="76"/>
      <c r="AT408" s="22" t="s">
        <v>159</v>
      </c>
      <c r="AU408" s="22" t="s">
        <v>89</v>
      </c>
    </row>
    <row r="409" spans="2:65" s="1" customFormat="1" ht="44.25" customHeight="1">
      <c r="B409" s="39"/>
      <c r="C409" s="191" t="s">
        <v>765</v>
      </c>
      <c r="D409" s="191" t="s">
        <v>152</v>
      </c>
      <c r="E409" s="192" t="s">
        <v>766</v>
      </c>
      <c r="F409" s="193" t="s">
        <v>767</v>
      </c>
      <c r="G409" s="194" t="s">
        <v>261</v>
      </c>
      <c r="H409" s="195">
        <v>34</v>
      </c>
      <c r="I409" s="196"/>
      <c r="J409" s="197">
        <f>ROUND(I409*H409,2)</f>
        <v>0</v>
      </c>
      <c r="K409" s="193" t="s">
        <v>22</v>
      </c>
      <c r="L409" s="59"/>
      <c r="M409" s="198" t="s">
        <v>22</v>
      </c>
      <c r="N409" s="199" t="s">
        <v>51</v>
      </c>
      <c r="O409" s="40"/>
      <c r="P409" s="200">
        <f>O409*H409</f>
        <v>0</v>
      </c>
      <c r="Q409" s="200">
        <v>0</v>
      </c>
      <c r="R409" s="200">
        <f>Q409*H409</f>
        <v>0</v>
      </c>
      <c r="S409" s="200">
        <v>0</v>
      </c>
      <c r="T409" s="201">
        <f>S409*H409</f>
        <v>0</v>
      </c>
      <c r="AR409" s="22" t="s">
        <v>244</v>
      </c>
      <c r="AT409" s="22" t="s">
        <v>152</v>
      </c>
      <c r="AU409" s="22" t="s">
        <v>89</v>
      </c>
      <c r="AY409" s="22" t="s">
        <v>150</v>
      </c>
      <c r="BE409" s="202">
        <f>IF(N409="základní",J409,0)</f>
        <v>0</v>
      </c>
      <c r="BF409" s="202">
        <f>IF(N409="snížená",J409,0)</f>
        <v>0</v>
      </c>
      <c r="BG409" s="202">
        <f>IF(N409="zákl. přenesená",J409,0)</f>
        <v>0</v>
      </c>
      <c r="BH409" s="202">
        <f>IF(N409="sníž. přenesená",J409,0)</f>
        <v>0</v>
      </c>
      <c r="BI409" s="202">
        <f>IF(N409="nulová",J409,0)</f>
        <v>0</v>
      </c>
      <c r="BJ409" s="22" t="s">
        <v>24</v>
      </c>
      <c r="BK409" s="202">
        <f>ROUND(I409*H409,2)</f>
        <v>0</v>
      </c>
      <c r="BL409" s="22" t="s">
        <v>244</v>
      </c>
      <c r="BM409" s="22" t="s">
        <v>768</v>
      </c>
    </row>
    <row r="410" spans="2:65" s="1" customFormat="1" ht="27">
      <c r="B410" s="39"/>
      <c r="C410" s="61"/>
      <c r="D410" s="208" t="s">
        <v>159</v>
      </c>
      <c r="E410" s="61"/>
      <c r="F410" s="218" t="s">
        <v>769</v>
      </c>
      <c r="G410" s="61"/>
      <c r="H410" s="61"/>
      <c r="I410" s="161"/>
      <c r="J410" s="61"/>
      <c r="K410" s="61"/>
      <c r="L410" s="59"/>
      <c r="M410" s="205"/>
      <c r="N410" s="40"/>
      <c r="O410" s="40"/>
      <c r="P410" s="40"/>
      <c r="Q410" s="40"/>
      <c r="R410" s="40"/>
      <c r="S410" s="40"/>
      <c r="T410" s="76"/>
      <c r="AT410" s="22" t="s">
        <v>159</v>
      </c>
      <c r="AU410" s="22" t="s">
        <v>89</v>
      </c>
    </row>
    <row r="411" spans="2:65" s="1" customFormat="1" ht="31.5" customHeight="1">
      <c r="B411" s="39"/>
      <c r="C411" s="191" t="s">
        <v>770</v>
      </c>
      <c r="D411" s="191" t="s">
        <v>152</v>
      </c>
      <c r="E411" s="192" t="s">
        <v>771</v>
      </c>
      <c r="F411" s="193" t="s">
        <v>772</v>
      </c>
      <c r="G411" s="194" t="s">
        <v>753</v>
      </c>
      <c r="H411" s="195">
        <v>1</v>
      </c>
      <c r="I411" s="196"/>
      <c r="J411" s="197">
        <f>ROUND(I411*H411,2)</f>
        <v>0</v>
      </c>
      <c r="K411" s="193" t="s">
        <v>22</v>
      </c>
      <c r="L411" s="59"/>
      <c r="M411" s="198" t="s">
        <v>22</v>
      </c>
      <c r="N411" s="199" t="s">
        <v>51</v>
      </c>
      <c r="O411" s="40"/>
      <c r="P411" s="200">
        <f>O411*H411</f>
        <v>0</v>
      </c>
      <c r="Q411" s="200">
        <v>0.1</v>
      </c>
      <c r="R411" s="200">
        <f>Q411*H411</f>
        <v>0.1</v>
      </c>
      <c r="S411" s="200">
        <v>0</v>
      </c>
      <c r="T411" s="201">
        <f>S411*H411</f>
        <v>0</v>
      </c>
      <c r="AR411" s="22" t="s">
        <v>244</v>
      </c>
      <c r="AT411" s="22" t="s">
        <v>152</v>
      </c>
      <c r="AU411" s="22" t="s">
        <v>89</v>
      </c>
      <c r="AY411" s="22" t="s">
        <v>150</v>
      </c>
      <c r="BE411" s="202">
        <f>IF(N411="základní",J411,0)</f>
        <v>0</v>
      </c>
      <c r="BF411" s="202">
        <f>IF(N411="snížená",J411,0)</f>
        <v>0</v>
      </c>
      <c r="BG411" s="202">
        <f>IF(N411="zákl. přenesená",J411,0)</f>
        <v>0</v>
      </c>
      <c r="BH411" s="202">
        <f>IF(N411="sníž. přenesená",J411,0)</f>
        <v>0</v>
      </c>
      <c r="BI411" s="202">
        <f>IF(N411="nulová",J411,0)</f>
        <v>0</v>
      </c>
      <c r="BJ411" s="22" t="s">
        <v>24</v>
      </c>
      <c r="BK411" s="202">
        <f>ROUND(I411*H411,2)</f>
        <v>0</v>
      </c>
      <c r="BL411" s="22" t="s">
        <v>244</v>
      </c>
      <c r="BM411" s="22" t="s">
        <v>773</v>
      </c>
    </row>
    <row r="412" spans="2:65" s="1" customFormat="1" ht="27">
      <c r="B412" s="39"/>
      <c r="C412" s="61"/>
      <c r="D412" s="208" t="s">
        <v>159</v>
      </c>
      <c r="E412" s="61"/>
      <c r="F412" s="218" t="s">
        <v>772</v>
      </c>
      <c r="G412" s="61"/>
      <c r="H412" s="61"/>
      <c r="I412" s="161"/>
      <c r="J412" s="61"/>
      <c r="K412" s="61"/>
      <c r="L412" s="59"/>
      <c r="M412" s="205"/>
      <c r="N412" s="40"/>
      <c r="O412" s="40"/>
      <c r="P412" s="40"/>
      <c r="Q412" s="40"/>
      <c r="R412" s="40"/>
      <c r="S412" s="40"/>
      <c r="T412" s="76"/>
      <c r="AT412" s="22" t="s">
        <v>159</v>
      </c>
      <c r="AU412" s="22" t="s">
        <v>89</v>
      </c>
    </row>
    <row r="413" spans="2:65" s="1" customFormat="1" ht="44.25" customHeight="1">
      <c r="B413" s="39"/>
      <c r="C413" s="191" t="s">
        <v>774</v>
      </c>
      <c r="D413" s="191" t="s">
        <v>152</v>
      </c>
      <c r="E413" s="192" t="s">
        <v>775</v>
      </c>
      <c r="F413" s="193" t="s">
        <v>776</v>
      </c>
      <c r="G413" s="194" t="s">
        <v>199</v>
      </c>
      <c r="H413" s="195">
        <v>1</v>
      </c>
      <c r="I413" s="196"/>
      <c r="J413" s="197">
        <f>ROUND(I413*H413,2)</f>
        <v>0</v>
      </c>
      <c r="K413" s="193" t="s">
        <v>22</v>
      </c>
      <c r="L413" s="59"/>
      <c r="M413" s="198" t="s">
        <v>22</v>
      </c>
      <c r="N413" s="199" t="s">
        <v>51</v>
      </c>
      <c r="O413" s="40"/>
      <c r="P413" s="200">
        <f>O413*H413</f>
        <v>0</v>
      </c>
      <c r="Q413" s="200">
        <v>0</v>
      </c>
      <c r="R413" s="200">
        <f>Q413*H413</f>
        <v>0</v>
      </c>
      <c r="S413" s="200">
        <v>0</v>
      </c>
      <c r="T413" s="201">
        <f>S413*H413</f>
        <v>0</v>
      </c>
      <c r="AR413" s="22" t="s">
        <v>244</v>
      </c>
      <c r="AT413" s="22" t="s">
        <v>152</v>
      </c>
      <c r="AU413" s="22" t="s">
        <v>89</v>
      </c>
      <c r="AY413" s="22" t="s">
        <v>150</v>
      </c>
      <c r="BE413" s="202">
        <f>IF(N413="základní",J413,0)</f>
        <v>0</v>
      </c>
      <c r="BF413" s="202">
        <f>IF(N413="snížená",J413,0)</f>
        <v>0</v>
      </c>
      <c r="BG413" s="202">
        <f>IF(N413="zákl. přenesená",J413,0)</f>
        <v>0</v>
      </c>
      <c r="BH413" s="202">
        <f>IF(N413="sníž. přenesená",J413,0)</f>
        <v>0</v>
      </c>
      <c r="BI413" s="202">
        <f>IF(N413="nulová",J413,0)</f>
        <v>0</v>
      </c>
      <c r="BJ413" s="22" t="s">
        <v>24</v>
      </c>
      <c r="BK413" s="202">
        <f>ROUND(I413*H413,2)</f>
        <v>0</v>
      </c>
      <c r="BL413" s="22" t="s">
        <v>244</v>
      </c>
      <c r="BM413" s="22" t="s">
        <v>777</v>
      </c>
    </row>
    <row r="414" spans="2:65" s="1" customFormat="1" ht="27">
      <c r="B414" s="39"/>
      <c r="C414" s="61"/>
      <c r="D414" s="208" t="s">
        <v>159</v>
      </c>
      <c r="E414" s="61"/>
      <c r="F414" s="218" t="s">
        <v>778</v>
      </c>
      <c r="G414" s="61"/>
      <c r="H414" s="61"/>
      <c r="I414" s="161"/>
      <c r="J414" s="61"/>
      <c r="K414" s="61"/>
      <c r="L414" s="59"/>
      <c r="M414" s="205"/>
      <c r="N414" s="40"/>
      <c r="O414" s="40"/>
      <c r="P414" s="40"/>
      <c r="Q414" s="40"/>
      <c r="R414" s="40"/>
      <c r="S414" s="40"/>
      <c r="T414" s="76"/>
      <c r="AT414" s="22" t="s">
        <v>159</v>
      </c>
      <c r="AU414" s="22" t="s">
        <v>89</v>
      </c>
    </row>
    <row r="415" spans="2:65" s="1" customFormat="1" ht="44.25" customHeight="1">
      <c r="B415" s="39"/>
      <c r="C415" s="191" t="s">
        <v>779</v>
      </c>
      <c r="D415" s="191" t="s">
        <v>152</v>
      </c>
      <c r="E415" s="192" t="s">
        <v>780</v>
      </c>
      <c r="F415" s="193" t="s">
        <v>781</v>
      </c>
      <c r="G415" s="194" t="s">
        <v>753</v>
      </c>
      <c r="H415" s="195">
        <v>3</v>
      </c>
      <c r="I415" s="196"/>
      <c r="J415" s="197">
        <f>ROUND(I415*H415,2)</f>
        <v>0</v>
      </c>
      <c r="K415" s="193" t="s">
        <v>22</v>
      </c>
      <c r="L415" s="59"/>
      <c r="M415" s="198" t="s">
        <v>22</v>
      </c>
      <c r="N415" s="199" t="s">
        <v>51</v>
      </c>
      <c r="O415" s="40"/>
      <c r="P415" s="200">
        <f>O415*H415</f>
        <v>0</v>
      </c>
      <c r="Q415" s="200">
        <v>0</v>
      </c>
      <c r="R415" s="200">
        <f>Q415*H415</f>
        <v>0</v>
      </c>
      <c r="S415" s="200">
        <v>0</v>
      </c>
      <c r="T415" s="201">
        <f>S415*H415</f>
        <v>0</v>
      </c>
      <c r="AR415" s="22" t="s">
        <v>244</v>
      </c>
      <c r="AT415" s="22" t="s">
        <v>152</v>
      </c>
      <c r="AU415" s="22" t="s">
        <v>89</v>
      </c>
      <c r="AY415" s="22" t="s">
        <v>150</v>
      </c>
      <c r="BE415" s="202">
        <f>IF(N415="základní",J415,0)</f>
        <v>0</v>
      </c>
      <c r="BF415" s="202">
        <f>IF(N415="snížená",J415,0)</f>
        <v>0</v>
      </c>
      <c r="BG415" s="202">
        <f>IF(N415="zákl. přenesená",J415,0)</f>
        <v>0</v>
      </c>
      <c r="BH415" s="202">
        <f>IF(N415="sníž. přenesená",J415,0)</f>
        <v>0</v>
      </c>
      <c r="BI415" s="202">
        <f>IF(N415="nulová",J415,0)</f>
        <v>0</v>
      </c>
      <c r="BJ415" s="22" t="s">
        <v>24</v>
      </c>
      <c r="BK415" s="202">
        <f>ROUND(I415*H415,2)</f>
        <v>0</v>
      </c>
      <c r="BL415" s="22" t="s">
        <v>244</v>
      </c>
      <c r="BM415" s="22" t="s">
        <v>782</v>
      </c>
    </row>
    <row r="416" spans="2:65" s="1" customFormat="1" ht="27">
      <c r="B416" s="39"/>
      <c r="C416" s="61"/>
      <c r="D416" s="208" t="s">
        <v>159</v>
      </c>
      <c r="E416" s="61"/>
      <c r="F416" s="218" t="s">
        <v>783</v>
      </c>
      <c r="G416" s="61"/>
      <c r="H416" s="61"/>
      <c r="I416" s="161"/>
      <c r="J416" s="61"/>
      <c r="K416" s="61"/>
      <c r="L416" s="59"/>
      <c r="M416" s="205"/>
      <c r="N416" s="40"/>
      <c r="O416" s="40"/>
      <c r="P416" s="40"/>
      <c r="Q416" s="40"/>
      <c r="R416" s="40"/>
      <c r="S416" s="40"/>
      <c r="T416" s="76"/>
      <c r="AT416" s="22" t="s">
        <v>159</v>
      </c>
      <c r="AU416" s="22" t="s">
        <v>89</v>
      </c>
    </row>
    <row r="417" spans="2:65" s="1" customFormat="1" ht="22.5" customHeight="1">
      <c r="B417" s="39"/>
      <c r="C417" s="191" t="s">
        <v>784</v>
      </c>
      <c r="D417" s="191" t="s">
        <v>152</v>
      </c>
      <c r="E417" s="192" t="s">
        <v>785</v>
      </c>
      <c r="F417" s="193" t="s">
        <v>786</v>
      </c>
      <c r="G417" s="194" t="s">
        <v>199</v>
      </c>
      <c r="H417" s="195">
        <v>3</v>
      </c>
      <c r="I417" s="196"/>
      <c r="J417" s="197">
        <f>ROUND(I417*H417,2)</f>
        <v>0</v>
      </c>
      <c r="K417" s="193" t="s">
        <v>156</v>
      </c>
      <c r="L417" s="59"/>
      <c r="M417" s="198" t="s">
        <v>22</v>
      </c>
      <c r="N417" s="199" t="s">
        <v>51</v>
      </c>
      <c r="O417" s="40"/>
      <c r="P417" s="200">
        <f>O417*H417</f>
        <v>0</v>
      </c>
      <c r="Q417" s="200">
        <v>0</v>
      </c>
      <c r="R417" s="200">
        <f>Q417*H417</f>
        <v>0</v>
      </c>
      <c r="S417" s="200">
        <v>0</v>
      </c>
      <c r="T417" s="201">
        <f>S417*H417</f>
        <v>0</v>
      </c>
      <c r="AR417" s="22" t="s">
        <v>244</v>
      </c>
      <c r="AT417" s="22" t="s">
        <v>152</v>
      </c>
      <c r="AU417" s="22" t="s">
        <v>89</v>
      </c>
      <c r="AY417" s="22" t="s">
        <v>150</v>
      </c>
      <c r="BE417" s="202">
        <f>IF(N417="základní",J417,0)</f>
        <v>0</v>
      </c>
      <c r="BF417" s="202">
        <f>IF(N417="snížená",J417,0)</f>
        <v>0</v>
      </c>
      <c r="BG417" s="202">
        <f>IF(N417="zákl. přenesená",J417,0)</f>
        <v>0</v>
      </c>
      <c r="BH417" s="202">
        <f>IF(N417="sníž. přenesená",J417,0)</f>
        <v>0</v>
      </c>
      <c r="BI417" s="202">
        <f>IF(N417="nulová",J417,0)</f>
        <v>0</v>
      </c>
      <c r="BJ417" s="22" t="s">
        <v>24</v>
      </c>
      <c r="BK417" s="202">
        <f>ROUND(I417*H417,2)</f>
        <v>0</v>
      </c>
      <c r="BL417" s="22" t="s">
        <v>244</v>
      </c>
      <c r="BM417" s="22" t="s">
        <v>787</v>
      </c>
    </row>
    <row r="418" spans="2:65" s="1" customFormat="1" ht="13.5">
      <c r="B418" s="39"/>
      <c r="C418" s="61"/>
      <c r="D418" s="208" t="s">
        <v>159</v>
      </c>
      <c r="E418" s="61"/>
      <c r="F418" s="218" t="s">
        <v>788</v>
      </c>
      <c r="G418" s="61"/>
      <c r="H418" s="61"/>
      <c r="I418" s="161"/>
      <c r="J418" s="61"/>
      <c r="K418" s="61"/>
      <c r="L418" s="59"/>
      <c r="M418" s="205"/>
      <c r="N418" s="40"/>
      <c r="O418" s="40"/>
      <c r="P418" s="40"/>
      <c r="Q418" s="40"/>
      <c r="R418" s="40"/>
      <c r="S418" s="40"/>
      <c r="T418" s="76"/>
      <c r="AT418" s="22" t="s">
        <v>159</v>
      </c>
      <c r="AU418" s="22" t="s">
        <v>89</v>
      </c>
    </row>
    <row r="419" spans="2:65" s="1" customFormat="1" ht="22.5" customHeight="1">
      <c r="B419" s="39"/>
      <c r="C419" s="222" t="s">
        <v>789</v>
      </c>
      <c r="D419" s="222" t="s">
        <v>202</v>
      </c>
      <c r="E419" s="223" t="s">
        <v>790</v>
      </c>
      <c r="F419" s="224" t="s">
        <v>791</v>
      </c>
      <c r="G419" s="225" t="s">
        <v>199</v>
      </c>
      <c r="H419" s="226">
        <v>1</v>
      </c>
      <c r="I419" s="227"/>
      <c r="J419" s="228">
        <f>ROUND(I419*H419,2)</f>
        <v>0</v>
      </c>
      <c r="K419" s="224" t="s">
        <v>22</v>
      </c>
      <c r="L419" s="229"/>
      <c r="M419" s="230" t="s">
        <v>22</v>
      </c>
      <c r="N419" s="231" t="s">
        <v>51</v>
      </c>
      <c r="O419" s="40"/>
      <c r="P419" s="200">
        <f>O419*H419</f>
        <v>0</v>
      </c>
      <c r="Q419" s="200">
        <v>3.6000000000000002E-4</v>
      </c>
      <c r="R419" s="200">
        <f>Q419*H419</f>
        <v>3.6000000000000002E-4</v>
      </c>
      <c r="S419" s="200">
        <v>0</v>
      </c>
      <c r="T419" s="201">
        <f>S419*H419</f>
        <v>0</v>
      </c>
      <c r="AR419" s="22" t="s">
        <v>342</v>
      </c>
      <c r="AT419" s="22" t="s">
        <v>202</v>
      </c>
      <c r="AU419" s="22" t="s">
        <v>89</v>
      </c>
      <c r="AY419" s="22" t="s">
        <v>150</v>
      </c>
      <c r="BE419" s="202">
        <f>IF(N419="základní",J419,0)</f>
        <v>0</v>
      </c>
      <c r="BF419" s="202">
        <f>IF(N419="snížená",J419,0)</f>
        <v>0</v>
      </c>
      <c r="BG419" s="202">
        <f>IF(N419="zákl. přenesená",J419,0)</f>
        <v>0</v>
      </c>
      <c r="BH419" s="202">
        <f>IF(N419="sníž. přenesená",J419,0)</f>
        <v>0</v>
      </c>
      <c r="BI419" s="202">
        <f>IF(N419="nulová",J419,0)</f>
        <v>0</v>
      </c>
      <c r="BJ419" s="22" t="s">
        <v>24</v>
      </c>
      <c r="BK419" s="202">
        <f>ROUND(I419*H419,2)</f>
        <v>0</v>
      </c>
      <c r="BL419" s="22" t="s">
        <v>244</v>
      </c>
      <c r="BM419" s="22" t="s">
        <v>792</v>
      </c>
    </row>
    <row r="420" spans="2:65" s="1" customFormat="1" ht="13.5">
      <c r="B420" s="39"/>
      <c r="C420" s="61"/>
      <c r="D420" s="208" t="s">
        <v>159</v>
      </c>
      <c r="E420" s="61"/>
      <c r="F420" s="218" t="s">
        <v>791</v>
      </c>
      <c r="G420" s="61"/>
      <c r="H420" s="61"/>
      <c r="I420" s="161"/>
      <c r="J420" s="61"/>
      <c r="K420" s="61"/>
      <c r="L420" s="59"/>
      <c r="M420" s="205"/>
      <c r="N420" s="40"/>
      <c r="O420" s="40"/>
      <c r="P420" s="40"/>
      <c r="Q420" s="40"/>
      <c r="R420" s="40"/>
      <c r="S420" s="40"/>
      <c r="T420" s="76"/>
      <c r="AT420" s="22" t="s">
        <v>159</v>
      </c>
      <c r="AU420" s="22" t="s">
        <v>89</v>
      </c>
    </row>
    <row r="421" spans="2:65" s="1" customFormat="1" ht="22.5" customHeight="1">
      <c r="B421" s="39"/>
      <c r="C421" s="222" t="s">
        <v>793</v>
      </c>
      <c r="D421" s="222" t="s">
        <v>202</v>
      </c>
      <c r="E421" s="223" t="s">
        <v>794</v>
      </c>
      <c r="F421" s="224" t="s">
        <v>795</v>
      </c>
      <c r="G421" s="225" t="s">
        <v>199</v>
      </c>
      <c r="H421" s="226">
        <v>1</v>
      </c>
      <c r="I421" s="227"/>
      <c r="J421" s="228">
        <f>ROUND(I421*H421,2)</f>
        <v>0</v>
      </c>
      <c r="K421" s="224" t="s">
        <v>22</v>
      </c>
      <c r="L421" s="229"/>
      <c r="M421" s="230" t="s">
        <v>22</v>
      </c>
      <c r="N421" s="231" t="s">
        <v>51</v>
      </c>
      <c r="O421" s="40"/>
      <c r="P421" s="200">
        <f>O421*H421</f>
        <v>0</v>
      </c>
      <c r="Q421" s="200">
        <v>5.5000000000000003E-4</v>
      </c>
      <c r="R421" s="200">
        <f>Q421*H421</f>
        <v>5.5000000000000003E-4</v>
      </c>
      <c r="S421" s="200">
        <v>0</v>
      </c>
      <c r="T421" s="201">
        <f>S421*H421</f>
        <v>0</v>
      </c>
      <c r="AR421" s="22" t="s">
        <v>342</v>
      </c>
      <c r="AT421" s="22" t="s">
        <v>202</v>
      </c>
      <c r="AU421" s="22" t="s">
        <v>89</v>
      </c>
      <c r="AY421" s="22" t="s">
        <v>150</v>
      </c>
      <c r="BE421" s="202">
        <f>IF(N421="základní",J421,0)</f>
        <v>0</v>
      </c>
      <c r="BF421" s="202">
        <f>IF(N421="snížená",J421,0)</f>
        <v>0</v>
      </c>
      <c r="BG421" s="202">
        <f>IF(N421="zákl. přenesená",J421,0)</f>
        <v>0</v>
      </c>
      <c r="BH421" s="202">
        <f>IF(N421="sníž. přenesená",J421,0)</f>
        <v>0</v>
      </c>
      <c r="BI421" s="202">
        <f>IF(N421="nulová",J421,0)</f>
        <v>0</v>
      </c>
      <c r="BJ421" s="22" t="s">
        <v>24</v>
      </c>
      <c r="BK421" s="202">
        <f>ROUND(I421*H421,2)</f>
        <v>0</v>
      </c>
      <c r="BL421" s="22" t="s">
        <v>244</v>
      </c>
      <c r="BM421" s="22" t="s">
        <v>796</v>
      </c>
    </row>
    <row r="422" spans="2:65" s="1" customFormat="1" ht="13.5">
      <c r="B422" s="39"/>
      <c r="C422" s="61"/>
      <c r="D422" s="208" t="s">
        <v>159</v>
      </c>
      <c r="E422" s="61"/>
      <c r="F422" s="218" t="s">
        <v>795</v>
      </c>
      <c r="G422" s="61"/>
      <c r="H422" s="61"/>
      <c r="I422" s="161"/>
      <c r="J422" s="61"/>
      <c r="K422" s="61"/>
      <c r="L422" s="59"/>
      <c r="M422" s="205"/>
      <c r="N422" s="40"/>
      <c r="O422" s="40"/>
      <c r="P422" s="40"/>
      <c r="Q422" s="40"/>
      <c r="R422" s="40"/>
      <c r="S422" s="40"/>
      <c r="T422" s="76"/>
      <c r="AT422" s="22" t="s">
        <v>159</v>
      </c>
      <c r="AU422" s="22" t="s">
        <v>89</v>
      </c>
    </row>
    <row r="423" spans="2:65" s="1" customFormat="1" ht="22.5" customHeight="1">
      <c r="B423" s="39"/>
      <c r="C423" s="222" t="s">
        <v>797</v>
      </c>
      <c r="D423" s="222" t="s">
        <v>202</v>
      </c>
      <c r="E423" s="223" t="s">
        <v>798</v>
      </c>
      <c r="F423" s="224" t="s">
        <v>799</v>
      </c>
      <c r="G423" s="225" t="s">
        <v>199</v>
      </c>
      <c r="H423" s="226">
        <v>1</v>
      </c>
      <c r="I423" s="227"/>
      <c r="J423" s="228">
        <f>ROUND(I423*H423,2)</f>
        <v>0</v>
      </c>
      <c r="K423" s="224" t="s">
        <v>22</v>
      </c>
      <c r="L423" s="229"/>
      <c r="M423" s="230" t="s">
        <v>22</v>
      </c>
      <c r="N423" s="231" t="s">
        <v>51</v>
      </c>
      <c r="O423" s="40"/>
      <c r="P423" s="200">
        <f>O423*H423</f>
        <v>0</v>
      </c>
      <c r="Q423" s="200">
        <v>7.2999999999999996E-4</v>
      </c>
      <c r="R423" s="200">
        <f>Q423*H423</f>
        <v>7.2999999999999996E-4</v>
      </c>
      <c r="S423" s="200">
        <v>0</v>
      </c>
      <c r="T423" s="201">
        <f>S423*H423</f>
        <v>0</v>
      </c>
      <c r="AR423" s="22" t="s">
        <v>342</v>
      </c>
      <c r="AT423" s="22" t="s">
        <v>202</v>
      </c>
      <c r="AU423" s="22" t="s">
        <v>89</v>
      </c>
      <c r="AY423" s="22" t="s">
        <v>150</v>
      </c>
      <c r="BE423" s="202">
        <f>IF(N423="základní",J423,0)</f>
        <v>0</v>
      </c>
      <c r="BF423" s="202">
        <f>IF(N423="snížená",J423,0)</f>
        <v>0</v>
      </c>
      <c r="BG423" s="202">
        <f>IF(N423="zákl. přenesená",J423,0)</f>
        <v>0</v>
      </c>
      <c r="BH423" s="202">
        <f>IF(N423="sníž. přenesená",J423,0)</f>
        <v>0</v>
      </c>
      <c r="BI423" s="202">
        <f>IF(N423="nulová",J423,0)</f>
        <v>0</v>
      </c>
      <c r="BJ423" s="22" t="s">
        <v>24</v>
      </c>
      <c r="BK423" s="202">
        <f>ROUND(I423*H423,2)</f>
        <v>0</v>
      </c>
      <c r="BL423" s="22" t="s">
        <v>244</v>
      </c>
      <c r="BM423" s="22" t="s">
        <v>800</v>
      </c>
    </row>
    <row r="424" spans="2:65" s="1" customFormat="1" ht="13.5">
      <c r="B424" s="39"/>
      <c r="C424" s="61"/>
      <c r="D424" s="208" t="s">
        <v>159</v>
      </c>
      <c r="E424" s="61"/>
      <c r="F424" s="218" t="s">
        <v>799</v>
      </c>
      <c r="G424" s="61"/>
      <c r="H424" s="61"/>
      <c r="I424" s="161"/>
      <c r="J424" s="61"/>
      <c r="K424" s="61"/>
      <c r="L424" s="59"/>
      <c r="M424" s="205"/>
      <c r="N424" s="40"/>
      <c r="O424" s="40"/>
      <c r="P424" s="40"/>
      <c r="Q424" s="40"/>
      <c r="R424" s="40"/>
      <c r="S424" s="40"/>
      <c r="T424" s="76"/>
      <c r="AT424" s="22" t="s">
        <v>159</v>
      </c>
      <c r="AU424" s="22" t="s">
        <v>89</v>
      </c>
    </row>
    <row r="425" spans="2:65" s="1" customFormat="1" ht="22.5" customHeight="1">
      <c r="B425" s="39"/>
      <c r="C425" s="191" t="s">
        <v>801</v>
      </c>
      <c r="D425" s="191" t="s">
        <v>152</v>
      </c>
      <c r="E425" s="192" t="s">
        <v>802</v>
      </c>
      <c r="F425" s="193" t="s">
        <v>803</v>
      </c>
      <c r="G425" s="194" t="s">
        <v>804</v>
      </c>
      <c r="H425" s="195">
        <v>130.816</v>
      </c>
      <c r="I425" s="196"/>
      <c r="J425" s="197">
        <f>ROUND(I425*H425,2)</f>
        <v>0</v>
      </c>
      <c r="K425" s="193" t="s">
        <v>22</v>
      </c>
      <c r="L425" s="59"/>
      <c r="M425" s="198" t="s">
        <v>22</v>
      </c>
      <c r="N425" s="199" t="s">
        <v>51</v>
      </c>
      <c r="O425" s="40"/>
      <c r="P425" s="200">
        <f>O425*H425</f>
        <v>0</v>
      </c>
      <c r="Q425" s="200">
        <v>6.0000000000000002E-5</v>
      </c>
      <c r="R425" s="200">
        <f>Q425*H425</f>
        <v>7.8489600000000003E-3</v>
      </c>
      <c r="S425" s="200">
        <v>0</v>
      </c>
      <c r="T425" s="201">
        <f>S425*H425</f>
        <v>0</v>
      </c>
      <c r="AR425" s="22" t="s">
        <v>244</v>
      </c>
      <c r="AT425" s="22" t="s">
        <v>152</v>
      </c>
      <c r="AU425" s="22" t="s">
        <v>89</v>
      </c>
      <c r="AY425" s="22" t="s">
        <v>150</v>
      </c>
      <c r="BE425" s="202">
        <f>IF(N425="základní",J425,0)</f>
        <v>0</v>
      </c>
      <c r="BF425" s="202">
        <f>IF(N425="snížená",J425,0)</f>
        <v>0</v>
      </c>
      <c r="BG425" s="202">
        <f>IF(N425="zákl. přenesená",J425,0)</f>
        <v>0</v>
      </c>
      <c r="BH425" s="202">
        <f>IF(N425="sníž. přenesená",J425,0)</f>
        <v>0</v>
      </c>
      <c r="BI425" s="202">
        <f>IF(N425="nulová",J425,0)</f>
        <v>0</v>
      </c>
      <c r="BJ425" s="22" t="s">
        <v>24</v>
      </c>
      <c r="BK425" s="202">
        <f>ROUND(I425*H425,2)</f>
        <v>0</v>
      </c>
      <c r="BL425" s="22" t="s">
        <v>244</v>
      </c>
      <c r="BM425" s="22" t="s">
        <v>805</v>
      </c>
    </row>
    <row r="426" spans="2:65" s="1" customFormat="1" ht="13.5">
      <c r="B426" s="39"/>
      <c r="C426" s="61"/>
      <c r="D426" s="208" t="s">
        <v>159</v>
      </c>
      <c r="E426" s="61"/>
      <c r="F426" s="218" t="s">
        <v>806</v>
      </c>
      <c r="G426" s="61"/>
      <c r="H426" s="61"/>
      <c r="I426" s="161"/>
      <c r="J426" s="61"/>
      <c r="K426" s="61"/>
      <c r="L426" s="59"/>
      <c r="M426" s="205"/>
      <c r="N426" s="40"/>
      <c r="O426" s="40"/>
      <c r="P426" s="40"/>
      <c r="Q426" s="40"/>
      <c r="R426" s="40"/>
      <c r="S426" s="40"/>
      <c r="T426" s="76"/>
      <c r="AT426" s="22" t="s">
        <v>159</v>
      </c>
      <c r="AU426" s="22" t="s">
        <v>89</v>
      </c>
    </row>
    <row r="427" spans="2:65" s="1" customFormat="1" ht="22.5" customHeight="1">
      <c r="B427" s="39"/>
      <c r="C427" s="191" t="s">
        <v>807</v>
      </c>
      <c r="D427" s="191" t="s">
        <v>152</v>
      </c>
      <c r="E427" s="192" t="s">
        <v>808</v>
      </c>
      <c r="F427" s="193" t="s">
        <v>803</v>
      </c>
      <c r="G427" s="194" t="s">
        <v>804</v>
      </c>
      <c r="H427" s="195">
        <v>225.21600000000001</v>
      </c>
      <c r="I427" s="196"/>
      <c r="J427" s="197">
        <f>ROUND(I427*H427,2)</f>
        <v>0</v>
      </c>
      <c r="K427" s="193" t="s">
        <v>22</v>
      </c>
      <c r="L427" s="59"/>
      <c r="M427" s="198" t="s">
        <v>22</v>
      </c>
      <c r="N427" s="199" t="s">
        <v>51</v>
      </c>
      <c r="O427" s="40"/>
      <c r="P427" s="200">
        <f>O427*H427</f>
        <v>0</v>
      </c>
      <c r="Q427" s="200">
        <v>6.0000000000000002E-5</v>
      </c>
      <c r="R427" s="200">
        <f>Q427*H427</f>
        <v>1.3512960000000001E-2</v>
      </c>
      <c r="S427" s="200">
        <v>0</v>
      </c>
      <c r="T427" s="201">
        <f>S427*H427</f>
        <v>0</v>
      </c>
      <c r="AR427" s="22" t="s">
        <v>244</v>
      </c>
      <c r="AT427" s="22" t="s">
        <v>152</v>
      </c>
      <c r="AU427" s="22" t="s">
        <v>89</v>
      </c>
      <c r="AY427" s="22" t="s">
        <v>150</v>
      </c>
      <c r="BE427" s="202">
        <f>IF(N427="základní",J427,0)</f>
        <v>0</v>
      </c>
      <c r="BF427" s="202">
        <f>IF(N427="snížená",J427,0)</f>
        <v>0</v>
      </c>
      <c r="BG427" s="202">
        <f>IF(N427="zákl. přenesená",J427,0)</f>
        <v>0</v>
      </c>
      <c r="BH427" s="202">
        <f>IF(N427="sníž. přenesená",J427,0)</f>
        <v>0</v>
      </c>
      <c r="BI427" s="202">
        <f>IF(N427="nulová",J427,0)</f>
        <v>0</v>
      </c>
      <c r="BJ427" s="22" t="s">
        <v>24</v>
      </c>
      <c r="BK427" s="202">
        <f>ROUND(I427*H427,2)</f>
        <v>0</v>
      </c>
      <c r="BL427" s="22" t="s">
        <v>244</v>
      </c>
      <c r="BM427" s="22" t="s">
        <v>809</v>
      </c>
    </row>
    <row r="428" spans="2:65" s="1" customFormat="1" ht="13.5">
      <c r="B428" s="39"/>
      <c r="C428" s="61"/>
      <c r="D428" s="208" t="s">
        <v>159</v>
      </c>
      <c r="E428" s="61"/>
      <c r="F428" s="218" t="s">
        <v>806</v>
      </c>
      <c r="G428" s="61"/>
      <c r="H428" s="61"/>
      <c r="I428" s="161"/>
      <c r="J428" s="61"/>
      <c r="K428" s="61"/>
      <c r="L428" s="59"/>
      <c r="M428" s="205"/>
      <c r="N428" s="40"/>
      <c r="O428" s="40"/>
      <c r="P428" s="40"/>
      <c r="Q428" s="40"/>
      <c r="R428" s="40"/>
      <c r="S428" s="40"/>
      <c r="T428" s="76"/>
      <c r="AT428" s="22" t="s">
        <v>159</v>
      </c>
      <c r="AU428" s="22" t="s">
        <v>89</v>
      </c>
    </row>
    <row r="429" spans="2:65" s="1" customFormat="1" ht="22.5" customHeight="1">
      <c r="B429" s="39"/>
      <c r="C429" s="222" t="s">
        <v>810</v>
      </c>
      <c r="D429" s="222" t="s">
        <v>202</v>
      </c>
      <c r="E429" s="223" t="s">
        <v>811</v>
      </c>
      <c r="F429" s="224" t="s">
        <v>812</v>
      </c>
      <c r="G429" s="225" t="s">
        <v>185</v>
      </c>
      <c r="H429" s="226">
        <v>0.27600000000000002</v>
      </c>
      <c r="I429" s="227"/>
      <c r="J429" s="228">
        <f>ROUND(I429*H429,2)</f>
        <v>0</v>
      </c>
      <c r="K429" s="224" t="s">
        <v>22</v>
      </c>
      <c r="L429" s="229"/>
      <c r="M429" s="230" t="s">
        <v>22</v>
      </c>
      <c r="N429" s="231" t="s">
        <v>51</v>
      </c>
      <c r="O429" s="40"/>
      <c r="P429" s="200">
        <f>O429*H429</f>
        <v>0</v>
      </c>
      <c r="Q429" s="200">
        <v>1</v>
      </c>
      <c r="R429" s="200">
        <f>Q429*H429</f>
        <v>0.27600000000000002</v>
      </c>
      <c r="S429" s="200">
        <v>0</v>
      </c>
      <c r="T429" s="201">
        <f>S429*H429</f>
        <v>0</v>
      </c>
      <c r="AR429" s="22" t="s">
        <v>342</v>
      </c>
      <c r="AT429" s="22" t="s">
        <v>202</v>
      </c>
      <c r="AU429" s="22" t="s">
        <v>89</v>
      </c>
      <c r="AY429" s="22" t="s">
        <v>150</v>
      </c>
      <c r="BE429" s="202">
        <f>IF(N429="základní",J429,0)</f>
        <v>0</v>
      </c>
      <c r="BF429" s="202">
        <f>IF(N429="snížená",J429,0)</f>
        <v>0</v>
      </c>
      <c r="BG429" s="202">
        <f>IF(N429="zákl. přenesená",J429,0)</f>
        <v>0</v>
      </c>
      <c r="BH429" s="202">
        <f>IF(N429="sníž. přenesená",J429,0)</f>
        <v>0</v>
      </c>
      <c r="BI429" s="202">
        <f>IF(N429="nulová",J429,0)</f>
        <v>0</v>
      </c>
      <c r="BJ429" s="22" t="s">
        <v>24</v>
      </c>
      <c r="BK429" s="202">
        <f>ROUND(I429*H429,2)</f>
        <v>0</v>
      </c>
      <c r="BL429" s="22" t="s">
        <v>244</v>
      </c>
      <c r="BM429" s="22" t="s">
        <v>813</v>
      </c>
    </row>
    <row r="430" spans="2:65" s="1" customFormat="1" ht="13.5">
      <c r="B430" s="39"/>
      <c r="C430" s="61"/>
      <c r="D430" s="203" t="s">
        <v>159</v>
      </c>
      <c r="E430" s="61"/>
      <c r="F430" s="204" t="s">
        <v>812</v>
      </c>
      <c r="G430" s="61"/>
      <c r="H430" s="61"/>
      <c r="I430" s="161"/>
      <c r="J430" s="61"/>
      <c r="K430" s="61"/>
      <c r="L430" s="59"/>
      <c r="M430" s="205"/>
      <c r="N430" s="40"/>
      <c r="O430" s="40"/>
      <c r="P430" s="40"/>
      <c r="Q430" s="40"/>
      <c r="R430" s="40"/>
      <c r="S430" s="40"/>
      <c r="T430" s="76"/>
      <c r="AT430" s="22" t="s">
        <v>159</v>
      </c>
      <c r="AU430" s="22" t="s">
        <v>89</v>
      </c>
    </row>
    <row r="431" spans="2:65" s="1" customFormat="1" ht="27">
      <c r="B431" s="39"/>
      <c r="C431" s="61"/>
      <c r="D431" s="208" t="s">
        <v>221</v>
      </c>
      <c r="E431" s="61"/>
      <c r="F431" s="244" t="s">
        <v>814</v>
      </c>
      <c r="G431" s="61"/>
      <c r="H431" s="61"/>
      <c r="I431" s="161"/>
      <c r="J431" s="61"/>
      <c r="K431" s="61"/>
      <c r="L431" s="59"/>
      <c r="M431" s="205"/>
      <c r="N431" s="40"/>
      <c r="O431" s="40"/>
      <c r="P431" s="40"/>
      <c r="Q431" s="40"/>
      <c r="R431" s="40"/>
      <c r="S431" s="40"/>
      <c r="T431" s="76"/>
      <c r="AT431" s="22" t="s">
        <v>221</v>
      </c>
      <c r="AU431" s="22" t="s">
        <v>89</v>
      </c>
    </row>
    <row r="432" spans="2:65" s="1" customFormat="1" ht="22.5" customHeight="1">
      <c r="B432" s="39"/>
      <c r="C432" s="222" t="s">
        <v>815</v>
      </c>
      <c r="D432" s="222" t="s">
        <v>202</v>
      </c>
      <c r="E432" s="223" t="s">
        <v>816</v>
      </c>
      <c r="F432" s="224" t="s">
        <v>817</v>
      </c>
      <c r="G432" s="225" t="s">
        <v>185</v>
      </c>
      <c r="H432" s="226">
        <v>0.08</v>
      </c>
      <c r="I432" s="227"/>
      <c r="J432" s="228">
        <f>ROUND(I432*H432,2)</f>
        <v>0</v>
      </c>
      <c r="K432" s="224" t="s">
        <v>156</v>
      </c>
      <c r="L432" s="229"/>
      <c r="M432" s="230" t="s">
        <v>22</v>
      </c>
      <c r="N432" s="231" t="s">
        <v>51</v>
      </c>
      <c r="O432" s="40"/>
      <c r="P432" s="200">
        <f>O432*H432</f>
        <v>0</v>
      </c>
      <c r="Q432" s="200">
        <v>1</v>
      </c>
      <c r="R432" s="200">
        <f>Q432*H432</f>
        <v>0.08</v>
      </c>
      <c r="S432" s="200">
        <v>0</v>
      </c>
      <c r="T432" s="201">
        <f>S432*H432</f>
        <v>0</v>
      </c>
      <c r="AR432" s="22" t="s">
        <v>342</v>
      </c>
      <c r="AT432" s="22" t="s">
        <v>202</v>
      </c>
      <c r="AU432" s="22" t="s">
        <v>89</v>
      </c>
      <c r="AY432" s="22" t="s">
        <v>150</v>
      </c>
      <c r="BE432" s="202">
        <f>IF(N432="základní",J432,0)</f>
        <v>0</v>
      </c>
      <c r="BF432" s="202">
        <f>IF(N432="snížená",J432,0)</f>
        <v>0</v>
      </c>
      <c r="BG432" s="202">
        <f>IF(N432="zákl. přenesená",J432,0)</f>
        <v>0</v>
      </c>
      <c r="BH432" s="202">
        <f>IF(N432="sníž. přenesená",J432,0)</f>
        <v>0</v>
      </c>
      <c r="BI432" s="202">
        <f>IF(N432="nulová",J432,0)</f>
        <v>0</v>
      </c>
      <c r="BJ432" s="22" t="s">
        <v>24</v>
      </c>
      <c r="BK432" s="202">
        <f>ROUND(I432*H432,2)</f>
        <v>0</v>
      </c>
      <c r="BL432" s="22" t="s">
        <v>244</v>
      </c>
      <c r="BM432" s="22" t="s">
        <v>818</v>
      </c>
    </row>
    <row r="433" spans="2:65" s="1" customFormat="1" ht="13.5">
      <c r="B433" s="39"/>
      <c r="C433" s="61"/>
      <c r="D433" s="203" t="s">
        <v>159</v>
      </c>
      <c r="E433" s="61"/>
      <c r="F433" s="204" t="s">
        <v>817</v>
      </c>
      <c r="G433" s="61"/>
      <c r="H433" s="61"/>
      <c r="I433" s="161"/>
      <c r="J433" s="61"/>
      <c r="K433" s="61"/>
      <c r="L433" s="59"/>
      <c r="M433" s="205"/>
      <c r="N433" s="40"/>
      <c r="O433" s="40"/>
      <c r="P433" s="40"/>
      <c r="Q433" s="40"/>
      <c r="R433" s="40"/>
      <c r="S433" s="40"/>
      <c r="T433" s="76"/>
      <c r="AT433" s="22" t="s">
        <v>159</v>
      </c>
      <c r="AU433" s="22" t="s">
        <v>89</v>
      </c>
    </row>
    <row r="434" spans="2:65" s="1" customFormat="1" ht="27">
      <c r="B434" s="39"/>
      <c r="C434" s="61"/>
      <c r="D434" s="208" t="s">
        <v>221</v>
      </c>
      <c r="E434" s="61"/>
      <c r="F434" s="244" t="s">
        <v>814</v>
      </c>
      <c r="G434" s="61"/>
      <c r="H434" s="61"/>
      <c r="I434" s="161"/>
      <c r="J434" s="61"/>
      <c r="K434" s="61"/>
      <c r="L434" s="59"/>
      <c r="M434" s="205"/>
      <c r="N434" s="40"/>
      <c r="O434" s="40"/>
      <c r="P434" s="40"/>
      <c r="Q434" s="40"/>
      <c r="R434" s="40"/>
      <c r="S434" s="40"/>
      <c r="T434" s="76"/>
      <c r="AT434" s="22" t="s">
        <v>221</v>
      </c>
      <c r="AU434" s="22" t="s">
        <v>89</v>
      </c>
    </row>
    <row r="435" spans="2:65" s="1" customFormat="1" ht="22.5" customHeight="1">
      <c r="B435" s="39"/>
      <c r="C435" s="191" t="s">
        <v>819</v>
      </c>
      <c r="D435" s="191" t="s">
        <v>152</v>
      </c>
      <c r="E435" s="192" t="s">
        <v>820</v>
      </c>
      <c r="F435" s="193" t="s">
        <v>821</v>
      </c>
      <c r="G435" s="194" t="s">
        <v>199</v>
      </c>
      <c r="H435" s="195">
        <v>104</v>
      </c>
      <c r="I435" s="196"/>
      <c r="J435" s="197">
        <f>ROUND(I435*H435,2)</f>
        <v>0</v>
      </c>
      <c r="K435" s="193" t="s">
        <v>156</v>
      </c>
      <c r="L435" s="59"/>
      <c r="M435" s="198" t="s">
        <v>22</v>
      </c>
      <c r="N435" s="199" t="s">
        <v>51</v>
      </c>
      <c r="O435" s="40"/>
      <c r="P435" s="200">
        <f>O435*H435</f>
        <v>0</v>
      </c>
      <c r="Q435" s="200">
        <v>3.2000000000000003E-4</v>
      </c>
      <c r="R435" s="200">
        <f>Q435*H435</f>
        <v>3.3280000000000004E-2</v>
      </c>
      <c r="S435" s="200">
        <v>0</v>
      </c>
      <c r="T435" s="201">
        <f>S435*H435</f>
        <v>0</v>
      </c>
      <c r="AR435" s="22" t="s">
        <v>244</v>
      </c>
      <c r="AT435" s="22" t="s">
        <v>152</v>
      </c>
      <c r="AU435" s="22" t="s">
        <v>89</v>
      </c>
      <c r="AY435" s="22" t="s">
        <v>150</v>
      </c>
      <c r="BE435" s="202">
        <f>IF(N435="základní",J435,0)</f>
        <v>0</v>
      </c>
      <c r="BF435" s="202">
        <f>IF(N435="snížená",J435,0)</f>
        <v>0</v>
      </c>
      <c r="BG435" s="202">
        <f>IF(N435="zákl. přenesená",J435,0)</f>
        <v>0</v>
      </c>
      <c r="BH435" s="202">
        <f>IF(N435="sníž. přenesená",J435,0)</f>
        <v>0</v>
      </c>
      <c r="BI435" s="202">
        <f>IF(N435="nulová",J435,0)</f>
        <v>0</v>
      </c>
      <c r="BJ435" s="22" t="s">
        <v>24</v>
      </c>
      <c r="BK435" s="202">
        <f>ROUND(I435*H435,2)</f>
        <v>0</v>
      </c>
      <c r="BL435" s="22" t="s">
        <v>244</v>
      </c>
      <c r="BM435" s="22" t="s">
        <v>822</v>
      </c>
    </row>
    <row r="436" spans="2:65" s="1" customFormat="1" ht="27">
      <c r="B436" s="39"/>
      <c r="C436" s="61"/>
      <c r="D436" s="203" t="s">
        <v>159</v>
      </c>
      <c r="E436" s="61"/>
      <c r="F436" s="204" t="s">
        <v>823</v>
      </c>
      <c r="G436" s="61"/>
      <c r="H436" s="61"/>
      <c r="I436" s="161"/>
      <c r="J436" s="61"/>
      <c r="K436" s="61"/>
      <c r="L436" s="59"/>
      <c r="M436" s="205"/>
      <c r="N436" s="40"/>
      <c r="O436" s="40"/>
      <c r="P436" s="40"/>
      <c r="Q436" s="40"/>
      <c r="R436" s="40"/>
      <c r="S436" s="40"/>
      <c r="T436" s="76"/>
      <c r="AT436" s="22" t="s">
        <v>159</v>
      </c>
      <c r="AU436" s="22" t="s">
        <v>89</v>
      </c>
    </row>
    <row r="437" spans="2:65" s="1" customFormat="1" ht="27">
      <c r="B437" s="39"/>
      <c r="C437" s="61"/>
      <c r="D437" s="208" t="s">
        <v>221</v>
      </c>
      <c r="E437" s="61"/>
      <c r="F437" s="244" t="s">
        <v>814</v>
      </c>
      <c r="G437" s="61"/>
      <c r="H437" s="61"/>
      <c r="I437" s="161"/>
      <c r="J437" s="61"/>
      <c r="K437" s="61"/>
      <c r="L437" s="59"/>
      <c r="M437" s="205"/>
      <c r="N437" s="40"/>
      <c r="O437" s="40"/>
      <c r="P437" s="40"/>
      <c r="Q437" s="40"/>
      <c r="R437" s="40"/>
      <c r="S437" s="40"/>
      <c r="T437" s="76"/>
      <c r="AT437" s="22" t="s">
        <v>221</v>
      </c>
      <c r="AU437" s="22" t="s">
        <v>89</v>
      </c>
    </row>
    <row r="438" spans="2:65" s="1" customFormat="1" ht="22.5" customHeight="1">
      <c r="B438" s="39"/>
      <c r="C438" s="191" t="s">
        <v>824</v>
      </c>
      <c r="D438" s="191" t="s">
        <v>152</v>
      </c>
      <c r="E438" s="192" t="s">
        <v>825</v>
      </c>
      <c r="F438" s="193" t="s">
        <v>826</v>
      </c>
      <c r="G438" s="194" t="s">
        <v>827</v>
      </c>
      <c r="H438" s="245"/>
      <c r="I438" s="196"/>
      <c r="J438" s="197">
        <f>ROUND(I438*H438,2)</f>
        <v>0</v>
      </c>
      <c r="K438" s="193" t="s">
        <v>156</v>
      </c>
      <c r="L438" s="59"/>
      <c r="M438" s="198" t="s">
        <v>22</v>
      </c>
      <c r="N438" s="199" t="s">
        <v>51</v>
      </c>
      <c r="O438" s="40"/>
      <c r="P438" s="200">
        <f>O438*H438</f>
        <v>0</v>
      </c>
      <c r="Q438" s="200">
        <v>0</v>
      </c>
      <c r="R438" s="200">
        <f>Q438*H438</f>
        <v>0</v>
      </c>
      <c r="S438" s="200">
        <v>0</v>
      </c>
      <c r="T438" s="201">
        <f>S438*H438</f>
        <v>0</v>
      </c>
      <c r="AR438" s="22" t="s">
        <v>244</v>
      </c>
      <c r="AT438" s="22" t="s">
        <v>152</v>
      </c>
      <c r="AU438" s="22" t="s">
        <v>89</v>
      </c>
      <c r="AY438" s="22" t="s">
        <v>150</v>
      </c>
      <c r="BE438" s="202">
        <f>IF(N438="základní",J438,0)</f>
        <v>0</v>
      </c>
      <c r="BF438" s="202">
        <f>IF(N438="snížená",J438,0)</f>
        <v>0</v>
      </c>
      <c r="BG438" s="202">
        <f>IF(N438="zákl. přenesená",J438,0)</f>
        <v>0</v>
      </c>
      <c r="BH438" s="202">
        <f>IF(N438="sníž. přenesená",J438,0)</f>
        <v>0</v>
      </c>
      <c r="BI438" s="202">
        <f>IF(N438="nulová",J438,0)</f>
        <v>0</v>
      </c>
      <c r="BJ438" s="22" t="s">
        <v>24</v>
      </c>
      <c r="BK438" s="202">
        <f>ROUND(I438*H438,2)</f>
        <v>0</v>
      </c>
      <c r="BL438" s="22" t="s">
        <v>244</v>
      </c>
      <c r="BM438" s="22" t="s">
        <v>828</v>
      </c>
    </row>
    <row r="439" spans="2:65" s="1" customFormat="1" ht="27">
      <c r="B439" s="39"/>
      <c r="C439" s="61"/>
      <c r="D439" s="203" t="s">
        <v>159</v>
      </c>
      <c r="E439" s="61"/>
      <c r="F439" s="204" t="s">
        <v>829</v>
      </c>
      <c r="G439" s="61"/>
      <c r="H439" s="61"/>
      <c r="I439" s="161"/>
      <c r="J439" s="61"/>
      <c r="K439" s="61"/>
      <c r="L439" s="59"/>
      <c r="M439" s="205"/>
      <c r="N439" s="40"/>
      <c r="O439" s="40"/>
      <c r="P439" s="40"/>
      <c r="Q439" s="40"/>
      <c r="R439" s="40"/>
      <c r="S439" s="40"/>
      <c r="T439" s="76"/>
      <c r="AT439" s="22" t="s">
        <v>159</v>
      </c>
      <c r="AU439" s="22" t="s">
        <v>89</v>
      </c>
    </row>
    <row r="440" spans="2:65" s="10" customFormat="1" ht="29.85" customHeight="1">
      <c r="B440" s="174"/>
      <c r="C440" s="175"/>
      <c r="D440" s="188" t="s">
        <v>79</v>
      </c>
      <c r="E440" s="189" t="s">
        <v>830</v>
      </c>
      <c r="F440" s="189" t="s">
        <v>831</v>
      </c>
      <c r="G440" s="175"/>
      <c r="H440" s="175"/>
      <c r="I440" s="178"/>
      <c r="J440" s="190">
        <f>BK440</f>
        <v>0</v>
      </c>
      <c r="K440" s="175"/>
      <c r="L440" s="180"/>
      <c r="M440" s="181"/>
      <c r="N440" s="182"/>
      <c r="O440" s="182"/>
      <c r="P440" s="183">
        <f>SUM(P441:P446)</f>
        <v>0</v>
      </c>
      <c r="Q440" s="182"/>
      <c r="R440" s="183">
        <f>SUM(R441:R446)</f>
        <v>0</v>
      </c>
      <c r="S440" s="182"/>
      <c r="T440" s="184">
        <f>SUM(T441:T446)</f>
        <v>2.9108352000000002</v>
      </c>
      <c r="AR440" s="185" t="s">
        <v>89</v>
      </c>
      <c r="AT440" s="186" t="s">
        <v>79</v>
      </c>
      <c r="AU440" s="186" t="s">
        <v>24</v>
      </c>
      <c r="AY440" s="185" t="s">
        <v>150</v>
      </c>
      <c r="BK440" s="187">
        <f>SUM(BK441:BK446)</f>
        <v>0</v>
      </c>
    </row>
    <row r="441" spans="2:65" s="1" customFormat="1" ht="22.5" customHeight="1">
      <c r="B441" s="39"/>
      <c r="C441" s="191" t="s">
        <v>832</v>
      </c>
      <c r="D441" s="191" t="s">
        <v>152</v>
      </c>
      <c r="E441" s="192" t="s">
        <v>833</v>
      </c>
      <c r="F441" s="193" t="s">
        <v>834</v>
      </c>
      <c r="G441" s="194" t="s">
        <v>218</v>
      </c>
      <c r="H441" s="195">
        <v>107.01600000000001</v>
      </c>
      <c r="I441" s="196"/>
      <c r="J441" s="197">
        <f>ROUND(I441*H441,2)</f>
        <v>0</v>
      </c>
      <c r="K441" s="193" t="s">
        <v>156</v>
      </c>
      <c r="L441" s="59"/>
      <c r="M441" s="198" t="s">
        <v>22</v>
      </c>
      <c r="N441" s="199" t="s">
        <v>51</v>
      </c>
      <c r="O441" s="40"/>
      <c r="P441" s="200">
        <f>O441*H441</f>
        <v>0</v>
      </c>
      <c r="Q441" s="200">
        <v>0</v>
      </c>
      <c r="R441" s="200">
        <f>Q441*H441</f>
        <v>0</v>
      </c>
      <c r="S441" s="200">
        <v>2.7199999999999998E-2</v>
      </c>
      <c r="T441" s="201">
        <f>S441*H441</f>
        <v>2.9108352000000002</v>
      </c>
      <c r="AR441" s="22" t="s">
        <v>244</v>
      </c>
      <c r="AT441" s="22" t="s">
        <v>152</v>
      </c>
      <c r="AU441" s="22" t="s">
        <v>89</v>
      </c>
      <c r="AY441" s="22" t="s">
        <v>150</v>
      </c>
      <c r="BE441" s="202">
        <f>IF(N441="základní",J441,0)</f>
        <v>0</v>
      </c>
      <c r="BF441" s="202">
        <f>IF(N441="snížená",J441,0)</f>
        <v>0</v>
      </c>
      <c r="BG441" s="202">
        <f>IF(N441="zákl. přenesená",J441,0)</f>
        <v>0</v>
      </c>
      <c r="BH441" s="202">
        <f>IF(N441="sníž. přenesená",J441,0)</f>
        <v>0</v>
      </c>
      <c r="BI441" s="202">
        <f>IF(N441="nulová",J441,0)</f>
        <v>0</v>
      </c>
      <c r="BJ441" s="22" t="s">
        <v>24</v>
      </c>
      <c r="BK441" s="202">
        <f>ROUND(I441*H441,2)</f>
        <v>0</v>
      </c>
      <c r="BL441" s="22" t="s">
        <v>244</v>
      </c>
      <c r="BM441" s="22" t="s">
        <v>835</v>
      </c>
    </row>
    <row r="442" spans="2:65" s="1" customFormat="1" ht="13.5">
      <c r="B442" s="39"/>
      <c r="C442" s="61"/>
      <c r="D442" s="203" t="s">
        <v>159</v>
      </c>
      <c r="E442" s="61"/>
      <c r="F442" s="204" t="s">
        <v>836</v>
      </c>
      <c r="G442" s="61"/>
      <c r="H442" s="61"/>
      <c r="I442" s="161"/>
      <c r="J442" s="61"/>
      <c r="K442" s="61"/>
      <c r="L442" s="59"/>
      <c r="M442" s="205"/>
      <c r="N442" s="40"/>
      <c r="O442" s="40"/>
      <c r="P442" s="40"/>
      <c r="Q442" s="40"/>
      <c r="R442" s="40"/>
      <c r="S442" s="40"/>
      <c r="T442" s="76"/>
      <c r="AT442" s="22" t="s">
        <v>159</v>
      </c>
      <c r="AU442" s="22" t="s">
        <v>89</v>
      </c>
    </row>
    <row r="443" spans="2:65" s="11" customFormat="1" ht="27">
      <c r="B443" s="206"/>
      <c r="C443" s="207"/>
      <c r="D443" s="203" t="s">
        <v>161</v>
      </c>
      <c r="E443" s="219" t="s">
        <v>22</v>
      </c>
      <c r="F443" s="220" t="s">
        <v>837</v>
      </c>
      <c r="G443" s="207"/>
      <c r="H443" s="221">
        <v>73.442999999999998</v>
      </c>
      <c r="I443" s="212"/>
      <c r="J443" s="207"/>
      <c r="K443" s="207"/>
      <c r="L443" s="213"/>
      <c r="M443" s="214"/>
      <c r="N443" s="215"/>
      <c r="O443" s="215"/>
      <c r="P443" s="215"/>
      <c r="Q443" s="215"/>
      <c r="R443" s="215"/>
      <c r="S443" s="215"/>
      <c r="T443" s="216"/>
      <c r="AT443" s="217" t="s">
        <v>161</v>
      </c>
      <c r="AU443" s="217" t="s">
        <v>89</v>
      </c>
      <c r="AV443" s="11" t="s">
        <v>89</v>
      </c>
      <c r="AW443" s="11" t="s">
        <v>43</v>
      </c>
      <c r="AX443" s="11" t="s">
        <v>80</v>
      </c>
      <c r="AY443" s="217" t="s">
        <v>150</v>
      </c>
    </row>
    <row r="444" spans="2:65" s="11" customFormat="1" ht="40.5">
      <c r="B444" s="206"/>
      <c r="C444" s="207"/>
      <c r="D444" s="203" t="s">
        <v>161</v>
      </c>
      <c r="E444" s="219" t="s">
        <v>22</v>
      </c>
      <c r="F444" s="220" t="s">
        <v>838</v>
      </c>
      <c r="G444" s="207"/>
      <c r="H444" s="221">
        <v>8.5809999999999995</v>
      </c>
      <c r="I444" s="212"/>
      <c r="J444" s="207"/>
      <c r="K444" s="207"/>
      <c r="L444" s="213"/>
      <c r="M444" s="214"/>
      <c r="N444" s="215"/>
      <c r="O444" s="215"/>
      <c r="P444" s="215"/>
      <c r="Q444" s="215"/>
      <c r="R444" s="215"/>
      <c r="S444" s="215"/>
      <c r="T444" s="216"/>
      <c r="AT444" s="217" t="s">
        <v>161</v>
      </c>
      <c r="AU444" s="217" t="s">
        <v>89</v>
      </c>
      <c r="AV444" s="11" t="s">
        <v>89</v>
      </c>
      <c r="AW444" s="11" t="s">
        <v>43</v>
      </c>
      <c r="AX444" s="11" t="s">
        <v>80</v>
      </c>
      <c r="AY444" s="217" t="s">
        <v>150</v>
      </c>
    </row>
    <row r="445" spans="2:65" s="11" customFormat="1" ht="13.5">
      <c r="B445" s="206"/>
      <c r="C445" s="207"/>
      <c r="D445" s="203" t="s">
        <v>161</v>
      </c>
      <c r="E445" s="219" t="s">
        <v>22</v>
      </c>
      <c r="F445" s="220" t="s">
        <v>839</v>
      </c>
      <c r="G445" s="207"/>
      <c r="H445" s="221">
        <v>24.992000000000001</v>
      </c>
      <c r="I445" s="212"/>
      <c r="J445" s="207"/>
      <c r="K445" s="207"/>
      <c r="L445" s="213"/>
      <c r="M445" s="214"/>
      <c r="N445" s="215"/>
      <c r="O445" s="215"/>
      <c r="P445" s="215"/>
      <c r="Q445" s="215"/>
      <c r="R445" s="215"/>
      <c r="S445" s="215"/>
      <c r="T445" s="216"/>
      <c r="AT445" s="217" t="s">
        <v>161</v>
      </c>
      <c r="AU445" s="217" t="s">
        <v>89</v>
      </c>
      <c r="AV445" s="11" t="s">
        <v>89</v>
      </c>
      <c r="AW445" s="11" t="s">
        <v>43</v>
      </c>
      <c r="AX445" s="11" t="s">
        <v>80</v>
      </c>
      <c r="AY445" s="217" t="s">
        <v>150</v>
      </c>
    </row>
    <row r="446" spans="2:65" s="12" customFormat="1" ht="13.5">
      <c r="B446" s="233"/>
      <c r="C446" s="234"/>
      <c r="D446" s="203" t="s">
        <v>161</v>
      </c>
      <c r="E446" s="246" t="s">
        <v>22</v>
      </c>
      <c r="F446" s="247" t="s">
        <v>237</v>
      </c>
      <c r="G446" s="234"/>
      <c r="H446" s="248">
        <v>107.01600000000001</v>
      </c>
      <c r="I446" s="238"/>
      <c r="J446" s="234"/>
      <c r="K446" s="234"/>
      <c r="L446" s="239"/>
      <c r="M446" s="249"/>
      <c r="N446" s="250"/>
      <c r="O446" s="250"/>
      <c r="P446" s="250"/>
      <c r="Q446" s="250"/>
      <c r="R446" s="250"/>
      <c r="S446" s="250"/>
      <c r="T446" s="251"/>
      <c r="AT446" s="243" t="s">
        <v>161</v>
      </c>
      <c r="AU446" s="243" t="s">
        <v>89</v>
      </c>
      <c r="AV446" s="12" t="s">
        <v>157</v>
      </c>
      <c r="AW446" s="12" t="s">
        <v>43</v>
      </c>
      <c r="AX446" s="12" t="s">
        <v>24</v>
      </c>
      <c r="AY446" s="243" t="s">
        <v>150</v>
      </c>
    </row>
    <row r="447" spans="2:65" s="1" customFormat="1" ht="6.95" customHeight="1">
      <c r="B447" s="54"/>
      <c r="C447" s="55"/>
      <c r="D447" s="55"/>
      <c r="E447" s="55"/>
      <c r="F447" s="55"/>
      <c r="G447" s="55"/>
      <c r="H447" s="55"/>
      <c r="I447" s="137"/>
      <c r="J447" s="55"/>
      <c r="K447" s="55"/>
      <c r="L447" s="59"/>
    </row>
  </sheetData>
  <sheetProtection password="CC35" sheet="1" objects="1" scenarios="1" formatCells="0" formatColumns="0" formatRows="0" sort="0" autoFilter="0"/>
  <autoFilter ref="C93:K446"/>
  <mergeCells count="9">
    <mergeCell ref="E84:H84"/>
    <mergeCell ref="E86:H86"/>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93"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xml><?xml version="1.0" encoding="utf-8"?>
<worksheet xmlns="http://schemas.openxmlformats.org/spreadsheetml/2006/main" xmlns:r="http://schemas.openxmlformats.org/officeDocument/2006/relationships">
  <sheetPr>
    <pageSetUpPr fitToPage="1"/>
  </sheetPr>
  <dimension ref="A1:BR197"/>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09"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10"/>
      <c r="C1" s="110"/>
      <c r="D1" s="111" t="s">
        <v>1</v>
      </c>
      <c r="E1" s="110"/>
      <c r="F1" s="112" t="s">
        <v>103</v>
      </c>
      <c r="G1" s="380" t="s">
        <v>104</v>
      </c>
      <c r="H1" s="380"/>
      <c r="I1" s="113"/>
      <c r="J1" s="112" t="s">
        <v>105</v>
      </c>
      <c r="K1" s="111" t="s">
        <v>106</v>
      </c>
      <c r="L1" s="112" t="s">
        <v>107</v>
      </c>
      <c r="M1" s="112"/>
      <c r="N1" s="112"/>
      <c r="O1" s="112"/>
      <c r="P1" s="112"/>
      <c r="Q1" s="112"/>
      <c r="R1" s="112"/>
      <c r="S1" s="112"/>
      <c r="T1" s="112"/>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372"/>
      <c r="M2" s="372"/>
      <c r="N2" s="372"/>
      <c r="O2" s="372"/>
      <c r="P2" s="372"/>
      <c r="Q2" s="372"/>
      <c r="R2" s="372"/>
      <c r="S2" s="372"/>
      <c r="T2" s="372"/>
      <c r="U2" s="372"/>
      <c r="V2" s="372"/>
      <c r="AT2" s="22" t="s">
        <v>92</v>
      </c>
    </row>
    <row r="3" spans="1:70" ht="6.95" customHeight="1">
      <c r="B3" s="23"/>
      <c r="C3" s="24"/>
      <c r="D3" s="24"/>
      <c r="E3" s="24"/>
      <c r="F3" s="24"/>
      <c r="G3" s="24"/>
      <c r="H3" s="24"/>
      <c r="I3" s="114"/>
      <c r="J3" s="24"/>
      <c r="K3" s="25"/>
      <c r="AT3" s="22" t="s">
        <v>89</v>
      </c>
    </row>
    <row r="4" spans="1:70" ht="36.950000000000003" customHeight="1">
      <c r="B4" s="26"/>
      <c r="C4" s="27"/>
      <c r="D4" s="28" t="s">
        <v>108</v>
      </c>
      <c r="E4" s="27"/>
      <c r="F4" s="27"/>
      <c r="G4" s="27"/>
      <c r="H4" s="27"/>
      <c r="I4" s="115"/>
      <c r="J4" s="27"/>
      <c r="K4" s="29"/>
      <c r="M4" s="30" t="s">
        <v>12</v>
      </c>
      <c r="AT4" s="22" t="s">
        <v>6</v>
      </c>
    </row>
    <row r="5" spans="1:70" ht="6.95" customHeight="1">
      <c r="B5" s="26"/>
      <c r="C5" s="27"/>
      <c r="D5" s="27"/>
      <c r="E5" s="27"/>
      <c r="F5" s="27"/>
      <c r="G5" s="27"/>
      <c r="H5" s="27"/>
      <c r="I5" s="115"/>
      <c r="J5" s="27"/>
      <c r="K5" s="29"/>
    </row>
    <row r="6" spans="1:70">
      <c r="B6" s="26"/>
      <c r="C6" s="27"/>
      <c r="D6" s="35" t="s">
        <v>18</v>
      </c>
      <c r="E6" s="27"/>
      <c r="F6" s="27"/>
      <c r="G6" s="27"/>
      <c r="H6" s="27"/>
      <c r="I6" s="115"/>
      <c r="J6" s="27"/>
      <c r="K6" s="29"/>
    </row>
    <row r="7" spans="1:70" ht="22.5" customHeight="1">
      <c r="B7" s="26"/>
      <c r="C7" s="27"/>
      <c r="D7" s="27"/>
      <c r="E7" s="373" t="str">
        <f>'Rekapitulace stavby'!K6</f>
        <v>Snížení energetické náročnosti mateřské školy Mnichovice</v>
      </c>
      <c r="F7" s="374"/>
      <c r="G7" s="374"/>
      <c r="H7" s="374"/>
      <c r="I7" s="115"/>
      <c r="J7" s="27"/>
      <c r="K7" s="29"/>
    </row>
    <row r="8" spans="1:70" s="1" customFormat="1">
      <c r="B8" s="39"/>
      <c r="C8" s="40"/>
      <c r="D8" s="35" t="s">
        <v>109</v>
      </c>
      <c r="E8" s="40"/>
      <c r="F8" s="40"/>
      <c r="G8" s="40"/>
      <c r="H8" s="40"/>
      <c r="I8" s="116"/>
      <c r="J8" s="40"/>
      <c r="K8" s="43"/>
    </row>
    <row r="9" spans="1:70" s="1" customFormat="1" ht="36.950000000000003" customHeight="1">
      <c r="B9" s="39"/>
      <c r="C9" s="40"/>
      <c r="D9" s="40"/>
      <c r="E9" s="375" t="s">
        <v>840</v>
      </c>
      <c r="F9" s="376"/>
      <c r="G9" s="376"/>
      <c r="H9" s="376"/>
      <c r="I9" s="116"/>
      <c r="J9" s="40"/>
      <c r="K9" s="43"/>
    </row>
    <row r="10" spans="1:70" s="1" customFormat="1" ht="13.5">
      <c r="B10" s="39"/>
      <c r="C10" s="40"/>
      <c r="D10" s="40"/>
      <c r="E10" s="40"/>
      <c r="F10" s="40"/>
      <c r="G10" s="40"/>
      <c r="H10" s="40"/>
      <c r="I10" s="116"/>
      <c r="J10" s="40"/>
      <c r="K10" s="43"/>
    </row>
    <row r="11" spans="1:70" s="1" customFormat="1" ht="14.45" customHeight="1">
      <c r="B11" s="39"/>
      <c r="C11" s="40"/>
      <c r="D11" s="35" t="s">
        <v>21</v>
      </c>
      <c r="E11" s="40"/>
      <c r="F11" s="33" t="s">
        <v>22</v>
      </c>
      <c r="G11" s="40"/>
      <c r="H11" s="40"/>
      <c r="I11" s="117" t="s">
        <v>23</v>
      </c>
      <c r="J11" s="33" t="s">
        <v>22</v>
      </c>
      <c r="K11" s="43"/>
    </row>
    <row r="12" spans="1:70" s="1" customFormat="1" ht="14.45" customHeight="1">
      <c r="B12" s="39"/>
      <c r="C12" s="40"/>
      <c r="D12" s="35" t="s">
        <v>25</v>
      </c>
      <c r="E12" s="40"/>
      <c r="F12" s="33" t="s">
        <v>26</v>
      </c>
      <c r="G12" s="40"/>
      <c r="H12" s="40"/>
      <c r="I12" s="117" t="s">
        <v>27</v>
      </c>
      <c r="J12" s="118" t="str">
        <f>'Rekapitulace stavby'!AN8</f>
        <v>5. 3. 2017</v>
      </c>
      <c r="K12" s="43"/>
    </row>
    <row r="13" spans="1:70" s="1" customFormat="1" ht="10.9" customHeight="1">
      <c r="B13" s="39"/>
      <c r="C13" s="40"/>
      <c r="D13" s="40"/>
      <c r="E13" s="40"/>
      <c r="F13" s="40"/>
      <c r="G13" s="40"/>
      <c r="H13" s="40"/>
      <c r="I13" s="116"/>
      <c r="J13" s="40"/>
      <c r="K13" s="43"/>
    </row>
    <row r="14" spans="1:70" s="1" customFormat="1" ht="14.45" customHeight="1">
      <c r="B14" s="39"/>
      <c r="C14" s="40"/>
      <c r="D14" s="35" t="s">
        <v>31</v>
      </c>
      <c r="E14" s="40"/>
      <c r="F14" s="40"/>
      <c r="G14" s="40"/>
      <c r="H14" s="40"/>
      <c r="I14" s="117" t="s">
        <v>32</v>
      </c>
      <c r="J14" s="33" t="s">
        <v>33</v>
      </c>
      <c r="K14" s="43"/>
    </row>
    <row r="15" spans="1:70" s="1" customFormat="1" ht="18" customHeight="1">
      <c r="B15" s="39"/>
      <c r="C15" s="40"/>
      <c r="D15" s="40"/>
      <c r="E15" s="33" t="s">
        <v>34</v>
      </c>
      <c r="F15" s="40"/>
      <c r="G15" s="40"/>
      <c r="H15" s="40"/>
      <c r="I15" s="117" t="s">
        <v>35</v>
      </c>
      <c r="J15" s="33" t="s">
        <v>36</v>
      </c>
      <c r="K15" s="43"/>
    </row>
    <row r="16" spans="1:70" s="1" customFormat="1" ht="6.95" customHeight="1">
      <c r="B16" s="39"/>
      <c r="C16" s="40"/>
      <c r="D16" s="40"/>
      <c r="E16" s="40"/>
      <c r="F16" s="40"/>
      <c r="G16" s="40"/>
      <c r="H16" s="40"/>
      <c r="I16" s="116"/>
      <c r="J16" s="40"/>
      <c r="K16" s="43"/>
    </row>
    <row r="17" spans="2:11" s="1" customFormat="1" ht="14.45" customHeight="1">
      <c r="B17" s="39"/>
      <c r="C17" s="40"/>
      <c r="D17" s="35" t="s">
        <v>37</v>
      </c>
      <c r="E17" s="40"/>
      <c r="F17" s="40"/>
      <c r="G17" s="40"/>
      <c r="H17" s="40"/>
      <c r="I17" s="117" t="s">
        <v>32</v>
      </c>
      <c r="J17" s="33" t="str">
        <f>IF('Rekapitulace stavby'!AN13="Vyplň údaj","",IF('Rekapitulace stavby'!AN13="","",'Rekapitulace stavby'!AN13))</f>
        <v/>
      </c>
      <c r="K17" s="43"/>
    </row>
    <row r="18" spans="2:11" s="1" customFormat="1" ht="18" customHeight="1">
      <c r="B18" s="39"/>
      <c r="C18" s="40"/>
      <c r="D18" s="40"/>
      <c r="E18" s="33" t="str">
        <f>IF('Rekapitulace stavby'!E14="Vyplň údaj","",IF('Rekapitulace stavby'!E14="","",'Rekapitulace stavby'!E14))</f>
        <v/>
      </c>
      <c r="F18" s="40"/>
      <c r="G18" s="40"/>
      <c r="H18" s="40"/>
      <c r="I18" s="117" t="s">
        <v>35</v>
      </c>
      <c r="J18" s="33" t="str">
        <f>IF('Rekapitulace stavby'!AN14="Vyplň údaj","",IF('Rekapitulace stavby'!AN14="","",'Rekapitulace stavby'!AN14))</f>
        <v/>
      </c>
      <c r="K18" s="43"/>
    </row>
    <row r="19" spans="2:11" s="1" customFormat="1" ht="6.95" customHeight="1">
      <c r="B19" s="39"/>
      <c r="C19" s="40"/>
      <c r="D19" s="40"/>
      <c r="E19" s="40"/>
      <c r="F19" s="40"/>
      <c r="G19" s="40"/>
      <c r="H19" s="40"/>
      <c r="I19" s="116"/>
      <c r="J19" s="40"/>
      <c r="K19" s="43"/>
    </row>
    <row r="20" spans="2:11" s="1" customFormat="1" ht="14.45" customHeight="1">
      <c r="B20" s="39"/>
      <c r="C20" s="40"/>
      <c r="D20" s="35" t="s">
        <v>39</v>
      </c>
      <c r="E20" s="40"/>
      <c r="F20" s="40"/>
      <c r="G20" s="40"/>
      <c r="H20" s="40"/>
      <c r="I20" s="117" t="s">
        <v>32</v>
      </c>
      <c r="J20" s="33" t="s">
        <v>40</v>
      </c>
      <c r="K20" s="43"/>
    </row>
    <row r="21" spans="2:11" s="1" customFormat="1" ht="18" customHeight="1">
      <c r="B21" s="39"/>
      <c r="C21" s="40"/>
      <c r="D21" s="40"/>
      <c r="E21" s="33" t="s">
        <v>41</v>
      </c>
      <c r="F21" s="40"/>
      <c r="G21" s="40"/>
      <c r="H21" s="40"/>
      <c r="I21" s="117" t="s">
        <v>35</v>
      </c>
      <c r="J21" s="33" t="s">
        <v>42</v>
      </c>
      <c r="K21" s="43"/>
    </row>
    <row r="22" spans="2:11" s="1" customFormat="1" ht="6.95" customHeight="1">
      <c r="B22" s="39"/>
      <c r="C22" s="40"/>
      <c r="D22" s="40"/>
      <c r="E22" s="40"/>
      <c r="F22" s="40"/>
      <c r="G22" s="40"/>
      <c r="H22" s="40"/>
      <c r="I22" s="116"/>
      <c r="J22" s="40"/>
      <c r="K22" s="43"/>
    </row>
    <row r="23" spans="2:11" s="1" customFormat="1" ht="14.45" customHeight="1">
      <c r="B23" s="39"/>
      <c r="C23" s="40"/>
      <c r="D23" s="35" t="s">
        <v>44</v>
      </c>
      <c r="E23" s="40"/>
      <c r="F23" s="40"/>
      <c r="G23" s="40"/>
      <c r="H23" s="40"/>
      <c r="I23" s="116"/>
      <c r="J23" s="40"/>
      <c r="K23" s="43"/>
    </row>
    <row r="24" spans="2:11" s="6" customFormat="1" ht="63" customHeight="1">
      <c r="B24" s="119"/>
      <c r="C24" s="120"/>
      <c r="D24" s="120"/>
      <c r="E24" s="342" t="s">
        <v>45</v>
      </c>
      <c r="F24" s="342"/>
      <c r="G24" s="342"/>
      <c r="H24" s="342"/>
      <c r="I24" s="121"/>
      <c r="J24" s="120"/>
      <c r="K24" s="122"/>
    </row>
    <row r="25" spans="2:11" s="1" customFormat="1" ht="6.95" customHeight="1">
      <c r="B25" s="39"/>
      <c r="C25" s="40"/>
      <c r="D25" s="40"/>
      <c r="E25" s="40"/>
      <c r="F25" s="40"/>
      <c r="G25" s="40"/>
      <c r="H25" s="40"/>
      <c r="I25" s="116"/>
      <c r="J25" s="40"/>
      <c r="K25" s="43"/>
    </row>
    <row r="26" spans="2:11" s="1" customFormat="1" ht="6.95" customHeight="1">
      <c r="B26" s="39"/>
      <c r="C26" s="40"/>
      <c r="D26" s="83"/>
      <c r="E26" s="83"/>
      <c r="F26" s="83"/>
      <c r="G26" s="83"/>
      <c r="H26" s="83"/>
      <c r="I26" s="123"/>
      <c r="J26" s="83"/>
      <c r="K26" s="124"/>
    </row>
    <row r="27" spans="2:11" s="1" customFormat="1" ht="25.35" customHeight="1">
      <c r="B27" s="39"/>
      <c r="C27" s="40"/>
      <c r="D27" s="125" t="s">
        <v>46</v>
      </c>
      <c r="E27" s="40"/>
      <c r="F27" s="40"/>
      <c r="G27" s="40"/>
      <c r="H27" s="40"/>
      <c r="I27" s="116"/>
      <c r="J27" s="126">
        <f>ROUND(J79,2)</f>
        <v>0</v>
      </c>
      <c r="K27" s="43"/>
    </row>
    <row r="28" spans="2:11" s="1" customFormat="1" ht="6.95" customHeight="1">
      <c r="B28" s="39"/>
      <c r="C28" s="40"/>
      <c r="D28" s="83"/>
      <c r="E28" s="83"/>
      <c r="F28" s="83"/>
      <c r="G28" s="83"/>
      <c r="H28" s="83"/>
      <c r="I28" s="123"/>
      <c r="J28" s="83"/>
      <c r="K28" s="124"/>
    </row>
    <row r="29" spans="2:11" s="1" customFormat="1" ht="14.45" customHeight="1">
      <c r="B29" s="39"/>
      <c r="C29" s="40"/>
      <c r="D29" s="40"/>
      <c r="E29" s="40"/>
      <c r="F29" s="44" t="s">
        <v>48</v>
      </c>
      <c r="G29" s="40"/>
      <c r="H29" s="40"/>
      <c r="I29" s="127" t="s">
        <v>47</v>
      </c>
      <c r="J29" s="44" t="s">
        <v>49</v>
      </c>
      <c r="K29" s="43"/>
    </row>
    <row r="30" spans="2:11" s="1" customFormat="1" ht="14.45" customHeight="1">
      <c r="B30" s="39"/>
      <c r="C30" s="40"/>
      <c r="D30" s="47" t="s">
        <v>50</v>
      </c>
      <c r="E30" s="47" t="s">
        <v>51</v>
      </c>
      <c r="F30" s="128">
        <f>ROUND(SUM(BE79:BE196), 2)</f>
        <v>0</v>
      </c>
      <c r="G30" s="40"/>
      <c r="H30" s="40"/>
      <c r="I30" s="129">
        <v>0.21</v>
      </c>
      <c r="J30" s="128">
        <f>ROUND(ROUND((SUM(BE79:BE196)), 2)*I30, 2)</f>
        <v>0</v>
      </c>
      <c r="K30" s="43"/>
    </row>
    <row r="31" spans="2:11" s="1" customFormat="1" ht="14.45" customHeight="1">
      <c r="B31" s="39"/>
      <c r="C31" s="40"/>
      <c r="D31" s="40"/>
      <c r="E31" s="47" t="s">
        <v>52</v>
      </c>
      <c r="F31" s="128">
        <f>ROUND(SUM(BF79:BF196), 2)</f>
        <v>0</v>
      </c>
      <c r="G31" s="40"/>
      <c r="H31" s="40"/>
      <c r="I31" s="129">
        <v>0.15</v>
      </c>
      <c r="J31" s="128">
        <f>ROUND(ROUND((SUM(BF79:BF196)), 2)*I31, 2)</f>
        <v>0</v>
      </c>
      <c r="K31" s="43"/>
    </row>
    <row r="32" spans="2:11" s="1" customFormat="1" ht="14.45" hidden="1" customHeight="1">
      <c r="B32" s="39"/>
      <c r="C32" s="40"/>
      <c r="D32" s="40"/>
      <c r="E32" s="47" t="s">
        <v>53</v>
      </c>
      <c r="F32" s="128">
        <f>ROUND(SUM(BG79:BG196), 2)</f>
        <v>0</v>
      </c>
      <c r="G32" s="40"/>
      <c r="H32" s="40"/>
      <c r="I32" s="129">
        <v>0.21</v>
      </c>
      <c r="J32" s="128">
        <v>0</v>
      </c>
      <c r="K32" s="43"/>
    </row>
    <row r="33" spans="2:11" s="1" customFormat="1" ht="14.45" hidden="1" customHeight="1">
      <c r="B33" s="39"/>
      <c r="C33" s="40"/>
      <c r="D33" s="40"/>
      <c r="E33" s="47" t="s">
        <v>54</v>
      </c>
      <c r="F33" s="128">
        <f>ROUND(SUM(BH79:BH196), 2)</f>
        <v>0</v>
      </c>
      <c r="G33" s="40"/>
      <c r="H33" s="40"/>
      <c r="I33" s="129">
        <v>0.15</v>
      </c>
      <c r="J33" s="128">
        <v>0</v>
      </c>
      <c r="K33" s="43"/>
    </row>
    <row r="34" spans="2:11" s="1" customFormat="1" ht="14.45" hidden="1" customHeight="1">
      <c r="B34" s="39"/>
      <c r="C34" s="40"/>
      <c r="D34" s="40"/>
      <c r="E34" s="47" t="s">
        <v>55</v>
      </c>
      <c r="F34" s="128">
        <f>ROUND(SUM(BI79:BI196), 2)</f>
        <v>0</v>
      </c>
      <c r="G34" s="40"/>
      <c r="H34" s="40"/>
      <c r="I34" s="129">
        <v>0</v>
      </c>
      <c r="J34" s="128">
        <v>0</v>
      </c>
      <c r="K34" s="43"/>
    </row>
    <row r="35" spans="2:11" s="1" customFormat="1" ht="6.95" customHeight="1">
      <c r="B35" s="39"/>
      <c r="C35" s="40"/>
      <c r="D35" s="40"/>
      <c r="E35" s="40"/>
      <c r="F35" s="40"/>
      <c r="G35" s="40"/>
      <c r="H35" s="40"/>
      <c r="I35" s="116"/>
      <c r="J35" s="40"/>
      <c r="K35" s="43"/>
    </row>
    <row r="36" spans="2:11" s="1" customFormat="1" ht="25.35" customHeight="1">
      <c r="B36" s="39"/>
      <c r="C36" s="130"/>
      <c r="D36" s="131" t="s">
        <v>56</v>
      </c>
      <c r="E36" s="77"/>
      <c r="F36" s="77"/>
      <c r="G36" s="132" t="s">
        <v>57</v>
      </c>
      <c r="H36" s="133" t="s">
        <v>58</v>
      </c>
      <c r="I36" s="134"/>
      <c r="J36" s="135">
        <f>SUM(J27:J34)</f>
        <v>0</v>
      </c>
      <c r="K36" s="136"/>
    </row>
    <row r="37" spans="2:11" s="1" customFormat="1" ht="14.45" customHeight="1">
      <c r="B37" s="54"/>
      <c r="C37" s="55"/>
      <c r="D37" s="55"/>
      <c r="E37" s="55"/>
      <c r="F37" s="55"/>
      <c r="G37" s="55"/>
      <c r="H37" s="55"/>
      <c r="I37" s="137"/>
      <c r="J37" s="55"/>
      <c r="K37" s="56"/>
    </row>
    <row r="41" spans="2:11" s="1" customFormat="1" ht="6.95" customHeight="1">
      <c r="B41" s="138"/>
      <c r="C41" s="139"/>
      <c r="D41" s="139"/>
      <c r="E41" s="139"/>
      <c r="F41" s="139"/>
      <c r="G41" s="139"/>
      <c r="H41" s="139"/>
      <c r="I41" s="140"/>
      <c r="J41" s="139"/>
      <c r="K41" s="141"/>
    </row>
    <row r="42" spans="2:11" s="1" customFormat="1" ht="36.950000000000003" customHeight="1">
      <c r="B42" s="39"/>
      <c r="C42" s="28" t="s">
        <v>111</v>
      </c>
      <c r="D42" s="40"/>
      <c r="E42" s="40"/>
      <c r="F42" s="40"/>
      <c r="G42" s="40"/>
      <c r="H42" s="40"/>
      <c r="I42" s="116"/>
      <c r="J42" s="40"/>
      <c r="K42" s="43"/>
    </row>
    <row r="43" spans="2:11" s="1" customFormat="1" ht="6.95" customHeight="1">
      <c r="B43" s="39"/>
      <c r="C43" s="40"/>
      <c r="D43" s="40"/>
      <c r="E43" s="40"/>
      <c r="F43" s="40"/>
      <c r="G43" s="40"/>
      <c r="H43" s="40"/>
      <c r="I43" s="116"/>
      <c r="J43" s="40"/>
      <c r="K43" s="43"/>
    </row>
    <row r="44" spans="2:11" s="1" customFormat="1" ht="14.45" customHeight="1">
      <c r="B44" s="39"/>
      <c r="C44" s="35" t="s">
        <v>18</v>
      </c>
      <c r="D44" s="40"/>
      <c r="E44" s="40"/>
      <c r="F44" s="40"/>
      <c r="G44" s="40"/>
      <c r="H44" s="40"/>
      <c r="I44" s="116"/>
      <c r="J44" s="40"/>
      <c r="K44" s="43"/>
    </row>
    <row r="45" spans="2:11" s="1" customFormat="1" ht="22.5" customHeight="1">
      <c r="B45" s="39"/>
      <c r="C45" s="40"/>
      <c r="D45" s="40"/>
      <c r="E45" s="373" t="str">
        <f>E7</f>
        <v>Snížení energetické náročnosti mateřské školy Mnichovice</v>
      </c>
      <c r="F45" s="374"/>
      <c r="G45" s="374"/>
      <c r="H45" s="374"/>
      <c r="I45" s="116"/>
      <c r="J45" s="40"/>
      <c r="K45" s="43"/>
    </row>
    <row r="46" spans="2:11" s="1" customFormat="1" ht="14.45" customHeight="1">
      <c r="B46" s="39"/>
      <c r="C46" s="35" t="s">
        <v>109</v>
      </c>
      <c r="D46" s="40"/>
      <c r="E46" s="40"/>
      <c r="F46" s="40"/>
      <c r="G46" s="40"/>
      <c r="H46" s="40"/>
      <c r="I46" s="116"/>
      <c r="J46" s="40"/>
      <c r="K46" s="43"/>
    </row>
    <row r="47" spans="2:11" s="1" customFormat="1" ht="23.25" customHeight="1">
      <c r="B47" s="39"/>
      <c r="C47" s="40"/>
      <c r="D47" s="40"/>
      <c r="E47" s="375" t="str">
        <f>E9</f>
        <v>02 - Vzduchotechnika</v>
      </c>
      <c r="F47" s="376"/>
      <c r="G47" s="376"/>
      <c r="H47" s="376"/>
      <c r="I47" s="116"/>
      <c r="J47" s="40"/>
      <c r="K47" s="43"/>
    </row>
    <row r="48" spans="2:11" s="1" customFormat="1" ht="6.95" customHeight="1">
      <c r="B48" s="39"/>
      <c r="C48" s="40"/>
      <c r="D48" s="40"/>
      <c r="E48" s="40"/>
      <c r="F48" s="40"/>
      <c r="G48" s="40"/>
      <c r="H48" s="40"/>
      <c r="I48" s="116"/>
      <c r="J48" s="40"/>
      <c r="K48" s="43"/>
    </row>
    <row r="49" spans="2:47" s="1" customFormat="1" ht="18" customHeight="1">
      <c r="B49" s="39"/>
      <c r="C49" s="35" t="s">
        <v>25</v>
      </c>
      <c r="D49" s="40"/>
      <c r="E49" s="40"/>
      <c r="F49" s="33" t="str">
        <f>F12</f>
        <v>Tyršova 600, 251 64 Mnichovice</v>
      </c>
      <c r="G49" s="40"/>
      <c r="H49" s="40"/>
      <c r="I49" s="117" t="s">
        <v>27</v>
      </c>
      <c r="J49" s="118" t="str">
        <f>IF(J12="","",J12)</f>
        <v>5. 3. 2017</v>
      </c>
      <c r="K49" s="43"/>
    </row>
    <row r="50" spans="2:47" s="1" customFormat="1" ht="6.95" customHeight="1">
      <c r="B50" s="39"/>
      <c r="C50" s="40"/>
      <c r="D50" s="40"/>
      <c r="E50" s="40"/>
      <c r="F50" s="40"/>
      <c r="G50" s="40"/>
      <c r="H50" s="40"/>
      <c r="I50" s="116"/>
      <c r="J50" s="40"/>
      <c r="K50" s="43"/>
    </row>
    <row r="51" spans="2:47" s="1" customFormat="1">
      <c r="B51" s="39"/>
      <c r="C51" s="35" t="s">
        <v>31</v>
      </c>
      <c r="D51" s="40"/>
      <c r="E51" s="40"/>
      <c r="F51" s="33" t="str">
        <f>E15</f>
        <v>Město Mnichovice</v>
      </c>
      <c r="G51" s="40"/>
      <c r="H51" s="40"/>
      <c r="I51" s="117" t="s">
        <v>39</v>
      </c>
      <c r="J51" s="33" t="str">
        <f>E21</f>
        <v>Anylopex plus s.r.o.</v>
      </c>
      <c r="K51" s="43"/>
    </row>
    <row r="52" spans="2:47" s="1" customFormat="1" ht="14.45" customHeight="1">
      <c r="B52" s="39"/>
      <c r="C52" s="35" t="s">
        <v>37</v>
      </c>
      <c r="D52" s="40"/>
      <c r="E52" s="40"/>
      <c r="F52" s="33" t="str">
        <f>IF(E18="","",E18)</f>
        <v/>
      </c>
      <c r="G52" s="40"/>
      <c r="H52" s="40"/>
      <c r="I52" s="116"/>
      <c r="J52" s="40"/>
      <c r="K52" s="43"/>
    </row>
    <row r="53" spans="2:47" s="1" customFormat="1" ht="10.35" customHeight="1">
      <c r="B53" s="39"/>
      <c r="C53" s="40"/>
      <c r="D53" s="40"/>
      <c r="E53" s="40"/>
      <c r="F53" s="40"/>
      <c r="G53" s="40"/>
      <c r="H53" s="40"/>
      <c r="I53" s="116"/>
      <c r="J53" s="40"/>
      <c r="K53" s="43"/>
    </row>
    <row r="54" spans="2:47" s="1" customFormat="1" ht="29.25" customHeight="1">
      <c r="B54" s="39"/>
      <c r="C54" s="142" t="s">
        <v>112</v>
      </c>
      <c r="D54" s="130"/>
      <c r="E54" s="130"/>
      <c r="F54" s="130"/>
      <c r="G54" s="130"/>
      <c r="H54" s="130"/>
      <c r="I54" s="143"/>
      <c r="J54" s="144" t="s">
        <v>113</v>
      </c>
      <c r="K54" s="145"/>
    </row>
    <row r="55" spans="2:47" s="1" customFormat="1" ht="10.35" customHeight="1">
      <c r="B55" s="39"/>
      <c r="C55" s="40"/>
      <c r="D55" s="40"/>
      <c r="E55" s="40"/>
      <c r="F55" s="40"/>
      <c r="G55" s="40"/>
      <c r="H55" s="40"/>
      <c r="I55" s="116"/>
      <c r="J55" s="40"/>
      <c r="K55" s="43"/>
    </row>
    <row r="56" spans="2:47" s="1" customFormat="1" ht="29.25" customHeight="1">
      <c r="B56" s="39"/>
      <c r="C56" s="146" t="s">
        <v>114</v>
      </c>
      <c r="D56" s="40"/>
      <c r="E56" s="40"/>
      <c r="F56" s="40"/>
      <c r="G56" s="40"/>
      <c r="H56" s="40"/>
      <c r="I56" s="116"/>
      <c r="J56" s="126">
        <f>J79</f>
        <v>0</v>
      </c>
      <c r="K56" s="43"/>
      <c r="AU56" s="22" t="s">
        <v>115</v>
      </c>
    </row>
    <row r="57" spans="2:47" s="7" customFormat="1" ht="24.95" customHeight="1">
      <c r="B57" s="147"/>
      <c r="C57" s="148"/>
      <c r="D57" s="149" t="s">
        <v>123</v>
      </c>
      <c r="E57" s="150"/>
      <c r="F57" s="150"/>
      <c r="G57" s="150"/>
      <c r="H57" s="150"/>
      <c r="I57" s="151"/>
      <c r="J57" s="152">
        <f>J80</f>
        <v>0</v>
      </c>
      <c r="K57" s="153"/>
    </row>
    <row r="58" spans="2:47" s="8" customFormat="1" ht="19.899999999999999" customHeight="1">
      <c r="B58" s="154"/>
      <c r="C58" s="155"/>
      <c r="D58" s="156" t="s">
        <v>127</v>
      </c>
      <c r="E58" s="157"/>
      <c r="F58" s="157"/>
      <c r="G58" s="157"/>
      <c r="H58" s="157"/>
      <c r="I58" s="158"/>
      <c r="J58" s="159">
        <f>J81</f>
        <v>0</v>
      </c>
      <c r="K58" s="160"/>
    </row>
    <row r="59" spans="2:47" s="7" customFormat="1" ht="24.95" customHeight="1">
      <c r="B59" s="147"/>
      <c r="C59" s="148"/>
      <c r="D59" s="149" t="s">
        <v>841</v>
      </c>
      <c r="E59" s="150"/>
      <c r="F59" s="150"/>
      <c r="G59" s="150"/>
      <c r="H59" s="150"/>
      <c r="I59" s="151"/>
      <c r="J59" s="152">
        <f>J192</f>
        <v>0</v>
      </c>
      <c r="K59" s="153"/>
    </row>
    <row r="60" spans="2:47" s="1" customFormat="1" ht="21.75" customHeight="1">
      <c r="B60" s="39"/>
      <c r="C60" s="40"/>
      <c r="D60" s="40"/>
      <c r="E60" s="40"/>
      <c r="F60" s="40"/>
      <c r="G60" s="40"/>
      <c r="H60" s="40"/>
      <c r="I60" s="116"/>
      <c r="J60" s="40"/>
      <c r="K60" s="43"/>
    </row>
    <row r="61" spans="2:47" s="1" customFormat="1" ht="6.95" customHeight="1">
      <c r="B61" s="54"/>
      <c r="C61" s="55"/>
      <c r="D61" s="55"/>
      <c r="E61" s="55"/>
      <c r="F61" s="55"/>
      <c r="G61" s="55"/>
      <c r="H61" s="55"/>
      <c r="I61" s="137"/>
      <c r="J61" s="55"/>
      <c r="K61" s="56"/>
    </row>
    <row r="65" spans="2:63" s="1" customFormat="1" ht="6.95" customHeight="1">
      <c r="B65" s="57"/>
      <c r="C65" s="58"/>
      <c r="D65" s="58"/>
      <c r="E65" s="58"/>
      <c r="F65" s="58"/>
      <c r="G65" s="58"/>
      <c r="H65" s="58"/>
      <c r="I65" s="140"/>
      <c r="J65" s="58"/>
      <c r="K65" s="58"/>
      <c r="L65" s="59"/>
    </row>
    <row r="66" spans="2:63" s="1" customFormat="1" ht="36.950000000000003" customHeight="1">
      <c r="B66" s="39"/>
      <c r="C66" s="60" t="s">
        <v>134</v>
      </c>
      <c r="D66" s="61"/>
      <c r="E66" s="61"/>
      <c r="F66" s="61"/>
      <c r="G66" s="61"/>
      <c r="H66" s="61"/>
      <c r="I66" s="161"/>
      <c r="J66" s="61"/>
      <c r="K66" s="61"/>
      <c r="L66" s="59"/>
    </row>
    <row r="67" spans="2:63" s="1" customFormat="1" ht="6.95" customHeight="1">
      <c r="B67" s="39"/>
      <c r="C67" s="61"/>
      <c r="D67" s="61"/>
      <c r="E67" s="61"/>
      <c r="F67" s="61"/>
      <c r="G67" s="61"/>
      <c r="H67" s="61"/>
      <c r="I67" s="161"/>
      <c r="J67" s="61"/>
      <c r="K67" s="61"/>
      <c r="L67" s="59"/>
    </row>
    <row r="68" spans="2:63" s="1" customFormat="1" ht="14.45" customHeight="1">
      <c r="B68" s="39"/>
      <c r="C68" s="63" t="s">
        <v>18</v>
      </c>
      <c r="D68" s="61"/>
      <c r="E68" s="61"/>
      <c r="F68" s="61"/>
      <c r="G68" s="61"/>
      <c r="H68" s="61"/>
      <c r="I68" s="161"/>
      <c r="J68" s="61"/>
      <c r="K68" s="61"/>
      <c r="L68" s="59"/>
    </row>
    <row r="69" spans="2:63" s="1" customFormat="1" ht="22.5" customHeight="1">
      <c r="B69" s="39"/>
      <c r="C69" s="61"/>
      <c r="D69" s="61"/>
      <c r="E69" s="377" t="str">
        <f>E7</f>
        <v>Snížení energetické náročnosti mateřské školy Mnichovice</v>
      </c>
      <c r="F69" s="378"/>
      <c r="G69" s="378"/>
      <c r="H69" s="378"/>
      <c r="I69" s="161"/>
      <c r="J69" s="61"/>
      <c r="K69" s="61"/>
      <c r="L69" s="59"/>
    </row>
    <row r="70" spans="2:63" s="1" customFormat="1" ht="14.45" customHeight="1">
      <c r="B70" s="39"/>
      <c r="C70" s="63" t="s">
        <v>109</v>
      </c>
      <c r="D70" s="61"/>
      <c r="E70" s="61"/>
      <c r="F70" s="61"/>
      <c r="G70" s="61"/>
      <c r="H70" s="61"/>
      <c r="I70" s="161"/>
      <c r="J70" s="61"/>
      <c r="K70" s="61"/>
      <c r="L70" s="59"/>
    </row>
    <row r="71" spans="2:63" s="1" customFormat="1" ht="23.25" customHeight="1">
      <c r="B71" s="39"/>
      <c r="C71" s="61"/>
      <c r="D71" s="61"/>
      <c r="E71" s="353" t="str">
        <f>E9</f>
        <v>02 - Vzduchotechnika</v>
      </c>
      <c r="F71" s="379"/>
      <c r="G71" s="379"/>
      <c r="H71" s="379"/>
      <c r="I71" s="161"/>
      <c r="J71" s="61"/>
      <c r="K71" s="61"/>
      <c r="L71" s="59"/>
    </row>
    <row r="72" spans="2:63" s="1" customFormat="1" ht="6.95" customHeight="1">
      <c r="B72" s="39"/>
      <c r="C72" s="61"/>
      <c r="D72" s="61"/>
      <c r="E72" s="61"/>
      <c r="F72" s="61"/>
      <c r="G72" s="61"/>
      <c r="H72" s="61"/>
      <c r="I72" s="161"/>
      <c r="J72" s="61"/>
      <c r="K72" s="61"/>
      <c r="L72" s="59"/>
    </row>
    <row r="73" spans="2:63" s="1" customFormat="1" ht="18" customHeight="1">
      <c r="B73" s="39"/>
      <c r="C73" s="63" t="s">
        <v>25</v>
      </c>
      <c r="D73" s="61"/>
      <c r="E73" s="61"/>
      <c r="F73" s="162" t="str">
        <f>F12</f>
        <v>Tyršova 600, 251 64 Mnichovice</v>
      </c>
      <c r="G73" s="61"/>
      <c r="H73" s="61"/>
      <c r="I73" s="163" t="s">
        <v>27</v>
      </c>
      <c r="J73" s="71" t="str">
        <f>IF(J12="","",J12)</f>
        <v>5. 3. 2017</v>
      </c>
      <c r="K73" s="61"/>
      <c r="L73" s="59"/>
    </row>
    <row r="74" spans="2:63" s="1" customFormat="1" ht="6.95" customHeight="1">
      <c r="B74" s="39"/>
      <c r="C74" s="61"/>
      <c r="D74" s="61"/>
      <c r="E74" s="61"/>
      <c r="F74" s="61"/>
      <c r="G74" s="61"/>
      <c r="H74" s="61"/>
      <c r="I74" s="161"/>
      <c r="J74" s="61"/>
      <c r="K74" s="61"/>
      <c r="L74" s="59"/>
    </row>
    <row r="75" spans="2:63" s="1" customFormat="1">
      <c r="B75" s="39"/>
      <c r="C75" s="63" t="s">
        <v>31</v>
      </c>
      <c r="D75" s="61"/>
      <c r="E75" s="61"/>
      <c r="F75" s="162" t="str">
        <f>E15</f>
        <v>Město Mnichovice</v>
      </c>
      <c r="G75" s="61"/>
      <c r="H75" s="61"/>
      <c r="I75" s="163" t="s">
        <v>39</v>
      </c>
      <c r="J75" s="162" t="str">
        <f>E21</f>
        <v>Anylopex plus s.r.o.</v>
      </c>
      <c r="K75" s="61"/>
      <c r="L75" s="59"/>
    </row>
    <row r="76" spans="2:63" s="1" customFormat="1" ht="14.45" customHeight="1">
      <c r="B76" s="39"/>
      <c r="C76" s="63" t="s">
        <v>37</v>
      </c>
      <c r="D76" s="61"/>
      <c r="E76" s="61"/>
      <c r="F76" s="162" t="str">
        <f>IF(E18="","",E18)</f>
        <v/>
      </c>
      <c r="G76" s="61"/>
      <c r="H76" s="61"/>
      <c r="I76" s="161"/>
      <c r="J76" s="61"/>
      <c r="K76" s="61"/>
      <c r="L76" s="59"/>
    </row>
    <row r="77" spans="2:63" s="1" customFormat="1" ht="10.35" customHeight="1">
      <c r="B77" s="39"/>
      <c r="C77" s="61"/>
      <c r="D77" s="61"/>
      <c r="E77" s="61"/>
      <c r="F77" s="61"/>
      <c r="G77" s="61"/>
      <c r="H77" s="61"/>
      <c r="I77" s="161"/>
      <c r="J77" s="61"/>
      <c r="K77" s="61"/>
      <c r="L77" s="59"/>
    </row>
    <row r="78" spans="2:63" s="9" customFormat="1" ht="29.25" customHeight="1">
      <c r="B78" s="164"/>
      <c r="C78" s="165" t="s">
        <v>135</v>
      </c>
      <c r="D78" s="166" t="s">
        <v>65</v>
      </c>
      <c r="E78" s="166" t="s">
        <v>61</v>
      </c>
      <c r="F78" s="166" t="s">
        <v>136</v>
      </c>
      <c r="G78" s="166" t="s">
        <v>137</v>
      </c>
      <c r="H78" s="166" t="s">
        <v>138</v>
      </c>
      <c r="I78" s="167" t="s">
        <v>139</v>
      </c>
      <c r="J78" s="166" t="s">
        <v>113</v>
      </c>
      <c r="K78" s="168" t="s">
        <v>140</v>
      </c>
      <c r="L78" s="169"/>
      <c r="M78" s="79" t="s">
        <v>141</v>
      </c>
      <c r="N78" s="80" t="s">
        <v>50</v>
      </c>
      <c r="O78" s="80" t="s">
        <v>142</v>
      </c>
      <c r="P78" s="80" t="s">
        <v>143</v>
      </c>
      <c r="Q78" s="80" t="s">
        <v>144</v>
      </c>
      <c r="R78" s="80" t="s">
        <v>145</v>
      </c>
      <c r="S78" s="80" t="s">
        <v>146</v>
      </c>
      <c r="T78" s="81" t="s">
        <v>147</v>
      </c>
    </row>
    <row r="79" spans="2:63" s="1" customFormat="1" ht="29.25" customHeight="1">
      <c r="B79" s="39"/>
      <c r="C79" s="85" t="s">
        <v>114</v>
      </c>
      <c r="D79" s="61"/>
      <c r="E79" s="61"/>
      <c r="F79" s="61"/>
      <c r="G79" s="61"/>
      <c r="H79" s="61"/>
      <c r="I79" s="161"/>
      <c r="J79" s="170">
        <f>BK79</f>
        <v>0</v>
      </c>
      <c r="K79" s="61"/>
      <c r="L79" s="59"/>
      <c r="M79" s="82"/>
      <c r="N79" s="83"/>
      <c r="O79" s="83"/>
      <c r="P79" s="171">
        <f>P80+P192</f>
        <v>0</v>
      </c>
      <c r="Q79" s="83"/>
      <c r="R79" s="171">
        <f>R80+R192</f>
        <v>0</v>
      </c>
      <c r="S79" s="83"/>
      <c r="T79" s="172">
        <f>T80+T192</f>
        <v>0</v>
      </c>
      <c r="AT79" s="22" t="s">
        <v>79</v>
      </c>
      <c r="AU79" s="22" t="s">
        <v>115</v>
      </c>
      <c r="BK79" s="173">
        <f>BK80+BK192</f>
        <v>0</v>
      </c>
    </row>
    <row r="80" spans="2:63" s="10" customFormat="1" ht="37.35" customHeight="1">
      <c r="B80" s="174"/>
      <c r="C80" s="175"/>
      <c r="D80" s="176" t="s">
        <v>79</v>
      </c>
      <c r="E80" s="177" t="s">
        <v>500</v>
      </c>
      <c r="F80" s="177" t="s">
        <v>501</v>
      </c>
      <c r="G80" s="175"/>
      <c r="H80" s="175"/>
      <c r="I80" s="178"/>
      <c r="J80" s="179">
        <f>BK80</f>
        <v>0</v>
      </c>
      <c r="K80" s="175"/>
      <c r="L80" s="180"/>
      <c r="M80" s="181"/>
      <c r="N80" s="182"/>
      <c r="O80" s="182"/>
      <c r="P80" s="183">
        <f>P81</f>
        <v>0</v>
      </c>
      <c r="Q80" s="182"/>
      <c r="R80" s="183">
        <f>R81</f>
        <v>0</v>
      </c>
      <c r="S80" s="182"/>
      <c r="T80" s="184">
        <f>T81</f>
        <v>0</v>
      </c>
      <c r="AR80" s="185" t="s">
        <v>89</v>
      </c>
      <c r="AT80" s="186" t="s">
        <v>79</v>
      </c>
      <c r="AU80" s="186" t="s">
        <v>80</v>
      </c>
      <c r="AY80" s="185" t="s">
        <v>150</v>
      </c>
      <c r="BK80" s="187">
        <f>BK81</f>
        <v>0</v>
      </c>
    </row>
    <row r="81" spans="2:65" s="10" customFormat="1" ht="19.899999999999999" customHeight="1">
      <c r="B81" s="174"/>
      <c r="C81" s="175"/>
      <c r="D81" s="188" t="s">
        <v>79</v>
      </c>
      <c r="E81" s="189" t="s">
        <v>625</v>
      </c>
      <c r="F81" s="189" t="s">
        <v>91</v>
      </c>
      <c r="G81" s="175"/>
      <c r="H81" s="175"/>
      <c r="I81" s="178"/>
      <c r="J81" s="190">
        <f>BK81</f>
        <v>0</v>
      </c>
      <c r="K81" s="175"/>
      <c r="L81" s="180"/>
      <c r="M81" s="181"/>
      <c r="N81" s="182"/>
      <c r="O81" s="182"/>
      <c r="P81" s="183">
        <f>SUM(P82:P191)</f>
        <v>0</v>
      </c>
      <c r="Q81" s="182"/>
      <c r="R81" s="183">
        <f>SUM(R82:R191)</f>
        <v>0</v>
      </c>
      <c r="S81" s="182"/>
      <c r="T81" s="184">
        <f>SUM(T82:T191)</f>
        <v>0</v>
      </c>
      <c r="AR81" s="185" t="s">
        <v>89</v>
      </c>
      <c r="AT81" s="186" t="s">
        <v>79</v>
      </c>
      <c r="AU81" s="186" t="s">
        <v>24</v>
      </c>
      <c r="AY81" s="185" t="s">
        <v>150</v>
      </c>
      <c r="BK81" s="187">
        <f>SUM(BK82:BK191)</f>
        <v>0</v>
      </c>
    </row>
    <row r="82" spans="2:65" s="1" customFormat="1" ht="31.5" customHeight="1">
      <c r="B82" s="39"/>
      <c r="C82" s="191" t="s">
        <v>24</v>
      </c>
      <c r="D82" s="191" t="s">
        <v>152</v>
      </c>
      <c r="E82" s="192" t="s">
        <v>842</v>
      </c>
      <c r="F82" s="193" t="s">
        <v>843</v>
      </c>
      <c r="G82" s="194" t="s">
        <v>199</v>
      </c>
      <c r="H82" s="195">
        <v>1</v>
      </c>
      <c r="I82" s="196"/>
      <c r="J82" s="197">
        <f>ROUND(I82*H82,2)</f>
        <v>0</v>
      </c>
      <c r="K82" s="193" t="s">
        <v>22</v>
      </c>
      <c r="L82" s="59"/>
      <c r="M82" s="198" t="s">
        <v>22</v>
      </c>
      <c r="N82" s="199" t="s">
        <v>51</v>
      </c>
      <c r="O82" s="40"/>
      <c r="P82" s="200">
        <f>O82*H82</f>
        <v>0</v>
      </c>
      <c r="Q82" s="200">
        <v>0</v>
      </c>
      <c r="R82" s="200">
        <f>Q82*H82</f>
        <v>0</v>
      </c>
      <c r="S82" s="200">
        <v>0</v>
      </c>
      <c r="T82" s="201">
        <f>S82*H82</f>
        <v>0</v>
      </c>
      <c r="AR82" s="22" t="s">
        <v>244</v>
      </c>
      <c r="AT82" s="22" t="s">
        <v>152</v>
      </c>
      <c r="AU82" s="22" t="s">
        <v>89</v>
      </c>
      <c r="AY82" s="22" t="s">
        <v>150</v>
      </c>
      <c r="BE82" s="202">
        <f>IF(N82="základní",J82,0)</f>
        <v>0</v>
      </c>
      <c r="BF82" s="202">
        <f>IF(N82="snížená",J82,0)</f>
        <v>0</v>
      </c>
      <c r="BG82" s="202">
        <f>IF(N82="zákl. přenesená",J82,0)</f>
        <v>0</v>
      </c>
      <c r="BH82" s="202">
        <f>IF(N82="sníž. přenesená",J82,0)</f>
        <v>0</v>
      </c>
      <c r="BI82" s="202">
        <f>IF(N82="nulová",J82,0)</f>
        <v>0</v>
      </c>
      <c r="BJ82" s="22" t="s">
        <v>24</v>
      </c>
      <c r="BK82" s="202">
        <f>ROUND(I82*H82,2)</f>
        <v>0</v>
      </c>
      <c r="BL82" s="22" t="s">
        <v>244</v>
      </c>
      <c r="BM82" s="22" t="s">
        <v>844</v>
      </c>
    </row>
    <row r="83" spans="2:65" s="1" customFormat="1" ht="27">
      <c r="B83" s="39"/>
      <c r="C83" s="61"/>
      <c r="D83" s="203" t="s">
        <v>159</v>
      </c>
      <c r="E83" s="61"/>
      <c r="F83" s="204" t="s">
        <v>845</v>
      </c>
      <c r="G83" s="61"/>
      <c r="H83" s="61"/>
      <c r="I83" s="161"/>
      <c r="J83" s="61"/>
      <c r="K83" s="61"/>
      <c r="L83" s="59"/>
      <c r="M83" s="205"/>
      <c r="N83" s="40"/>
      <c r="O83" s="40"/>
      <c r="P83" s="40"/>
      <c r="Q83" s="40"/>
      <c r="R83" s="40"/>
      <c r="S83" s="40"/>
      <c r="T83" s="76"/>
      <c r="AT83" s="22" t="s">
        <v>159</v>
      </c>
      <c r="AU83" s="22" t="s">
        <v>89</v>
      </c>
    </row>
    <row r="84" spans="2:65" s="1" customFormat="1" ht="229.5">
      <c r="B84" s="39"/>
      <c r="C84" s="61"/>
      <c r="D84" s="208" t="s">
        <v>221</v>
      </c>
      <c r="E84" s="61"/>
      <c r="F84" s="244" t="s">
        <v>846</v>
      </c>
      <c r="G84" s="61"/>
      <c r="H84" s="61"/>
      <c r="I84" s="161"/>
      <c r="J84" s="61"/>
      <c r="K84" s="61"/>
      <c r="L84" s="59"/>
      <c r="M84" s="205"/>
      <c r="N84" s="40"/>
      <c r="O84" s="40"/>
      <c r="P84" s="40"/>
      <c r="Q84" s="40"/>
      <c r="R84" s="40"/>
      <c r="S84" s="40"/>
      <c r="T84" s="76"/>
      <c r="AT84" s="22" t="s">
        <v>221</v>
      </c>
      <c r="AU84" s="22" t="s">
        <v>89</v>
      </c>
    </row>
    <row r="85" spans="2:65" s="1" customFormat="1" ht="22.5" customHeight="1">
      <c r="B85" s="39"/>
      <c r="C85" s="191" t="s">
        <v>89</v>
      </c>
      <c r="D85" s="191" t="s">
        <v>152</v>
      </c>
      <c r="E85" s="192" t="s">
        <v>847</v>
      </c>
      <c r="F85" s="193" t="s">
        <v>848</v>
      </c>
      <c r="G85" s="194" t="s">
        <v>199</v>
      </c>
      <c r="H85" s="195">
        <v>8</v>
      </c>
      <c r="I85" s="196"/>
      <c r="J85" s="197">
        <f>ROUND(I85*H85,2)</f>
        <v>0</v>
      </c>
      <c r="K85" s="193" t="s">
        <v>22</v>
      </c>
      <c r="L85" s="59"/>
      <c r="M85" s="198" t="s">
        <v>22</v>
      </c>
      <c r="N85" s="199" t="s">
        <v>51</v>
      </c>
      <c r="O85" s="40"/>
      <c r="P85" s="200">
        <f>O85*H85</f>
        <v>0</v>
      </c>
      <c r="Q85" s="200">
        <v>0</v>
      </c>
      <c r="R85" s="200">
        <f>Q85*H85</f>
        <v>0</v>
      </c>
      <c r="S85" s="200">
        <v>0</v>
      </c>
      <c r="T85" s="201">
        <f>S85*H85</f>
        <v>0</v>
      </c>
      <c r="AR85" s="22" t="s">
        <v>244</v>
      </c>
      <c r="AT85" s="22" t="s">
        <v>152</v>
      </c>
      <c r="AU85" s="22" t="s">
        <v>89</v>
      </c>
      <c r="AY85" s="22" t="s">
        <v>150</v>
      </c>
      <c r="BE85" s="202">
        <f>IF(N85="základní",J85,0)</f>
        <v>0</v>
      </c>
      <c r="BF85" s="202">
        <f>IF(N85="snížená",J85,0)</f>
        <v>0</v>
      </c>
      <c r="BG85" s="202">
        <f>IF(N85="zákl. přenesená",J85,0)</f>
        <v>0</v>
      </c>
      <c r="BH85" s="202">
        <f>IF(N85="sníž. přenesená",J85,0)</f>
        <v>0</v>
      </c>
      <c r="BI85" s="202">
        <f>IF(N85="nulová",J85,0)</f>
        <v>0</v>
      </c>
      <c r="BJ85" s="22" t="s">
        <v>24</v>
      </c>
      <c r="BK85" s="202">
        <f>ROUND(I85*H85,2)</f>
        <v>0</v>
      </c>
      <c r="BL85" s="22" t="s">
        <v>244</v>
      </c>
      <c r="BM85" s="22" t="s">
        <v>849</v>
      </c>
    </row>
    <row r="86" spans="2:65" s="1" customFormat="1" ht="13.5">
      <c r="B86" s="39"/>
      <c r="C86" s="61"/>
      <c r="D86" s="203" t="s">
        <v>159</v>
      </c>
      <c r="E86" s="61"/>
      <c r="F86" s="204" t="s">
        <v>848</v>
      </c>
      <c r="G86" s="61"/>
      <c r="H86" s="61"/>
      <c r="I86" s="161"/>
      <c r="J86" s="61"/>
      <c r="K86" s="61"/>
      <c r="L86" s="59"/>
      <c r="M86" s="205"/>
      <c r="N86" s="40"/>
      <c r="O86" s="40"/>
      <c r="P86" s="40"/>
      <c r="Q86" s="40"/>
      <c r="R86" s="40"/>
      <c r="S86" s="40"/>
      <c r="T86" s="76"/>
      <c r="AT86" s="22" t="s">
        <v>159</v>
      </c>
      <c r="AU86" s="22" t="s">
        <v>89</v>
      </c>
    </row>
    <row r="87" spans="2:65" s="1" customFormat="1" ht="40.5">
      <c r="B87" s="39"/>
      <c r="C87" s="61"/>
      <c r="D87" s="203" t="s">
        <v>221</v>
      </c>
      <c r="E87" s="61"/>
      <c r="F87" s="232" t="s">
        <v>850</v>
      </c>
      <c r="G87" s="61"/>
      <c r="H87" s="61"/>
      <c r="I87" s="161"/>
      <c r="J87" s="61"/>
      <c r="K87" s="61"/>
      <c r="L87" s="59"/>
      <c r="M87" s="205"/>
      <c r="N87" s="40"/>
      <c r="O87" s="40"/>
      <c r="P87" s="40"/>
      <c r="Q87" s="40"/>
      <c r="R87" s="40"/>
      <c r="S87" s="40"/>
      <c r="T87" s="76"/>
      <c r="AT87" s="22" t="s">
        <v>221</v>
      </c>
      <c r="AU87" s="22" t="s">
        <v>89</v>
      </c>
    </row>
    <row r="88" spans="2:65" s="11" customFormat="1" ht="13.5">
      <c r="B88" s="206"/>
      <c r="C88" s="207"/>
      <c r="D88" s="208" t="s">
        <v>161</v>
      </c>
      <c r="E88" s="209" t="s">
        <v>22</v>
      </c>
      <c r="F88" s="210" t="s">
        <v>851</v>
      </c>
      <c r="G88" s="207"/>
      <c r="H88" s="211">
        <v>8</v>
      </c>
      <c r="I88" s="212"/>
      <c r="J88" s="207"/>
      <c r="K88" s="207"/>
      <c r="L88" s="213"/>
      <c r="M88" s="214"/>
      <c r="N88" s="215"/>
      <c r="O88" s="215"/>
      <c r="P88" s="215"/>
      <c r="Q88" s="215"/>
      <c r="R88" s="215"/>
      <c r="S88" s="215"/>
      <c r="T88" s="216"/>
      <c r="AT88" s="217" t="s">
        <v>161</v>
      </c>
      <c r="AU88" s="217" t="s">
        <v>89</v>
      </c>
      <c r="AV88" s="11" t="s">
        <v>89</v>
      </c>
      <c r="AW88" s="11" t="s">
        <v>43</v>
      </c>
      <c r="AX88" s="11" t="s">
        <v>24</v>
      </c>
      <c r="AY88" s="217" t="s">
        <v>150</v>
      </c>
    </row>
    <row r="89" spans="2:65" s="1" customFormat="1" ht="22.5" customHeight="1">
      <c r="B89" s="39"/>
      <c r="C89" s="191" t="s">
        <v>167</v>
      </c>
      <c r="D89" s="191" t="s">
        <v>152</v>
      </c>
      <c r="E89" s="192" t="s">
        <v>852</v>
      </c>
      <c r="F89" s="193" t="s">
        <v>853</v>
      </c>
      <c r="G89" s="194" t="s">
        <v>753</v>
      </c>
      <c r="H89" s="195">
        <v>1</v>
      </c>
      <c r="I89" s="196"/>
      <c r="J89" s="197">
        <f>ROUND(I89*H89,2)</f>
        <v>0</v>
      </c>
      <c r="K89" s="193" t="s">
        <v>22</v>
      </c>
      <c r="L89" s="59"/>
      <c r="M89" s="198" t="s">
        <v>22</v>
      </c>
      <c r="N89" s="199" t="s">
        <v>51</v>
      </c>
      <c r="O89" s="40"/>
      <c r="P89" s="200">
        <f>O89*H89</f>
        <v>0</v>
      </c>
      <c r="Q89" s="200">
        <v>0</v>
      </c>
      <c r="R89" s="200">
        <f>Q89*H89</f>
        <v>0</v>
      </c>
      <c r="S89" s="200">
        <v>0</v>
      </c>
      <c r="T89" s="201">
        <f>S89*H89</f>
        <v>0</v>
      </c>
      <c r="AR89" s="22" t="s">
        <v>244</v>
      </c>
      <c r="AT89" s="22" t="s">
        <v>152</v>
      </c>
      <c r="AU89" s="22" t="s">
        <v>89</v>
      </c>
      <c r="AY89" s="22" t="s">
        <v>150</v>
      </c>
      <c r="BE89" s="202">
        <f>IF(N89="základní",J89,0)</f>
        <v>0</v>
      </c>
      <c r="BF89" s="202">
        <f>IF(N89="snížená",J89,0)</f>
        <v>0</v>
      </c>
      <c r="BG89" s="202">
        <f>IF(N89="zákl. přenesená",J89,0)</f>
        <v>0</v>
      </c>
      <c r="BH89" s="202">
        <f>IF(N89="sníž. přenesená",J89,0)</f>
        <v>0</v>
      </c>
      <c r="BI89" s="202">
        <f>IF(N89="nulová",J89,0)</f>
        <v>0</v>
      </c>
      <c r="BJ89" s="22" t="s">
        <v>24</v>
      </c>
      <c r="BK89" s="202">
        <f>ROUND(I89*H89,2)</f>
        <v>0</v>
      </c>
      <c r="BL89" s="22" t="s">
        <v>244</v>
      </c>
      <c r="BM89" s="22" t="s">
        <v>854</v>
      </c>
    </row>
    <row r="90" spans="2:65" s="1" customFormat="1" ht="13.5">
      <c r="B90" s="39"/>
      <c r="C90" s="61"/>
      <c r="D90" s="203" t="s">
        <v>159</v>
      </c>
      <c r="E90" s="61"/>
      <c r="F90" s="204" t="s">
        <v>853</v>
      </c>
      <c r="G90" s="61"/>
      <c r="H90" s="61"/>
      <c r="I90" s="161"/>
      <c r="J90" s="61"/>
      <c r="K90" s="61"/>
      <c r="L90" s="59"/>
      <c r="M90" s="205"/>
      <c r="N90" s="40"/>
      <c r="O90" s="40"/>
      <c r="P90" s="40"/>
      <c r="Q90" s="40"/>
      <c r="R90" s="40"/>
      <c r="S90" s="40"/>
      <c r="T90" s="76"/>
      <c r="AT90" s="22" t="s">
        <v>159</v>
      </c>
      <c r="AU90" s="22" t="s">
        <v>89</v>
      </c>
    </row>
    <row r="91" spans="2:65" s="1" customFormat="1" ht="67.5">
      <c r="B91" s="39"/>
      <c r="C91" s="61"/>
      <c r="D91" s="208" t="s">
        <v>221</v>
      </c>
      <c r="E91" s="61"/>
      <c r="F91" s="244" t="s">
        <v>855</v>
      </c>
      <c r="G91" s="61"/>
      <c r="H91" s="61"/>
      <c r="I91" s="161"/>
      <c r="J91" s="61"/>
      <c r="K91" s="61"/>
      <c r="L91" s="59"/>
      <c r="M91" s="205"/>
      <c r="N91" s="40"/>
      <c r="O91" s="40"/>
      <c r="P91" s="40"/>
      <c r="Q91" s="40"/>
      <c r="R91" s="40"/>
      <c r="S91" s="40"/>
      <c r="T91" s="76"/>
      <c r="AT91" s="22" t="s">
        <v>221</v>
      </c>
      <c r="AU91" s="22" t="s">
        <v>89</v>
      </c>
    </row>
    <row r="92" spans="2:65" s="1" customFormat="1" ht="31.5" customHeight="1">
      <c r="B92" s="39"/>
      <c r="C92" s="191" t="s">
        <v>157</v>
      </c>
      <c r="D92" s="191" t="s">
        <v>152</v>
      </c>
      <c r="E92" s="192" t="s">
        <v>856</v>
      </c>
      <c r="F92" s="193" t="s">
        <v>857</v>
      </c>
      <c r="G92" s="194" t="s">
        <v>199</v>
      </c>
      <c r="H92" s="195">
        <v>2</v>
      </c>
      <c r="I92" s="196"/>
      <c r="J92" s="197">
        <f>ROUND(I92*H92,2)</f>
        <v>0</v>
      </c>
      <c r="K92" s="193" t="s">
        <v>22</v>
      </c>
      <c r="L92" s="59"/>
      <c r="M92" s="198" t="s">
        <v>22</v>
      </c>
      <c r="N92" s="199" t="s">
        <v>51</v>
      </c>
      <c r="O92" s="40"/>
      <c r="P92" s="200">
        <f>O92*H92</f>
        <v>0</v>
      </c>
      <c r="Q92" s="200">
        <v>0</v>
      </c>
      <c r="R92" s="200">
        <f>Q92*H92</f>
        <v>0</v>
      </c>
      <c r="S92" s="200">
        <v>0</v>
      </c>
      <c r="T92" s="201">
        <f>S92*H92</f>
        <v>0</v>
      </c>
      <c r="AR92" s="22" t="s">
        <v>244</v>
      </c>
      <c r="AT92" s="22" t="s">
        <v>152</v>
      </c>
      <c r="AU92" s="22" t="s">
        <v>89</v>
      </c>
      <c r="AY92" s="22" t="s">
        <v>150</v>
      </c>
      <c r="BE92" s="202">
        <f>IF(N92="základní",J92,0)</f>
        <v>0</v>
      </c>
      <c r="BF92" s="202">
        <f>IF(N92="snížená",J92,0)</f>
        <v>0</v>
      </c>
      <c r="BG92" s="202">
        <f>IF(N92="zákl. přenesená",J92,0)</f>
        <v>0</v>
      </c>
      <c r="BH92" s="202">
        <f>IF(N92="sníž. přenesená",J92,0)</f>
        <v>0</v>
      </c>
      <c r="BI92" s="202">
        <f>IF(N92="nulová",J92,0)</f>
        <v>0</v>
      </c>
      <c r="BJ92" s="22" t="s">
        <v>24</v>
      </c>
      <c r="BK92" s="202">
        <f>ROUND(I92*H92,2)</f>
        <v>0</v>
      </c>
      <c r="BL92" s="22" t="s">
        <v>244</v>
      </c>
      <c r="BM92" s="22" t="s">
        <v>858</v>
      </c>
    </row>
    <row r="93" spans="2:65" s="1" customFormat="1" ht="27">
      <c r="B93" s="39"/>
      <c r="C93" s="61"/>
      <c r="D93" s="203" t="s">
        <v>159</v>
      </c>
      <c r="E93" s="61"/>
      <c r="F93" s="204" t="s">
        <v>859</v>
      </c>
      <c r="G93" s="61"/>
      <c r="H93" s="61"/>
      <c r="I93" s="161"/>
      <c r="J93" s="61"/>
      <c r="K93" s="61"/>
      <c r="L93" s="59"/>
      <c r="M93" s="205"/>
      <c r="N93" s="40"/>
      <c r="O93" s="40"/>
      <c r="P93" s="40"/>
      <c r="Q93" s="40"/>
      <c r="R93" s="40"/>
      <c r="S93" s="40"/>
      <c r="T93" s="76"/>
      <c r="AT93" s="22" t="s">
        <v>159</v>
      </c>
      <c r="AU93" s="22" t="s">
        <v>89</v>
      </c>
    </row>
    <row r="94" spans="2:65" s="1" customFormat="1" ht="54">
      <c r="B94" s="39"/>
      <c r="C94" s="61"/>
      <c r="D94" s="203" t="s">
        <v>221</v>
      </c>
      <c r="E94" s="61"/>
      <c r="F94" s="232" t="s">
        <v>860</v>
      </c>
      <c r="G94" s="61"/>
      <c r="H94" s="61"/>
      <c r="I94" s="161"/>
      <c r="J94" s="61"/>
      <c r="K94" s="61"/>
      <c r="L94" s="59"/>
      <c r="M94" s="205"/>
      <c r="N94" s="40"/>
      <c r="O94" s="40"/>
      <c r="P94" s="40"/>
      <c r="Q94" s="40"/>
      <c r="R94" s="40"/>
      <c r="S94" s="40"/>
      <c r="T94" s="76"/>
      <c r="AT94" s="22" t="s">
        <v>221</v>
      </c>
      <c r="AU94" s="22" t="s">
        <v>89</v>
      </c>
    </row>
    <row r="95" spans="2:65" s="11" customFormat="1" ht="13.5">
      <c r="B95" s="206"/>
      <c r="C95" s="207"/>
      <c r="D95" s="208" t="s">
        <v>161</v>
      </c>
      <c r="E95" s="209" t="s">
        <v>22</v>
      </c>
      <c r="F95" s="210" t="s">
        <v>861</v>
      </c>
      <c r="G95" s="207"/>
      <c r="H95" s="211">
        <v>2</v>
      </c>
      <c r="I95" s="212"/>
      <c r="J95" s="207"/>
      <c r="K95" s="207"/>
      <c r="L95" s="213"/>
      <c r="M95" s="214"/>
      <c r="N95" s="215"/>
      <c r="O95" s="215"/>
      <c r="P95" s="215"/>
      <c r="Q95" s="215"/>
      <c r="R95" s="215"/>
      <c r="S95" s="215"/>
      <c r="T95" s="216"/>
      <c r="AT95" s="217" t="s">
        <v>161</v>
      </c>
      <c r="AU95" s="217" t="s">
        <v>89</v>
      </c>
      <c r="AV95" s="11" t="s">
        <v>89</v>
      </c>
      <c r="AW95" s="11" t="s">
        <v>43</v>
      </c>
      <c r="AX95" s="11" t="s">
        <v>24</v>
      </c>
      <c r="AY95" s="217" t="s">
        <v>150</v>
      </c>
    </row>
    <row r="96" spans="2:65" s="1" customFormat="1" ht="22.5" customHeight="1">
      <c r="B96" s="39"/>
      <c r="C96" s="191" t="s">
        <v>178</v>
      </c>
      <c r="D96" s="191" t="s">
        <v>152</v>
      </c>
      <c r="E96" s="192" t="s">
        <v>862</v>
      </c>
      <c r="F96" s="193" t="s">
        <v>863</v>
      </c>
      <c r="G96" s="194" t="s">
        <v>199</v>
      </c>
      <c r="H96" s="195">
        <v>3</v>
      </c>
      <c r="I96" s="196"/>
      <c r="J96" s="197">
        <f>ROUND(I96*H96,2)</f>
        <v>0</v>
      </c>
      <c r="K96" s="193" t="s">
        <v>22</v>
      </c>
      <c r="L96" s="59"/>
      <c r="M96" s="198" t="s">
        <v>22</v>
      </c>
      <c r="N96" s="199" t="s">
        <v>51</v>
      </c>
      <c r="O96" s="40"/>
      <c r="P96" s="200">
        <f>O96*H96</f>
        <v>0</v>
      </c>
      <c r="Q96" s="200">
        <v>0</v>
      </c>
      <c r="R96" s="200">
        <f>Q96*H96</f>
        <v>0</v>
      </c>
      <c r="S96" s="200">
        <v>0</v>
      </c>
      <c r="T96" s="201">
        <f>S96*H96</f>
        <v>0</v>
      </c>
      <c r="AR96" s="22" t="s">
        <v>244</v>
      </c>
      <c r="AT96" s="22" t="s">
        <v>152</v>
      </c>
      <c r="AU96" s="22" t="s">
        <v>89</v>
      </c>
      <c r="AY96" s="22" t="s">
        <v>150</v>
      </c>
      <c r="BE96" s="202">
        <f>IF(N96="základní",J96,0)</f>
        <v>0</v>
      </c>
      <c r="BF96" s="202">
        <f>IF(N96="snížená",J96,0)</f>
        <v>0</v>
      </c>
      <c r="BG96" s="202">
        <f>IF(N96="zákl. přenesená",J96,0)</f>
        <v>0</v>
      </c>
      <c r="BH96" s="202">
        <f>IF(N96="sníž. přenesená",J96,0)</f>
        <v>0</v>
      </c>
      <c r="BI96" s="202">
        <f>IF(N96="nulová",J96,0)</f>
        <v>0</v>
      </c>
      <c r="BJ96" s="22" t="s">
        <v>24</v>
      </c>
      <c r="BK96" s="202">
        <f>ROUND(I96*H96,2)</f>
        <v>0</v>
      </c>
      <c r="BL96" s="22" t="s">
        <v>244</v>
      </c>
      <c r="BM96" s="22" t="s">
        <v>864</v>
      </c>
    </row>
    <row r="97" spans="2:65" s="1" customFormat="1" ht="13.5">
      <c r="B97" s="39"/>
      <c r="C97" s="61"/>
      <c r="D97" s="203" t="s">
        <v>159</v>
      </c>
      <c r="E97" s="61"/>
      <c r="F97" s="204" t="s">
        <v>863</v>
      </c>
      <c r="G97" s="61"/>
      <c r="H97" s="61"/>
      <c r="I97" s="161"/>
      <c r="J97" s="61"/>
      <c r="K97" s="61"/>
      <c r="L97" s="59"/>
      <c r="M97" s="205"/>
      <c r="N97" s="40"/>
      <c r="O97" s="40"/>
      <c r="P97" s="40"/>
      <c r="Q97" s="40"/>
      <c r="R97" s="40"/>
      <c r="S97" s="40"/>
      <c r="T97" s="76"/>
      <c r="AT97" s="22" t="s">
        <v>159</v>
      </c>
      <c r="AU97" s="22" t="s">
        <v>89</v>
      </c>
    </row>
    <row r="98" spans="2:65" s="11" customFormat="1" ht="13.5">
      <c r="B98" s="206"/>
      <c r="C98" s="207"/>
      <c r="D98" s="208" t="s">
        <v>161</v>
      </c>
      <c r="E98" s="209" t="s">
        <v>22</v>
      </c>
      <c r="F98" s="210" t="s">
        <v>865</v>
      </c>
      <c r="G98" s="207"/>
      <c r="H98" s="211">
        <v>3</v>
      </c>
      <c r="I98" s="212"/>
      <c r="J98" s="207"/>
      <c r="K98" s="207"/>
      <c r="L98" s="213"/>
      <c r="M98" s="214"/>
      <c r="N98" s="215"/>
      <c r="O98" s="215"/>
      <c r="P98" s="215"/>
      <c r="Q98" s="215"/>
      <c r="R98" s="215"/>
      <c r="S98" s="215"/>
      <c r="T98" s="216"/>
      <c r="AT98" s="217" t="s">
        <v>161</v>
      </c>
      <c r="AU98" s="217" t="s">
        <v>89</v>
      </c>
      <c r="AV98" s="11" t="s">
        <v>89</v>
      </c>
      <c r="AW98" s="11" t="s">
        <v>43</v>
      </c>
      <c r="AX98" s="11" t="s">
        <v>24</v>
      </c>
      <c r="AY98" s="217" t="s">
        <v>150</v>
      </c>
    </row>
    <row r="99" spans="2:65" s="1" customFormat="1" ht="22.5" customHeight="1">
      <c r="B99" s="39"/>
      <c r="C99" s="191" t="s">
        <v>182</v>
      </c>
      <c r="D99" s="191" t="s">
        <v>152</v>
      </c>
      <c r="E99" s="192" t="s">
        <v>866</v>
      </c>
      <c r="F99" s="193" t="s">
        <v>867</v>
      </c>
      <c r="G99" s="194" t="s">
        <v>218</v>
      </c>
      <c r="H99" s="195">
        <v>20</v>
      </c>
      <c r="I99" s="196"/>
      <c r="J99" s="197">
        <f>ROUND(I99*H99,2)</f>
        <v>0</v>
      </c>
      <c r="K99" s="193" t="s">
        <v>22</v>
      </c>
      <c r="L99" s="59"/>
      <c r="M99" s="198" t="s">
        <v>22</v>
      </c>
      <c r="N99" s="199" t="s">
        <v>51</v>
      </c>
      <c r="O99" s="40"/>
      <c r="P99" s="200">
        <f>O99*H99</f>
        <v>0</v>
      </c>
      <c r="Q99" s="200">
        <v>0</v>
      </c>
      <c r="R99" s="200">
        <f>Q99*H99</f>
        <v>0</v>
      </c>
      <c r="S99" s="200">
        <v>0</v>
      </c>
      <c r="T99" s="201">
        <f>S99*H99</f>
        <v>0</v>
      </c>
      <c r="AR99" s="22" t="s">
        <v>244</v>
      </c>
      <c r="AT99" s="22" t="s">
        <v>152</v>
      </c>
      <c r="AU99" s="22" t="s">
        <v>89</v>
      </c>
      <c r="AY99" s="22" t="s">
        <v>150</v>
      </c>
      <c r="BE99" s="202">
        <f>IF(N99="základní",J99,0)</f>
        <v>0</v>
      </c>
      <c r="BF99" s="202">
        <f>IF(N99="snížená",J99,0)</f>
        <v>0</v>
      </c>
      <c r="BG99" s="202">
        <f>IF(N99="zákl. přenesená",J99,0)</f>
        <v>0</v>
      </c>
      <c r="BH99" s="202">
        <f>IF(N99="sníž. přenesená",J99,0)</f>
        <v>0</v>
      </c>
      <c r="BI99" s="202">
        <f>IF(N99="nulová",J99,0)</f>
        <v>0</v>
      </c>
      <c r="BJ99" s="22" t="s">
        <v>24</v>
      </c>
      <c r="BK99" s="202">
        <f>ROUND(I99*H99,2)</f>
        <v>0</v>
      </c>
      <c r="BL99" s="22" t="s">
        <v>244</v>
      </c>
      <c r="BM99" s="22" t="s">
        <v>868</v>
      </c>
    </row>
    <row r="100" spans="2:65" s="1" customFormat="1" ht="13.5">
      <c r="B100" s="39"/>
      <c r="C100" s="61"/>
      <c r="D100" s="203" t="s">
        <v>159</v>
      </c>
      <c r="E100" s="61"/>
      <c r="F100" s="204" t="s">
        <v>867</v>
      </c>
      <c r="G100" s="61"/>
      <c r="H100" s="61"/>
      <c r="I100" s="161"/>
      <c r="J100" s="61"/>
      <c r="K100" s="61"/>
      <c r="L100" s="59"/>
      <c r="M100" s="205"/>
      <c r="N100" s="40"/>
      <c r="O100" s="40"/>
      <c r="P100" s="40"/>
      <c r="Q100" s="40"/>
      <c r="R100" s="40"/>
      <c r="S100" s="40"/>
      <c r="T100" s="76"/>
      <c r="AT100" s="22" t="s">
        <v>159</v>
      </c>
      <c r="AU100" s="22" t="s">
        <v>89</v>
      </c>
    </row>
    <row r="101" spans="2:65" s="11" customFormat="1" ht="13.5">
      <c r="B101" s="206"/>
      <c r="C101" s="207"/>
      <c r="D101" s="208" t="s">
        <v>161</v>
      </c>
      <c r="E101" s="209" t="s">
        <v>22</v>
      </c>
      <c r="F101" s="210" t="s">
        <v>869</v>
      </c>
      <c r="G101" s="207"/>
      <c r="H101" s="211">
        <v>20</v>
      </c>
      <c r="I101" s="212"/>
      <c r="J101" s="207"/>
      <c r="K101" s="207"/>
      <c r="L101" s="213"/>
      <c r="M101" s="214"/>
      <c r="N101" s="215"/>
      <c r="O101" s="215"/>
      <c r="P101" s="215"/>
      <c r="Q101" s="215"/>
      <c r="R101" s="215"/>
      <c r="S101" s="215"/>
      <c r="T101" s="216"/>
      <c r="AT101" s="217" t="s">
        <v>161</v>
      </c>
      <c r="AU101" s="217" t="s">
        <v>89</v>
      </c>
      <c r="AV101" s="11" t="s">
        <v>89</v>
      </c>
      <c r="AW101" s="11" t="s">
        <v>43</v>
      </c>
      <c r="AX101" s="11" t="s">
        <v>24</v>
      </c>
      <c r="AY101" s="217" t="s">
        <v>150</v>
      </c>
    </row>
    <row r="102" spans="2:65" s="1" customFormat="1" ht="22.5" customHeight="1">
      <c r="B102" s="39"/>
      <c r="C102" s="191" t="s">
        <v>189</v>
      </c>
      <c r="D102" s="191" t="s">
        <v>152</v>
      </c>
      <c r="E102" s="192" t="s">
        <v>870</v>
      </c>
      <c r="F102" s="193" t="s">
        <v>871</v>
      </c>
      <c r="G102" s="194" t="s">
        <v>261</v>
      </c>
      <c r="H102" s="195">
        <v>50</v>
      </c>
      <c r="I102" s="196"/>
      <c r="J102" s="197">
        <f>ROUND(I102*H102,2)</f>
        <v>0</v>
      </c>
      <c r="K102" s="193" t="s">
        <v>22</v>
      </c>
      <c r="L102" s="59"/>
      <c r="M102" s="198" t="s">
        <v>22</v>
      </c>
      <c r="N102" s="199" t="s">
        <v>51</v>
      </c>
      <c r="O102" s="40"/>
      <c r="P102" s="200">
        <f>O102*H102</f>
        <v>0</v>
      </c>
      <c r="Q102" s="200">
        <v>0</v>
      </c>
      <c r="R102" s="200">
        <f>Q102*H102</f>
        <v>0</v>
      </c>
      <c r="S102" s="200">
        <v>0</v>
      </c>
      <c r="T102" s="201">
        <f>S102*H102</f>
        <v>0</v>
      </c>
      <c r="AR102" s="22" t="s">
        <v>244</v>
      </c>
      <c r="AT102" s="22" t="s">
        <v>152</v>
      </c>
      <c r="AU102" s="22" t="s">
        <v>89</v>
      </c>
      <c r="AY102" s="22" t="s">
        <v>150</v>
      </c>
      <c r="BE102" s="202">
        <f>IF(N102="základní",J102,0)</f>
        <v>0</v>
      </c>
      <c r="BF102" s="202">
        <f>IF(N102="snížená",J102,0)</f>
        <v>0</v>
      </c>
      <c r="BG102" s="202">
        <f>IF(N102="zákl. přenesená",J102,0)</f>
        <v>0</v>
      </c>
      <c r="BH102" s="202">
        <f>IF(N102="sníž. přenesená",J102,0)</f>
        <v>0</v>
      </c>
      <c r="BI102" s="202">
        <f>IF(N102="nulová",J102,0)</f>
        <v>0</v>
      </c>
      <c r="BJ102" s="22" t="s">
        <v>24</v>
      </c>
      <c r="BK102" s="202">
        <f>ROUND(I102*H102,2)</f>
        <v>0</v>
      </c>
      <c r="BL102" s="22" t="s">
        <v>244</v>
      </c>
      <c r="BM102" s="22" t="s">
        <v>872</v>
      </c>
    </row>
    <row r="103" spans="2:65" s="1" customFormat="1" ht="13.5">
      <c r="B103" s="39"/>
      <c r="C103" s="61"/>
      <c r="D103" s="203" t="s">
        <v>159</v>
      </c>
      <c r="E103" s="61"/>
      <c r="F103" s="204" t="s">
        <v>871</v>
      </c>
      <c r="G103" s="61"/>
      <c r="H103" s="61"/>
      <c r="I103" s="161"/>
      <c r="J103" s="61"/>
      <c r="K103" s="61"/>
      <c r="L103" s="59"/>
      <c r="M103" s="205"/>
      <c r="N103" s="40"/>
      <c r="O103" s="40"/>
      <c r="P103" s="40"/>
      <c r="Q103" s="40"/>
      <c r="R103" s="40"/>
      <c r="S103" s="40"/>
      <c r="T103" s="76"/>
      <c r="AT103" s="22" t="s">
        <v>159</v>
      </c>
      <c r="AU103" s="22" t="s">
        <v>89</v>
      </c>
    </row>
    <row r="104" spans="2:65" s="11" customFormat="1" ht="13.5">
      <c r="B104" s="206"/>
      <c r="C104" s="207"/>
      <c r="D104" s="208" t="s">
        <v>161</v>
      </c>
      <c r="E104" s="209" t="s">
        <v>22</v>
      </c>
      <c r="F104" s="210" t="s">
        <v>873</v>
      </c>
      <c r="G104" s="207"/>
      <c r="H104" s="211">
        <v>50</v>
      </c>
      <c r="I104" s="212"/>
      <c r="J104" s="207"/>
      <c r="K104" s="207"/>
      <c r="L104" s="213"/>
      <c r="M104" s="214"/>
      <c r="N104" s="215"/>
      <c r="O104" s="215"/>
      <c r="P104" s="215"/>
      <c r="Q104" s="215"/>
      <c r="R104" s="215"/>
      <c r="S104" s="215"/>
      <c r="T104" s="216"/>
      <c r="AT104" s="217" t="s">
        <v>161</v>
      </c>
      <c r="AU104" s="217" t="s">
        <v>89</v>
      </c>
      <c r="AV104" s="11" t="s">
        <v>89</v>
      </c>
      <c r="AW104" s="11" t="s">
        <v>43</v>
      </c>
      <c r="AX104" s="11" t="s">
        <v>24</v>
      </c>
      <c r="AY104" s="217" t="s">
        <v>150</v>
      </c>
    </row>
    <row r="105" spans="2:65" s="1" customFormat="1" ht="22.5" customHeight="1">
      <c r="B105" s="39"/>
      <c r="C105" s="191" t="s">
        <v>196</v>
      </c>
      <c r="D105" s="191" t="s">
        <v>152</v>
      </c>
      <c r="E105" s="192" t="s">
        <v>874</v>
      </c>
      <c r="F105" s="193" t="s">
        <v>875</v>
      </c>
      <c r="G105" s="194" t="s">
        <v>218</v>
      </c>
      <c r="H105" s="195">
        <v>37</v>
      </c>
      <c r="I105" s="196"/>
      <c r="J105" s="197">
        <f>ROUND(I105*H105,2)</f>
        <v>0</v>
      </c>
      <c r="K105" s="193" t="s">
        <v>22</v>
      </c>
      <c r="L105" s="59"/>
      <c r="M105" s="198" t="s">
        <v>22</v>
      </c>
      <c r="N105" s="199" t="s">
        <v>51</v>
      </c>
      <c r="O105" s="40"/>
      <c r="P105" s="200">
        <f>O105*H105</f>
        <v>0</v>
      </c>
      <c r="Q105" s="200">
        <v>0</v>
      </c>
      <c r="R105" s="200">
        <f>Q105*H105</f>
        <v>0</v>
      </c>
      <c r="S105" s="200">
        <v>0</v>
      </c>
      <c r="T105" s="201">
        <f>S105*H105</f>
        <v>0</v>
      </c>
      <c r="AR105" s="22" t="s">
        <v>244</v>
      </c>
      <c r="AT105" s="22" t="s">
        <v>152</v>
      </c>
      <c r="AU105" s="22" t="s">
        <v>89</v>
      </c>
      <c r="AY105" s="22" t="s">
        <v>150</v>
      </c>
      <c r="BE105" s="202">
        <f>IF(N105="základní",J105,0)</f>
        <v>0</v>
      </c>
      <c r="BF105" s="202">
        <f>IF(N105="snížená",J105,0)</f>
        <v>0</v>
      </c>
      <c r="BG105" s="202">
        <f>IF(N105="zákl. přenesená",J105,0)</f>
        <v>0</v>
      </c>
      <c r="BH105" s="202">
        <f>IF(N105="sníž. přenesená",J105,0)</f>
        <v>0</v>
      </c>
      <c r="BI105" s="202">
        <f>IF(N105="nulová",J105,0)</f>
        <v>0</v>
      </c>
      <c r="BJ105" s="22" t="s">
        <v>24</v>
      </c>
      <c r="BK105" s="202">
        <f>ROUND(I105*H105,2)</f>
        <v>0</v>
      </c>
      <c r="BL105" s="22" t="s">
        <v>244</v>
      </c>
      <c r="BM105" s="22" t="s">
        <v>876</v>
      </c>
    </row>
    <row r="106" spans="2:65" s="1" customFormat="1" ht="13.5">
      <c r="B106" s="39"/>
      <c r="C106" s="61"/>
      <c r="D106" s="208" t="s">
        <v>159</v>
      </c>
      <c r="E106" s="61"/>
      <c r="F106" s="218" t="s">
        <v>875</v>
      </c>
      <c r="G106" s="61"/>
      <c r="H106" s="61"/>
      <c r="I106" s="161"/>
      <c r="J106" s="61"/>
      <c r="K106" s="61"/>
      <c r="L106" s="59"/>
      <c r="M106" s="205"/>
      <c r="N106" s="40"/>
      <c r="O106" s="40"/>
      <c r="P106" s="40"/>
      <c r="Q106" s="40"/>
      <c r="R106" s="40"/>
      <c r="S106" s="40"/>
      <c r="T106" s="76"/>
      <c r="AT106" s="22" t="s">
        <v>159</v>
      </c>
      <c r="AU106" s="22" t="s">
        <v>89</v>
      </c>
    </row>
    <row r="107" spans="2:65" s="1" customFormat="1" ht="22.5" customHeight="1">
      <c r="B107" s="39"/>
      <c r="C107" s="191" t="s">
        <v>201</v>
      </c>
      <c r="D107" s="191" t="s">
        <v>152</v>
      </c>
      <c r="E107" s="192" t="s">
        <v>877</v>
      </c>
      <c r="F107" s="193" t="s">
        <v>878</v>
      </c>
      <c r="G107" s="194" t="s">
        <v>218</v>
      </c>
      <c r="H107" s="195">
        <v>46</v>
      </c>
      <c r="I107" s="196"/>
      <c r="J107" s="197">
        <f>ROUND(I107*H107,2)</f>
        <v>0</v>
      </c>
      <c r="K107" s="193" t="s">
        <v>22</v>
      </c>
      <c r="L107" s="59"/>
      <c r="M107" s="198" t="s">
        <v>22</v>
      </c>
      <c r="N107" s="199" t="s">
        <v>51</v>
      </c>
      <c r="O107" s="40"/>
      <c r="P107" s="200">
        <f>O107*H107</f>
        <v>0</v>
      </c>
      <c r="Q107" s="200">
        <v>0</v>
      </c>
      <c r="R107" s="200">
        <f>Q107*H107</f>
        <v>0</v>
      </c>
      <c r="S107" s="200">
        <v>0</v>
      </c>
      <c r="T107" s="201">
        <f>S107*H107</f>
        <v>0</v>
      </c>
      <c r="AR107" s="22" t="s">
        <v>244</v>
      </c>
      <c r="AT107" s="22" t="s">
        <v>152</v>
      </c>
      <c r="AU107" s="22" t="s">
        <v>89</v>
      </c>
      <c r="AY107" s="22" t="s">
        <v>150</v>
      </c>
      <c r="BE107" s="202">
        <f>IF(N107="základní",J107,0)</f>
        <v>0</v>
      </c>
      <c r="BF107" s="202">
        <f>IF(N107="snížená",J107,0)</f>
        <v>0</v>
      </c>
      <c r="BG107" s="202">
        <f>IF(N107="zákl. přenesená",J107,0)</f>
        <v>0</v>
      </c>
      <c r="BH107" s="202">
        <f>IF(N107="sníž. přenesená",J107,0)</f>
        <v>0</v>
      </c>
      <c r="BI107" s="202">
        <f>IF(N107="nulová",J107,0)</f>
        <v>0</v>
      </c>
      <c r="BJ107" s="22" t="s">
        <v>24</v>
      </c>
      <c r="BK107" s="202">
        <f>ROUND(I107*H107,2)</f>
        <v>0</v>
      </c>
      <c r="BL107" s="22" t="s">
        <v>244</v>
      </c>
      <c r="BM107" s="22" t="s">
        <v>879</v>
      </c>
    </row>
    <row r="108" spans="2:65" s="1" customFormat="1" ht="13.5">
      <c r="B108" s="39"/>
      <c r="C108" s="61"/>
      <c r="D108" s="203" t="s">
        <v>159</v>
      </c>
      <c r="E108" s="61"/>
      <c r="F108" s="204" t="s">
        <v>878</v>
      </c>
      <c r="G108" s="61"/>
      <c r="H108" s="61"/>
      <c r="I108" s="161"/>
      <c r="J108" s="61"/>
      <c r="K108" s="61"/>
      <c r="L108" s="59"/>
      <c r="M108" s="205"/>
      <c r="N108" s="40"/>
      <c r="O108" s="40"/>
      <c r="P108" s="40"/>
      <c r="Q108" s="40"/>
      <c r="R108" s="40"/>
      <c r="S108" s="40"/>
      <c r="T108" s="76"/>
      <c r="AT108" s="22" t="s">
        <v>159</v>
      </c>
      <c r="AU108" s="22" t="s">
        <v>89</v>
      </c>
    </row>
    <row r="109" spans="2:65" s="11" customFormat="1" ht="13.5">
      <c r="B109" s="206"/>
      <c r="C109" s="207"/>
      <c r="D109" s="208" t="s">
        <v>161</v>
      </c>
      <c r="E109" s="209" t="s">
        <v>22</v>
      </c>
      <c r="F109" s="210" t="s">
        <v>880</v>
      </c>
      <c r="G109" s="207"/>
      <c r="H109" s="211">
        <v>46</v>
      </c>
      <c r="I109" s="212"/>
      <c r="J109" s="207"/>
      <c r="K109" s="207"/>
      <c r="L109" s="213"/>
      <c r="M109" s="214"/>
      <c r="N109" s="215"/>
      <c r="O109" s="215"/>
      <c r="P109" s="215"/>
      <c r="Q109" s="215"/>
      <c r="R109" s="215"/>
      <c r="S109" s="215"/>
      <c r="T109" s="216"/>
      <c r="AT109" s="217" t="s">
        <v>161</v>
      </c>
      <c r="AU109" s="217" t="s">
        <v>89</v>
      </c>
      <c r="AV109" s="11" t="s">
        <v>89</v>
      </c>
      <c r="AW109" s="11" t="s">
        <v>43</v>
      </c>
      <c r="AX109" s="11" t="s">
        <v>24</v>
      </c>
      <c r="AY109" s="217" t="s">
        <v>150</v>
      </c>
    </row>
    <row r="110" spans="2:65" s="1" customFormat="1" ht="31.5" customHeight="1">
      <c r="B110" s="39"/>
      <c r="C110" s="191" t="s">
        <v>29</v>
      </c>
      <c r="D110" s="191" t="s">
        <v>152</v>
      </c>
      <c r="E110" s="192" t="s">
        <v>881</v>
      </c>
      <c r="F110" s="193" t="s">
        <v>882</v>
      </c>
      <c r="G110" s="194" t="s">
        <v>199</v>
      </c>
      <c r="H110" s="195">
        <v>2</v>
      </c>
      <c r="I110" s="196"/>
      <c r="J110" s="197">
        <f>ROUND(I110*H110,2)</f>
        <v>0</v>
      </c>
      <c r="K110" s="193" t="s">
        <v>22</v>
      </c>
      <c r="L110" s="59"/>
      <c r="M110" s="198" t="s">
        <v>22</v>
      </c>
      <c r="N110" s="199" t="s">
        <v>51</v>
      </c>
      <c r="O110" s="40"/>
      <c r="P110" s="200">
        <f>O110*H110</f>
        <v>0</v>
      </c>
      <c r="Q110" s="200">
        <v>0</v>
      </c>
      <c r="R110" s="200">
        <f>Q110*H110</f>
        <v>0</v>
      </c>
      <c r="S110" s="200">
        <v>0</v>
      </c>
      <c r="T110" s="201">
        <f>S110*H110</f>
        <v>0</v>
      </c>
      <c r="AR110" s="22" t="s">
        <v>244</v>
      </c>
      <c r="AT110" s="22" t="s">
        <v>152</v>
      </c>
      <c r="AU110" s="22" t="s">
        <v>89</v>
      </c>
      <c r="AY110" s="22" t="s">
        <v>150</v>
      </c>
      <c r="BE110" s="202">
        <f>IF(N110="základní",J110,0)</f>
        <v>0</v>
      </c>
      <c r="BF110" s="202">
        <f>IF(N110="snížená",J110,0)</f>
        <v>0</v>
      </c>
      <c r="BG110" s="202">
        <f>IF(N110="zákl. přenesená",J110,0)</f>
        <v>0</v>
      </c>
      <c r="BH110" s="202">
        <f>IF(N110="sníž. přenesená",J110,0)</f>
        <v>0</v>
      </c>
      <c r="BI110" s="202">
        <f>IF(N110="nulová",J110,0)</f>
        <v>0</v>
      </c>
      <c r="BJ110" s="22" t="s">
        <v>24</v>
      </c>
      <c r="BK110" s="202">
        <f>ROUND(I110*H110,2)</f>
        <v>0</v>
      </c>
      <c r="BL110" s="22" t="s">
        <v>244</v>
      </c>
      <c r="BM110" s="22" t="s">
        <v>883</v>
      </c>
    </row>
    <row r="111" spans="2:65" s="1" customFormat="1" ht="27">
      <c r="B111" s="39"/>
      <c r="C111" s="61"/>
      <c r="D111" s="203" t="s">
        <v>159</v>
      </c>
      <c r="E111" s="61"/>
      <c r="F111" s="204" t="s">
        <v>884</v>
      </c>
      <c r="G111" s="61"/>
      <c r="H111" s="61"/>
      <c r="I111" s="161"/>
      <c r="J111" s="61"/>
      <c r="K111" s="61"/>
      <c r="L111" s="59"/>
      <c r="M111" s="205"/>
      <c r="N111" s="40"/>
      <c r="O111" s="40"/>
      <c r="P111" s="40"/>
      <c r="Q111" s="40"/>
      <c r="R111" s="40"/>
      <c r="S111" s="40"/>
      <c r="T111" s="76"/>
      <c r="AT111" s="22" t="s">
        <v>159</v>
      </c>
      <c r="AU111" s="22" t="s">
        <v>89</v>
      </c>
    </row>
    <row r="112" spans="2:65" s="1" customFormat="1" ht="27">
      <c r="B112" s="39"/>
      <c r="C112" s="61"/>
      <c r="D112" s="208" t="s">
        <v>221</v>
      </c>
      <c r="E112" s="61"/>
      <c r="F112" s="244" t="s">
        <v>885</v>
      </c>
      <c r="G112" s="61"/>
      <c r="H112" s="61"/>
      <c r="I112" s="161"/>
      <c r="J112" s="61"/>
      <c r="K112" s="61"/>
      <c r="L112" s="59"/>
      <c r="M112" s="205"/>
      <c r="N112" s="40"/>
      <c r="O112" s="40"/>
      <c r="P112" s="40"/>
      <c r="Q112" s="40"/>
      <c r="R112" s="40"/>
      <c r="S112" s="40"/>
      <c r="T112" s="76"/>
      <c r="AT112" s="22" t="s">
        <v>221</v>
      </c>
      <c r="AU112" s="22" t="s">
        <v>89</v>
      </c>
    </row>
    <row r="113" spans="2:65" s="1" customFormat="1" ht="22.5" customHeight="1">
      <c r="B113" s="39"/>
      <c r="C113" s="191" t="s">
        <v>211</v>
      </c>
      <c r="D113" s="191" t="s">
        <v>152</v>
      </c>
      <c r="E113" s="192" t="s">
        <v>886</v>
      </c>
      <c r="F113" s="193" t="s">
        <v>887</v>
      </c>
      <c r="G113" s="194" t="s">
        <v>199</v>
      </c>
      <c r="H113" s="195">
        <v>10</v>
      </c>
      <c r="I113" s="196"/>
      <c r="J113" s="197">
        <f>ROUND(I113*H113,2)</f>
        <v>0</v>
      </c>
      <c r="K113" s="193" t="s">
        <v>22</v>
      </c>
      <c r="L113" s="59"/>
      <c r="M113" s="198" t="s">
        <v>22</v>
      </c>
      <c r="N113" s="199" t="s">
        <v>51</v>
      </c>
      <c r="O113" s="40"/>
      <c r="P113" s="200">
        <f>O113*H113</f>
        <v>0</v>
      </c>
      <c r="Q113" s="200">
        <v>0</v>
      </c>
      <c r="R113" s="200">
        <f>Q113*H113</f>
        <v>0</v>
      </c>
      <c r="S113" s="200">
        <v>0</v>
      </c>
      <c r="T113" s="201">
        <f>S113*H113</f>
        <v>0</v>
      </c>
      <c r="AR113" s="22" t="s">
        <v>244</v>
      </c>
      <c r="AT113" s="22" t="s">
        <v>152</v>
      </c>
      <c r="AU113" s="22" t="s">
        <v>89</v>
      </c>
      <c r="AY113" s="22" t="s">
        <v>150</v>
      </c>
      <c r="BE113" s="202">
        <f>IF(N113="základní",J113,0)</f>
        <v>0</v>
      </c>
      <c r="BF113" s="202">
        <f>IF(N113="snížená",J113,0)</f>
        <v>0</v>
      </c>
      <c r="BG113" s="202">
        <f>IF(N113="zákl. přenesená",J113,0)</f>
        <v>0</v>
      </c>
      <c r="BH113" s="202">
        <f>IF(N113="sníž. přenesená",J113,0)</f>
        <v>0</v>
      </c>
      <c r="BI113" s="202">
        <f>IF(N113="nulová",J113,0)</f>
        <v>0</v>
      </c>
      <c r="BJ113" s="22" t="s">
        <v>24</v>
      </c>
      <c r="BK113" s="202">
        <f>ROUND(I113*H113,2)</f>
        <v>0</v>
      </c>
      <c r="BL113" s="22" t="s">
        <v>244</v>
      </c>
      <c r="BM113" s="22" t="s">
        <v>888</v>
      </c>
    </row>
    <row r="114" spans="2:65" s="1" customFormat="1" ht="13.5">
      <c r="B114" s="39"/>
      <c r="C114" s="61"/>
      <c r="D114" s="203" t="s">
        <v>159</v>
      </c>
      <c r="E114" s="61"/>
      <c r="F114" s="204" t="s">
        <v>887</v>
      </c>
      <c r="G114" s="61"/>
      <c r="H114" s="61"/>
      <c r="I114" s="161"/>
      <c r="J114" s="61"/>
      <c r="K114" s="61"/>
      <c r="L114" s="59"/>
      <c r="M114" s="205"/>
      <c r="N114" s="40"/>
      <c r="O114" s="40"/>
      <c r="P114" s="40"/>
      <c r="Q114" s="40"/>
      <c r="R114" s="40"/>
      <c r="S114" s="40"/>
      <c r="T114" s="76"/>
      <c r="AT114" s="22" t="s">
        <v>159</v>
      </c>
      <c r="AU114" s="22" t="s">
        <v>89</v>
      </c>
    </row>
    <row r="115" spans="2:65" s="1" customFormat="1" ht="27">
      <c r="B115" s="39"/>
      <c r="C115" s="61"/>
      <c r="D115" s="203" t="s">
        <v>221</v>
      </c>
      <c r="E115" s="61"/>
      <c r="F115" s="232" t="s">
        <v>889</v>
      </c>
      <c r="G115" s="61"/>
      <c r="H115" s="61"/>
      <c r="I115" s="161"/>
      <c r="J115" s="61"/>
      <c r="K115" s="61"/>
      <c r="L115" s="59"/>
      <c r="M115" s="205"/>
      <c r="N115" s="40"/>
      <c r="O115" s="40"/>
      <c r="P115" s="40"/>
      <c r="Q115" s="40"/>
      <c r="R115" s="40"/>
      <c r="S115" s="40"/>
      <c r="T115" s="76"/>
      <c r="AT115" s="22" t="s">
        <v>221</v>
      </c>
      <c r="AU115" s="22" t="s">
        <v>89</v>
      </c>
    </row>
    <row r="116" spans="2:65" s="11" customFormat="1" ht="13.5">
      <c r="B116" s="206"/>
      <c r="C116" s="207"/>
      <c r="D116" s="208" t="s">
        <v>161</v>
      </c>
      <c r="E116" s="209" t="s">
        <v>22</v>
      </c>
      <c r="F116" s="210" t="s">
        <v>890</v>
      </c>
      <c r="G116" s="207"/>
      <c r="H116" s="211">
        <v>10</v>
      </c>
      <c r="I116" s="212"/>
      <c r="J116" s="207"/>
      <c r="K116" s="207"/>
      <c r="L116" s="213"/>
      <c r="M116" s="214"/>
      <c r="N116" s="215"/>
      <c r="O116" s="215"/>
      <c r="P116" s="215"/>
      <c r="Q116" s="215"/>
      <c r="R116" s="215"/>
      <c r="S116" s="215"/>
      <c r="T116" s="216"/>
      <c r="AT116" s="217" t="s">
        <v>161</v>
      </c>
      <c r="AU116" s="217" t="s">
        <v>89</v>
      </c>
      <c r="AV116" s="11" t="s">
        <v>89</v>
      </c>
      <c r="AW116" s="11" t="s">
        <v>43</v>
      </c>
      <c r="AX116" s="11" t="s">
        <v>24</v>
      </c>
      <c r="AY116" s="217" t="s">
        <v>150</v>
      </c>
    </row>
    <row r="117" spans="2:65" s="1" customFormat="1" ht="22.5" customHeight="1">
      <c r="B117" s="39"/>
      <c r="C117" s="191" t="s">
        <v>215</v>
      </c>
      <c r="D117" s="191" t="s">
        <v>152</v>
      </c>
      <c r="E117" s="192" t="s">
        <v>891</v>
      </c>
      <c r="F117" s="193" t="s">
        <v>892</v>
      </c>
      <c r="G117" s="194" t="s">
        <v>199</v>
      </c>
      <c r="H117" s="195">
        <v>12</v>
      </c>
      <c r="I117" s="196"/>
      <c r="J117" s="197">
        <f>ROUND(I117*H117,2)</f>
        <v>0</v>
      </c>
      <c r="K117" s="193" t="s">
        <v>22</v>
      </c>
      <c r="L117" s="59"/>
      <c r="M117" s="198" t="s">
        <v>22</v>
      </c>
      <c r="N117" s="199" t="s">
        <v>51</v>
      </c>
      <c r="O117" s="40"/>
      <c r="P117" s="200">
        <f>O117*H117</f>
        <v>0</v>
      </c>
      <c r="Q117" s="200">
        <v>0</v>
      </c>
      <c r="R117" s="200">
        <f>Q117*H117</f>
        <v>0</v>
      </c>
      <c r="S117" s="200">
        <v>0</v>
      </c>
      <c r="T117" s="201">
        <f>S117*H117</f>
        <v>0</v>
      </c>
      <c r="AR117" s="22" t="s">
        <v>244</v>
      </c>
      <c r="AT117" s="22" t="s">
        <v>152</v>
      </c>
      <c r="AU117" s="22" t="s">
        <v>89</v>
      </c>
      <c r="AY117" s="22" t="s">
        <v>150</v>
      </c>
      <c r="BE117" s="202">
        <f>IF(N117="základní",J117,0)</f>
        <v>0</v>
      </c>
      <c r="BF117" s="202">
        <f>IF(N117="snížená",J117,0)</f>
        <v>0</v>
      </c>
      <c r="BG117" s="202">
        <f>IF(N117="zákl. přenesená",J117,0)</f>
        <v>0</v>
      </c>
      <c r="BH117" s="202">
        <f>IF(N117="sníž. přenesená",J117,0)</f>
        <v>0</v>
      </c>
      <c r="BI117" s="202">
        <f>IF(N117="nulová",J117,0)</f>
        <v>0</v>
      </c>
      <c r="BJ117" s="22" t="s">
        <v>24</v>
      </c>
      <c r="BK117" s="202">
        <f>ROUND(I117*H117,2)</f>
        <v>0</v>
      </c>
      <c r="BL117" s="22" t="s">
        <v>244</v>
      </c>
      <c r="BM117" s="22" t="s">
        <v>893</v>
      </c>
    </row>
    <row r="118" spans="2:65" s="1" customFormat="1" ht="13.5">
      <c r="B118" s="39"/>
      <c r="C118" s="61"/>
      <c r="D118" s="203" t="s">
        <v>159</v>
      </c>
      <c r="E118" s="61"/>
      <c r="F118" s="204" t="s">
        <v>892</v>
      </c>
      <c r="G118" s="61"/>
      <c r="H118" s="61"/>
      <c r="I118" s="161"/>
      <c r="J118" s="61"/>
      <c r="K118" s="61"/>
      <c r="L118" s="59"/>
      <c r="M118" s="205"/>
      <c r="N118" s="40"/>
      <c r="O118" s="40"/>
      <c r="P118" s="40"/>
      <c r="Q118" s="40"/>
      <c r="R118" s="40"/>
      <c r="S118" s="40"/>
      <c r="T118" s="76"/>
      <c r="AT118" s="22" t="s">
        <v>159</v>
      </c>
      <c r="AU118" s="22" t="s">
        <v>89</v>
      </c>
    </row>
    <row r="119" spans="2:65" s="1" customFormat="1" ht="27">
      <c r="B119" s="39"/>
      <c r="C119" s="61"/>
      <c r="D119" s="208" t="s">
        <v>221</v>
      </c>
      <c r="E119" s="61"/>
      <c r="F119" s="244" t="s">
        <v>894</v>
      </c>
      <c r="G119" s="61"/>
      <c r="H119" s="61"/>
      <c r="I119" s="161"/>
      <c r="J119" s="61"/>
      <c r="K119" s="61"/>
      <c r="L119" s="59"/>
      <c r="M119" s="205"/>
      <c r="N119" s="40"/>
      <c r="O119" s="40"/>
      <c r="P119" s="40"/>
      <c r="Q119" s="40"/>
      <c r="R119" s="40"/>
      <c r="S119" s="40"/>
      <c r="T119" s="76"/>
      <c r="AT119" s="22" t="s">
        <v>221</v>
      </c>
      <c r="AU119" s="22" t="s">
        <v>89</v>
      </c>
    </row>
    <row r="120" spans="2:65" s="1" customFormat="1" ht="31.5" customHeight="1">
      <c r="B120" s="39"/>
      <c r="C120" s="191" t="s">
        <v>224</v>
      </c>
      <c r="D120" s="191" t="s">
        <v>152</v>
      </c>
      <c r="E120" s="192" t="s">
        <v>895</v>
      </c>
      <c r="F120" s="193" t="s">
        <v>896</v>
      </c>
      <c r="G120" s="194" t="s">
        <v>199</v>
      </c>
      <c r="H120" s="195">
        <v>1</v>
      </c>
      <c r="I120" s="196"/>
      <c r="J120" s="197">
        <f>ROUND(I120*H120,2)</f>
        <v>0</v>
      </c>
      <c r="K120" s="193" t="s">
        <v>22</v>
      </c>
      <c r="L120" s="59"/>
      <c r="M120" s="198" t="s">
        <v>22</v>
      </c>
      <c r="N120" s="199" t="s">
        <v>51</v>
      </c>
      <c r="O120" s="40"/>
      <c r="P120" s="200">
        <f>O120*H120</f>
        <v>0</v>
      </c>
      <c r="Q120" s="200">
        <v>0</v>
      </c>
      <c r="R120" s="200">
        <f>Q120*H120</f>
        <v>0</v>
      </c>
      <c r="S120" s="200">
        <v>0</v>
      </c>
      <c r="T120" s="201">
        <f>S120*H120</f>
        <v>0</v>
      </c>
      <c r="AR120" s="22" t="s">
        <v>244</v>
      </c>
      <c r="AT120" s="22" t="s">
        <v>152</v>
      </c>
      <c r="AU120" s="22" t="s">
        <v>89</v>
      </c>
      <c r="AY120" s="22" t="s">
        <v>150</v>
      </c>
      <c r="BE120" s="202">
        <f>IF(N120="základní",J120,0)</f>
        <v>0</v>
      </c>
      <c r="BF120" s="202">
        <f>IF(N120="snížená",J120,0)</f>
        <v>0</v>
      </c>
      <c r="BG120" s="202">
        <f>IF(N120="zákl. přenesená",J120,0)</f>
        <v>0</v>
      </c>
      <c r="BH120" s="202">
        <f>IF(N120="sníž. přenesená",J120,0)</f>
        <v>0</v>
      </c>
      <c r="BI120" s="202">
        <f>IF(N120="nulová",J120,0)</f>
        <v>0</v>
      </c>
      <c r="BJ120" s="22" t="s">
        <v>24</v>
      </c>
      <c r="BK120" s="202">
        <f>ROUND(I120*H120,2)</f>
        <v>0</v>
      </c>
      <c r="BL120" s="22" t="s">
        <v>244</v>
      </c>
      <c r="BM120" s="22" t="s">
        <v>897</v>
      </c>
    </row>
    <row r="121" spans="2:65" s="1" customFormat="1" ht="27">
      <c r="B121" s="39"/>
      <c r="C121" s="61"/>
      <c r="D121" s="203" t="s">
        <v>159</v>
      </c>
      <c r="E121" s="61"/>
      <c r="F121" s="204" t="s">
        <v>898</v>
      </c>
      <c r="G121" s="61"/>
      <c r="H121" s="61"/>
      <c r="I121" s="161"/>
      <c r="J121" s="61"/>
      <c r="K121" s="61"/>
      <c r="L121" s="59"/>
      <c r="M121" s="205"/>
      <c r="N121" s="40"/>
      <c r="O121" s="40"/>
      <c r="P121" s="40"/>
      <c r="Q121" s="40"/>
      <c r="R121" s="40"/>
      <c r="S121" s="40"/>
      <c r="T121" s="76"/>
      <c r="AT121" s="22" t="s">
        <v>159</v>
      </c>
      <c r="AU121" s="22" t="s">
        <v>89</v>
      </c>
    </row>
    <row r="122" spans="2:65" s="1" customFormat="1" ht="229.5">
      <c r="B122" s="39"/>
      <c r="C122" s="61"/>
      <c r="D122" s="208" t="s">
        <v>221</v>
      </c>
      <c r="E122" s="61"/>
      <c r="F122" s="244" t="s">
        <v>899</v>
      </c>
      <c r="G122" s="61"/>
      <c r="H122" s="61"/>
      <c r="I122" s="161"/>
      <c r="J122" s="61"/>
      <c r="K122" s="61"/>
      <c r="L122" s="59"/>
      <c r="M122" s="205"/>
      <c r="N122" s="40"/>
      <c r="O122" s="40"/>
      <c r="P122" s="40"/>
      <c r="Q122" s="40"/>
      <c r="R122" s="40"/>
      <c r="S122" s="40"/>
      <c r="T122" s="76"/>
      <c r="AT122" s="22" t="s">
        <v>221</v>
      </c>
      <c r="AU122" s="22" t="s">
        <v>89</v>
      </c>
    </row>
    <row r="123" spans="2:65" s="1" customFormat="1" ht="22.5" customHeight="1">
      <c r="B123" s="39"/>
      <c r="C123" s="191" t="s">
        <v>231</v>
      </c>
      <c r="D123" s="191" t="s">
        <v>152</v>
      </c>
      <c r="E123" s="192" t="s">
        <v>900</v>
      </c>
      <c r="F123" s="193" t="s">
        <v>901</v>
      </c>
      <c r="G123" s="194" t="s">
        <v>753</v>
      </c>
      <c r="H123" s="195">
        <v>1</v>
      </c>
      <c r="I123" s="196"/>
      <c r="J123" s="197">
        <f>ROUND(I123*H123,2)</f>
        <v>0</v>
      </c>
      <c r="K123" s="193" t="s">
        <v>22</v>
      </c>
      <c r="L123" s="59"/>
      <c r="M123" s="198" t="s">
        <v>22</v>
      </c>
      <c r="N123" s="199" t="s">
        <v>51</v>
      </c>
      <c r="O123" s="40"/>
      <c r="P123" s="200">
        <f>O123*H123</f>
        <v>0</v>
      </c>
      <c r="Q123" s="200">
        <v>0</v>
      </c>
      <c r="R123" s="200">
        <f>Q123*H123</f>
        <v>0</v>
      </c>
      <c r="S123" s="200">
        <v>0</v>
      </c>
      <c r="T123" s="201">
        <f>S123*H123</f>
        <v>0</v>
      </c>
      <c r="AR123" s="22" t="s">
        <v>244</v>
      </c>
      <c r="AT123" s="22" t="s">
        <v>152</v>
      </c>
      <c r="AU123" s="22" t="s">
        <v>89</v>
      </c>
      <c r="AY123" s="22" t="s">
        <v>150</v>
      </c>
      <c r="BE123" s="202">
        <f>IF(N123="základní",J123,0)</f>
        <v>0</v>
      </c>
      <c r="BF123" s="202">
        <f>IF(N123="snížená",J123,0)</f>
        <v>0</v>
      </c>
      <c r="BG123" s="202">
        <f>IF(N123="zákl. přenesená",J123,0)</f>
        <v>0</v>
      </c>
      <c r="BH123" s="202">
        <f>IF(N123="sníž. přenesená",J123,0)</f>
        <v>0</v>
      </c>
      <c r="BI123" s="202">
        <f>IF(N123="nulová",J123,0)</f>
        <v>0</v>
      </c>
      <c r="BJ123" s="22" t="s">
        <v>24</v>
      </c>
      <c r="BK123" s="202">
        <f>ROUND(I123*H123,2)</f>
        <v>0</v>
      </c>
      <c r="BL123" s="22" t="s">
        <v>244</v>
      </c>
      <c r="BM123" s="22" t="s">
        <v>902</v>
      </c>
    </row>
    <row r="124" spans="2:65" s="1" customFormat="1" ht="13.5">
      <c r="B124" s="39"/>
      <c r="C124" s="61"/>
      <c r="D124" s="203" t="s">
        <v>159</v>
      </c>
      <c r="E124" s="61"/>
      <c r="F124" s="204" t="s">
        <v>901</v>
      </c>
      <c r="G124" s="61"/>
      <c r="H124" s="61"/>
      <c r="I124" s="161"/>
      <c r="J124" s="61"/>
      <c r="K124" s="61"/>
      <c r="L124" s="59"/>
      <c r="M124" s="205"/>
      <c r="N124" s="40"/>
      <c r="O124" s="40"/>
      <c r="P124" s="40"/>
      <c r="Q124" s="40"/>
      <c r="R124" s="40"/>
      <c r="S124" s="40"/>
      <c r="T124" s="76"/>
      <c r="AT124" s="22" t="s">
        <v>159</v>
      </c>
      <c r="AU124" s="22" t="s">
        <v>89</v>
      </c>
    </row>
    <row r="125" spans="2:65" s="1" customFormat="1" ht="40.5">
      <c r="B125" s="39"/>
      <c r="C125" s="61"/>
      <c r="D125" s="208" t="s">
        <v>221</v>
      </c>
      <c r="E125" s="61"/>
      <c r="F125" s="244" t="s">
        <v>903</v>
      </c>
      <c r="G125" s="61"/>
      <c r="H125" s="61"/>
      <c r="I125" s="161"/>
      <c r="J125" s="61"/>
      <c r="K125" s="61"/>
      <c r="L125" s="59"/>
      <c r="M125" s="205"/>
      <c r="N125" s="40"/>
      <c r="O125" s="40"/>
      <c r="P125" s="40"/>
      <c r="Q125" s="40"/>
      <c r="R125" s="40"/>
      <c r="S125" s="40"/>
      <c r="T125" s="76"/>
      <c r="AT125" s="22" t="s">
        <v>221</v>
      </c>
      <c r="AU125" s="22" t="s">
        <v>89</v>
      </c>
    </row>
    <row r="126" spans="2:65" s="1" customFormat="1" ht="31.5" customHeight="1">
      <c r="B126" s="39"/>
      <c r="C126" s="191" t="s">
        <v>10</v>
      </c>
      <c r="D126" s="191" t="s">
        <v>152</v>
      </c>
      <c r="E126" s="192" t="s">
        <v>904</v>
      </c>
      <c r="F126" s="193" t="s">
        <v>905</v>
      </c>
      <c r="G126" s="194" t="s">
        <v>199</v>
      </c>
      <c r="H126" s="195">
        <v>2</v>
      </c>
      <c r="I126" s="196"/>
      <c r="J126" s="197">
        <f>ROUND(I126*H126,2)</f>
        <v>0</v>
      </c>
      <c r="K126" s="193" t="s">
        <v>22</v>
      </c>
      <c r="L126" s="59"/>
      <c r="M126" s="198" t="s">
        <v>22</v>
      </c>
      <c r="N126" s="199" t="s">
        <v>51</v>
      </c>
      <c r="O126" s="40"/>
      <c r="P126" s="200">
        <f>O126*H126</f>
        <v>0</v>
      </c>
      <c r="Q126" s="200">
        <v>0</v>
      </c>
      <c r="R126" s="200">
        <f>Q126*H126</f>
        <v>0</v>
      </c>
      <c r="S126" s="200">
        <v>0</v>
      </c>
      <c r="T126" s="201">
        <f>S126*H126</f>
        <v>0</v>
      </c>
      <c r="AR126" s="22" t="s">
        <v>244</v>
      </c>
      <c r="AT126" s="22" t="s">
        <v>152</v>
      </c>
      <c r="AU126" s="22" t="s">
        <v>89</v>
      </c>
      <c r="AY126" s="22" t="s">
        <v>150</v>
      </c>
      <c r="BE126" s="202">
        <f>IF(N126="základní",J126,0)</f>
        <v>0</v>
      </c>
      <c r="BF126" s="202">
        <f>IF(N126="snížená",J126,0)</f>
        <v>0</v>
      </c>
      <c r="BG126" s="202">
        <f>IF(N126="zákl. přenesená",J126,0)</f>
        <v>0</v>
      </c>
      <c r="BH126" s="202">
        <f>IF(N126="sníž. přenesená",J126,0)</f>
        <v>0</v>
      </c>
      <c r="BI126" s="202">
        <f>IF(N126="nulová",J126,0)</f>
        <v>0</v>
      </c>
      <c r="BJ126" s="22" t="s">
        <v>24</v>
      </c>
      <c r="BK126" s="202">
        <f>ROUND(I126*H126,2)</f>
        <v>0</v>
      </c>
      <c r="BL126" s="22" t="s">
        <v>244</v>
      </c>
      <c r="BM126" s="22" t="s">
        <v>906</v>
      </c>
    </row>
    <row r="127" spans="2:65" s="1" customFormat="1" ht="27">
      <c r="B127" s="39"/>
      <c r="C127" s="61"/>
      <c r="D127" s="203" t="s">
        <v>159</v>
      </c>
      <c r="E127" s="61"/>
      <c r="F127" s="204" t="s">
        <v>907</v>
      </c>
      <c r="G127" s="61"/>
      <c r="H127" s="61"/>
      <c r="I127" s="161"/>
      <c r="J127" s="61"/>
      <c r="K127" s="61"/>
      <c r="L127" s="59"/>
      <c r="M127" s="205"/>
      <c r="N127" s="40"/>
      <c r="O127" s="40"/>
      <c r="P127" s="40"/>
      <c r="Q127" s="40"/>
      <c r="R127" s="40"/>
      <c r="S127" s="40"/>
      <c r="T127" s="76"/>
      <c r="AT127" s="22" t="s">
        <v>159</v>
      </c>
      <c r="AU127" s="22" t="s">
        <v>89</v>
      </c>
    </row>
    <row r="128" spans="2:65" s="1" customFormat="1" ht="40.5">
      <c r="B128" s="39"/>
      <c r="C128" s="61"/>
      <c r="D128" s="203" t="s">
        <v>221</v>
      </c>
      <c r="E128" s="61"/>
      <c r="F128" s="232" t="s">
        <v>908</v>
      </c>
      <c r="G128" s="61"/>
      <c r="H128" s="61"/>
      <c r="I128" s="161"/>
      <c r="J128" s="61"/>
      <c r="K128" s="61"/>
      <c r="L128" s="59"/>
      <c r="M128" s="205"/>
      <c r="N128" s="40"/>
      <c r="O128" s="40"/>
      <c r="P128" s="40"/>
      <c r="Q128" s="40"/>
      <c r="R128" s="40"/>
      <c r="S128" s="40"/>
      <c r="T128" s="76"/>
      <c r="AT128" s="22" t="s">
        <v>221</v>
      </c>
      <c r="AU128" s="22" t="s">
        <v>89</v>
      </c>
    </row>
    <row r="129" spans="2:65" s="11" customFormat="1" ht="13.5">
      <c r="B129" s="206"/>
      <c r="C129" s="207"/>
      <c r="D129" s="208" t="s">
        <v>161</v>
      </c>
      <c r="E129" s="209" t="s">
        <v>22</v>
      </c>
      <c r="F129" s="210" t="s">
        <v>861</v>
      </c>
      <c r="G129" s="207"/>
      <c r="H129" s="211">
        <v>2</v>
      </c>
      <c r="I129" s="212"/>
      <c r="J129" s="207"/>
      <c r="K129" s="207"/>
      <c r="L129" s="213"/>
      <c r="M129" s="214"/>
      <c r="N129" s="215"/>
      <c r="O129" s="215"/>
      <c r="P129" s="215"/>
      <c r="Q129" s="215"/>
      <c r="R129" s="215"/>
      <c r="S129" s="215"/>
      <c r="T129" s="216"/>
      <c r="AT129" s="217" t="s">
        <v>161</v>
      </c>
      <c r="AU129" s="217" t="s">
        <v>89</v>
      </c>
      <c r="AV129" s="11" t="s">
        <v>89</v>
      </c>
      <c r="AW129" s="11" t="s">
        <v>43</v>
      </c>
      <c r="AX129" s="11" t="s">
        <v>24</v>
      </c>
      <c r="AY129" s="217" t="s">
        <v>150</v>
      </c>
    </row>
    <row r="130" spans="2:65" s="1" customFormat="1" ht="22.5" customHeight="1">
      <c r="B130" s="39"/>
      <c r="C130" s="191" t="s">
        <v>244</v>
      </c>
      <c r="D130" s="191" t="s">
        <v>152</v>
      </c>
      <c r="E130" s="192" t="s">
        <v>909</v>
      </c>
      <c r="F130" s="193" t="s">
        <v>910</v>
      </c>
      <c r="G130" s="194" t="s">
        <v>199</v>
      </c>
      <c r="H130" s="195">
        <v>1</v>
      </c>
      <c r="I130" s="196"/>
      <c r="J130" s="197">
        <f>ROUND(I130*H130,2)</f>
        <v>0</v>
      </c>
      <c r="K130" s="193" t="s">
        <v>22</v>
      </c>
      <c r="L130" s="59"/>
      <c r="M130" s="198" t="s">
        <v>22</v>
      </c>
      <c r="N130" s="199" t="s">
        <v>51</v>
      </c>
      <c r="O130" s="40"/>
      <c r="P130" s="200">
        <f>O130*H130</f>
        <v>0</v>
      </c>
      <c r="Q130" s="200">
        <v>0</v>
      </c>
      <c r="R130" s="200">
        <f>Q130*H130</f>
        <v>0</v>
      </c>
      <c r="S130" s="200">
        <v>0</v>
      </c>
      <c r="T130" s="201">
        <f>S130*H130</f>
        <v>0</v>
      </c>
      <c r="AR130" s="22" t="s">
        <v>244</v>
      </c>
      <c r="AT130" s="22" t="s">
        <v>152</v>
      </c>
      <c r="AU130" s="22" t="s">
        <v>89</v>
      </c>
      <c r="AY130" s="22" t="s">
        <v>150</v>
      </c>
      <c r="BE130" s="202">
        <f>IF(N130="základní",J130,0)</f>
        <v>0</v>
      </c>
      <c r="BF130" s="202">
        <f>IF(N130="snížená",J130,0)</f>
        <v>0</v>
      </c>
      <c r="BG130" s="202">
        <f>IF(N130="zákl. přenesená",J130,0)</f>
        <v>0</v>
      </c>
      <c r="BH130" s="202">
        <f>IF(N130="sníž. přenesená",J130,0)</f>
        <v>0</v>
      </c>
      <c r="BI130" s="202">
        <f>IF(N130="nulová",J130,0)</f>
        <v>0</v>
      </c>
      <c r="BJ130" s="22" t="s">
        <v>24</v>
      </c>
      <c r="BK130" s="202">
        <f>ROUND(I130*H130,2)</f>
        <v>0</v>
      </c>
      <c r="BL130" s="22" t="s">
        <v>244</v>
      </c>
      <c r="BM130" s="22" t="s">
        <v>911</v>
      </c>
    </row>
    <row r="131" spans="2:65" s="1" customFormat="1" ht="13.5">
      <c r="B131" s="39"/>
      <c r="C131" s="61"/>
      <c r="D131" s="208" t="s">
        <v>159</v>
      </c>
      <c r="E131" s="61"/>
      <c r="F131" s="218" t="s">
        <v>910</v>
      </c>
      <c r="G131" s="61"/>
      <c r="H131" s="61"/>
      <c r="I131" s="161"/>
      <c r="J131" s="61"/>
      <c r="K131" s="61"/>
      <c r="L131" s="59"/>
      <c r="M131" s="205"/>
      <c r="N131" s="40"/>
      <c r="O131" s="40"/>
      <c r="P131" s="40"/>
      <c r="Q131" s="40"/>
      <c r="R131" s="40"/>
      <c r="S131" s="40"/>
      <c r="T131" s="76"/>
      <c r="AT131" s="22" t="s">
        <v>159</v>
      </c>
      <c r="AU131" s="22" t="s">
        <v>89</v>
      </c>
    </row>
    <row r="132" spans="2:65" s="1" customFormat="1" ht="31.5" customHeight="1">
      <c r="B132" s="39"/>
      <c r="C132" s="191" t="s">
        <v>251</v>
      </c>
      <c r="D132" s="191" t="s">
        <v>152</v>
      </c>
      <c r="E132" s="192" t="s">
        <v>912</v>
      </c>
      <c r="F132" s="193" t="s">
        <v>913</v>
      </c>
      <c r="G132" s="194" t="s">
        <v>199</v>
      </c>
      <c r="H132" s="195">
        <v>2</v>
      </c>
      <c r="I132" s="196"/>
      <c r="J132" s="197">
        <f>ROUND(I132*H132,2)</f>
        <v>0</v>
      </c>
      <c r="K132" s="193" t="s">
        <v>22</v>
      </c>
      <c r="L132" s="59"/>
      <c r="M132" s="198" t="s">
        <v>22</v>
      </c>
      <c r="N132" s="199" t="s">
        <v>51</v>
      </c>
      <c r="O132" s="40"/>
      <c r="P132" s="200">
        <f>O132*H132</f>
        <v>0</v>
      </c>
      <c r="Q132" s="200">
        <v>0</v>
      </c>
      <c r="R132" s="200">
        <f>Q132*H132</f>
        <v>0</v>
      </c>
      <c r="S132" s="200">
        <v>0</v>
      </c>
      <c r="T132" s="201">
        <f>S132*H132</f>
        <v>0</v>
      </c>
      <c r="AR132" s="22" t="s">
        <v>244</v>
      </c>
      <c r="AT132" s="22" t="s">
        <v>152</v>
      </c>
      <c r="AU132" s="22" t="s">
        <v>89</v>
      </c>
      <c r="AY132" s="22" t="s">
        <v>150</v>
      </c>
      <c r="BE132" s="202">
        <f>IF(N132="základní",J132,0)</f>
        <v>0</v>
      </c>
      <c r="BF132" s="202">
        <f>IF(N132="snížená",J132,0)</f>
        <v>0</v>
      </c>
      <c r="BG132" s="202">
        <f>IF(N132="zákl. přenesená",J132,0)</f>
        <v>0</v>
      </c>
      <c r="BH132" s="202">
        <f>IF(N132="sníž. přenesená",J132,0)</f>
        <v>0</v>
      </c>
      <c r="BI132" s="202">
        <f>IF(N132="nulová",J132,0)</f>
        <v>0</v>
      </c>
      <c r="BJ132" s="22" t="s">
        <v>24</v>
      </c>
      <c r="BK132" s="202">
        <f>ROUND(I132*H132,2)</f>
        <v>0</v>
      </c>
      <c r="BL132" s="22" t="s">
        <v>244</v>
      </c>
      <c r="BM132" s="22" t="s">
        <v>914</v>
      </c>
    </row>
    <row r="133" spans="2:65" s="1" customFormat="1" ht="27">
      <c r="B133" s="39"/>
      <c r="C133" s="61"/>
      <c r="D133" s="203" t="s">
        <v>159</v>
      </c>
      <c r="E133" s="61"/>
      <c r="F133" s="204" t="s">
        <v>915</v>
      </c>
      <c r="G133" s="61"/>
      <c r="H133" s="61"/>
      <c r="I133" s="161"/>
      <c r="J133" s="61"/>
      <c r="K133" s="61"/>
      <c r="L133" s="59"/>
      <c r="M133" s="205"/>
      <c r="N133" s="40"/>
      <c r="O133" s="40"/>
      <c r="P133" s="40"/>
      <c r="Q133" s="40"/>
      <c r="R133" s="40"/>
      <c r="S133" s="40"/>
      <c r="T133" s="76"/>
      <c r="AT133" s="22" t="s">
        <v>159</v>
      </c>
      <c r="AU133" s="22" t="s">
        <v>89</v>
      </c>
    </row>
    <row r="134" spans="2:65" s="1" customFormat="1" ht="27">
      <c r="B134" s="39"/>
      <c r="C134" s="61"/>
      <c r="D134" s="208" t="s">
        <v>221</v>
      </c>
      <c r="E134" s="61"/>
      <c r="F134" s="244" t="s">
        <v>916</v>
      </c>
      <c r="G134" s="61"/>
      <c r="H134" s="61"/>
      <c r="I134" s="161"/>
      <c r="J134" s="61"/>
      <c r="K134" s="61"/>
      <c r="L134" s="59"/>
      <c r="M134" s="205"/>
      <c r="N134" s="40"/>
      <c r="O134" s="40"/>
      <c r="P134" s="40"/>
      <c r="Q134" s="40"/>
      <c r="R134" s="40"/>
      <c r="S134" s="40"/>
      <c r="T134" s="76"/>
      <c r="AT134" s="22" t="s">
        <v>221</v>
      </c>
      <c r="AU134" s="22" t="s">
        <v>89</v>
      </c>
    </row>
    <row r="135" spans="2:65" s="1" customFormat="1" ht="31.5" customHeight="1">
      <c r="B135" s="39"/>
      <c r="C135" s="191" t="s">
        <v>258</v>
      </c>
      <c r="D135" s="191" t="s">
        <v>152</v>
      </c>
      <c r="E135" s="192" t="s">
        <v>917</v>
      </c>
      <c r="F135" s="193" t="s">
        <v>918</v>
      </c>
      <c r="G135" s="194" t="s">
        <v>199</v>
      </c>
      <c r="H135" s="195">
        <v>4</v>
      </c>
      <c r="I135" s="196"/>
      <c r="J135" s="197">
        <f>ROUND(I135*H135,2)</f>
        <v>0</v>
      </c>
      <c r="K135" s="193" t="s">
        <v>22</v>
      </c>
      <c r="L135" s="59"/>
      <c r="M135" s="198" t="s">
        <v>22</v>
      </c>
      <c r="N135" s="199" t="s">
        <v>51</v>
      </c>
      <c r="O135" s="40"/>
      <c r="P135" s="200">
        <f>O135*H135</f>
        <v>0</v>
      </c>
      <c r="Q135" s="200">
        <v>0</v>
      </c>
      <c r="R135" s="200">
        <f>Q135*H135</f>
        <v>0</v>
      </c>
      <c r="S135" s="200">
        <v>0</v>
      </c>
      <c r="T135" s="201">
        <f>S135*H135</f>
        <v>0</v>
      </c>
      <c r="AR135" s="22" t="s">
        <v>244</v>
      </c>
      <c r="AT135" s="22" t="s">
        <v>152</v>
      </c>
      <c r="AU135" s="22" t="s">
        <v>89</v>
      </c>
      <c r="AY135" s="22" t="s">
        <v>150</v>
      </c>
      <c r="BE135" s="202">
        <f>IF(N135="základní",J135,0)</f>
        <v>0</v>
      </c>
      <c r="BF135" s="202">
        <f>IF(N135="snížená",J135,0)</f>
        <v>0</v>
      </c>
      <c r="BG135" s="202">
        <f>IF(N135="zákl. přenesená",J135,0)</f>
        <v>0</v>
      </c>
      <c r="BH135" s="202">
        <f>IF(N135="sníž. přenesená",J135,0)</f>
        <v>0</v>
      </c>
      <c r="BI135" s="202">
        <f>IF(N135="nulová",J135,0)</f>
        <v>0</v>
      </c>
      <c r="BJ135" s="22" t="s">
        <v>24</v>
      </c>
      <c r="BK135" s="202">
        <f>ROUND(I135*H135,2)</f>
        <v>0</v>
      </c>
      <c r="BL135" s="22" t="s">
        <v>244</v>
      </c>
      <c r="BM135" s="22" t="s">
        <v>919</v>
      </c>
    </row>
    <row r="136" spans="2:65" s="1" customFormat="1" ht="27">
      <c r="B136" s="39"/>
      <c r="C136" s="61"/>
      <c r="D136" s="203" t="s">
        <v>159</v>
      </c>
      <c r="E136" s="61"/>
      <c r="F136" s="204" t="s">
        <v>920</v>
      </c>
      <c r="G136" s="61"/>
      <c r="H136" s="61"/>
      <c r="I136" s="161"/>
      <c r="J136" s="61"/>
      <c r="K136" s="61"/>
      <c r="L136" s="59"/>
      <c r="M136" s="205"/>
      <c r="N136" s="40"/>
      <c r="O136" s="40"/>
      <c r="P136" s="40"/>
      <c r="Q136" s="40"/>
      <c r="R136" s="40"/>
      <c r="S136" s="40"/>
      <c r="T136" s="76"/>
      <c r="AT136" s="22" t="s">
        <v>159</v>
      </c>
      <c r="AU136" s="22" t="s">
        <v>89</v>
      </c>
    </row>
    <row r="137" spans="2:65" s="1" customFormat="1" ht="229.5">
      <c r="B137" s="39"/>
      <c r="C137" s="61"/>
      <c r="D137" s="203" t="s">
        <v>221</v>
      </c>
      <c r="E137" s="61"/>
      <c r="F137" s="232" t="s">
        <v>899</v>
      </c>
      <c r="G137" s="61"/>
      <c r="H137" s="61"/>
      <c r="I137" s="161"/>
      <c r="J137" s="61"/>
      <c r="K137" s="61"/>
      <c r="L137" s="59"/>
      <c r="M137" s="205"/>
      <c r="N137" s="40"/>
      <c r="O137" s="40"/>
      <c r="P137" s="40"/>
      <c r="Q137" s="40"/>
      <c r="R137" s="40"/>
      <c r="S137" s="40"/>
      <c r="T137" s="76"/>
      <c r="AT137" s="22" t="s">
        <v>221</v>
      </c>
      <c r="AU137" s="22" t="s">
        <v>89</v>
      </c>
    </row>
    <row r="138" spans="2:65" s="11" customFormat="1" ht="13.5">
      <c r="B138" s="206"/>
      <c r="C138" s="207"/>
      <c r="D138" s="208" t="s">
        <v>161</v>
      </c>
      <c r="E138" s="209" t="s">
        <v>22</v>
      </c>
      <c r="F138" s="210" t="s">
        <v>921</v>
      </c>
      <c r="G138" s="207"/>
      <c r="H138" s="211">
        <v>4</v>
      </c>
      <c r="I138" s="212"/>
      <c r="J138" s="207"/>
      <c r="K138" s="207"/>
      <c r="L138" s="213"/>
      <c r="M138" s="214"/>
      <c r="N138" s="215"/>
      <c r="O138" s="215"/>
      <c r="P138" s="215"/>
      <c r="Q138" s="215"/>
      <c r="R138" s="215"/>
      <c r="S138" s="215"/>
      <c r="T138" s="216"/>
      <c r="AT138" s="217" t="s">
        <v>161</v>
      </c>
      <c r="AU138" s="217" t="s">
        <v>89</v>
      </c>
      <c r="AV138" s="11" t="s">
        <v>89</v>
      </c>
      <c r="AW138" s="11" t="s">
        <v>43</v>
      </c>
      <c r="AX138" s="11" t="s">
        <v>24</v>
      </c>
      <c r="AY138" s="217" t="s">
        <v>150</v>
      </c>
    </row>
    <row r="139" spans="2:65" s="1" customFormat="1" ht="22.5" customHeight="1">
      <c r="B139" s="39"/>
      <c r="C139" s="191" t="s">
        <v>267</v>
      </c>
      <c r="D139" s="191" t="s">
        <v>152</v>
      </c>
      <c r="E139" s="192" t="s">
        <v>922</v>
      </c>
      <c r="F139" s="193" t="s">
        <v>923</v>
      </c>
      <c r="G139" s="194" t="s">
        <v>199</v>
      </c>
      <c r="H139" s="195">
        <v>16</v>
      </c>
      <c r="I139" s="196"/>
      <c r="J139" s="197">
        <f>ROUND(I139*H139,2)</f>
        <v>0</v>
      </c>
      <c r="K139" s="193" t="s">
        <v>22</v>
      </c>
      <c r="L139" s="59"/>
      <c r="M139" s="198" t="s">
        <v>22</v>
      </c>
      <c r="N139" s="199" t="s">
        <v>51</v>
      </c>
      <c r="O139" s="40"/>
      <c r="P139" s="200">
        <f>O139*H139</f>
        <v>0</v>
      </c>
      <c r="Q139" s="200">
        <v>0</v>
      </c>
      <c r="R139" s="200">
        <f>Q139*H139</f>
        <v>0</v>
      </c>
      <c r="S139" s="200">
        <v>0</v>
      </c>
      <c r="T139" s="201">
        <f>S139*H139</f>
        <v>0</v>
      </c>
      <c r="AR139" s="22" t="s">
        <v>244</v>
      </c>
      <c r="AT139" s="22" t="s">
        <v>152</v>
      </c>
      <c r="AU139" s="22" t="s">
        <v>89</v>
      </c>
      <c r="AY139" s="22" t="s">
        <v>150</v>
      </c>
      <c r="BE139" s="202">
        <f>IF(N139="základní",J139,0)</f>
        <v>0</v>
      </c>
      <c r="BF139" s="202">
        <f>IF(N139="snížená",J139,0)</f>
        <v>0</v>
      </c>
      <c r="BG139" s="202">
        <f>IF(N139="zákl. přenesená",J139,0)</f>
        <v>0</v>
      </c>
      <c r="BH139" s="202">
        <f>IF(N139="sníž. přenesená",J139,0)</f>
        <v>0</v>
      </c>
      <c r="BI139" s="202">
        <f>IF(N139="nulová",J139,0)</f>
        <v>0</v>
      </c>
      <c r="BJ139" s="22" t="s">
        <v>24</v>
      </c>
      <c r="BK139" s="202">
        <f>ROUND(I139*H139,2)</f>
        <v>0</v>
      </c>
      <c r="BL139" s="22" t="s">
        <v>244</v>
      </c>
      <c r="BM139" s="22" t="s">
        <v>924</v>
      </c>
    </row>
    <row r="140" spans="2:65" s="1" customFormat="1" ht="13.5">
      <c r="B140" s="39"/>
      <c r="C140" s="61"/>
      <c r="D140" s="203" t="s">
        <v>159</v>
      </c>
      <c r="E140" s="61"/>
      <c r="F140" s="204" t="s">
        <v>923</v>
      </c>
      <c r="G140" s="61"/>
      <c r="H140" s="61"/>
      <c r="I140" s="161"/>
      <c r="J140" s="61"/>
      <c r="K140" s="61"/>
      <c r="L140" s="59"/>
      <c r="M140" s="205"/>
      <c r="N140" s="40"/>
      <c r="O140" s="40"/>
      <c r="P140" s="40"/>
      <c r="Q140" s="40"/>
      <c r="R140" s="40"/>
      <c r="S140" s="40"/>
      <c r="T140" s="76"/>
      <c r="AT140" s="22" t="s">
        <v>159</v>
      </c>
      <c r="AU140" s="22" t="s">
        <v>89</v>
      </c>
    </row>
    <row r="141" spans="2:65" s="1" customFormat="1" ht="40.5">
      <c r="B141" s="39"/>
      <c r="C141" s="61"/>
      <c r="D141" s="203" t="s">
        <v>221</v>
      </c>
      <c r="E141" s="61"/>
      <c r="F141" s="232" t="s">
        <v>925</v>
      </c>
      <c r="G141" s="61"/>
      <c r="H141" s="61"/>
      <c r="I141" s="161"/>
      <c r="J141" s="61"/>
      <c r="K141" s="61"/>
      <c r="L141" s="59"/>
      <c r="M141" s="205"/>
      <c r="N141" s="40"/>
      <c r="O141" s="40"/>
      <c r="P141" s="40"/>
      <c r="Q141" s="40"/>
      <c r="R141" s="40"/>
      <c r="S141" s="40"/>
      <c r="T141" s="76"/>
      <c r="AT141" s="22" t="s">
        <v>221</v>
      </c>
      <c r="AU141" s="22" t="s">
        <v>89</v>
      </c>
    </row>
    <row r="142" spans="2:65" s="11" customFormat="1" ht="13.5">
      <c r="B142" s="206"/>
      <c r="C142" s="207"/>
      <c r="D142" s="208" t="s">
        <v>161</v>
      </c>
      <c r="E142" s="209" t="s">
        <v>22</v>
      </c>
      <c r="F142" s="210" t="s">
        <v>926</v>
      </c>
      <c r="G142" s="207"/>
      <c r="H142" s="211">
        <v>16</v>
      </c>
      <c r="I142" s="212"/>
      <c r="J142" s="207"/>
      <c r="K142" s="207"/>
      <c r="L142" s="213"/>
      <c r="M142" s="214"/>
      <c r="N142" s="215"/>
      <c r="O142" s="215"/>
      <c r="P142" s="215"/>
      <c r="Q142" s="215"/>
      <c r="R142" s="215"/>
      <c r="S142" s="215"/>
      <c r="T142" s="216"/>
      <c r="AT142" s="217" t="s">
        <v>161</v>
      </c>
      <c r="AU142" s="217" t="s">
        <v>89</v>
      </c>
      <c r="AV142" s="11" t="s">
        <v>89</v>
      </c>
      <c r="AW142" s="11" t="s">
        <v>43</v>
      </c>
      <c r="AX142" s="11" t="s">
        <v>24</v>
      </c>
      <c r="AY142" s="217" t="s">
        <v>150</v>
      </c>
    </row>
    <row r="143" spans="2:65" s="1" customFormat="1" ht="22.5" customHeight="1">
      <c r="B143" s="39"/>
      <c r="C143" s="191" t="s">
        <v>274</v>
      </c>
      <c r="D143" s="191" t="s">
        <v>152</v>
      </c>
      <c r="E143" s="192" t="s">
        <v>927</v>
      </c>
      <c r="F143" s="193" t="s">
        <v>928</v>
      </c>
      <c r="G143" s="194" t="s">
        <v>753</v>
      </c>
      <c r="H143" s="195">
        <v>1</v>
      </c>
      <c r="I143" s="196"/>
      <c r="J143" s="197">
        <f>ROUND(I143*H143,2)</f>
        <v>0</v>
      </c>
      <c r="K143" s="193" t="s">
        <v>22</v>
      </c>
      <c r="L143" s="59"/>
      <c r="M143" s="198" t="s">
        <v>22</v>
      </c>
      <c r="N143" s="199" t="s">
        <v>51</v>
      </c>
      <c r="O143" s="40"/>
      <c r="P143" s="200">
        <f>O143*H143</f>
        <v>0</v>
      </c>
      <c r="Q143" s="200">
        <v>0</v>
      </c>
      <c r="R143" s="200">
        <f>Q143*H143</f>
        <v>0</v>
      </c>
      <c r="S143" s="200">
        <v>0</v>
      </c>
      <c r="T143" s="201">
        <f>S143*H143</f>
        <v>0</v>
      </c>
      <c r="AR143" s="22" t="s">
        <v>244</v>
      </c>
      <c r="AT143" s="22" t="s">
        <v>152</v>
      </c>
      <c r="AU143" s="22" t="s">
        <v>89</v>
      </c>
      <c r="AY143" s="22" t="s">
        <v>150</v>
      </c>
      <c r="BE143" s="202">
        <f>IF(N143="základní",J143,0)</f>
        <v>0</v>
      </c>
      <c r="BF143" s="202">
        <f>IF(N143="snížená",J143,0)</f>
        <v>0</v>
      </c>
      <c r="BG143" s="202">
        <f>IF(N143="zákl. přenesená",J143,0)</f>
        <v>0</v>
      </c>
      <c r="BH143" s="202">
        <f>IF(N143="sníž. přenesená",J143,0)</f>
        <v>0</v>
      </c>
      <c r="BI143" s="202">
        <f>IF(N143="nulová",J143,0)</f>
        <v>0</v>
      </c>
      <c r="BJ143" s="22" t="s">
        <v>24</v>
      </c>
      <c r="BK143" s="202">
        <f>ROUND(I143*H143,2)</f>
        <v>0</v>
      </c>
      <c r="BL143" s="22" t="s">
        <v>244</v>
      </c>
      <c r="BM143" s="22" t="s">
        <v>929</v>
      </c>
    </row>
    <row r="144" spans="2:65" s="1" customFormat="1" ht="13.5">
      <c r="B144" s="39"/>
      <c r="C144" s="61"/>
      <c r="D144" s="203" t="s">
        <v>159</v>
      </c>
      <c r="E144" s="61"/>
      <c r="F144" s="204" t="s">
        <v>928</v>
      </c>
      <c r="G144" s="61"/>
      <c r="H144" s="61"/>
      <c r="I144" s="161"/>
      <c r="J144" s="61"/>
      <c r="K144" s="61"/>
      <c r="L144" s="59"/>
      <c r="M144" s="205"/>
      <c r="N144" s="40"/>
      <c r="O144" s="40"/>
      <c r="P144" s="40"/>
      <c r="Q144" s="40"/>
      <c r="R144" s="40"/>
      <c r="S144" s="40"/>
      <c r="T144" s="76"/>
      <c r="AT144" s="22" t="s">
        <v>159</v>
      </c>
      <c r="AU144" s="22" t="s">
        <v>89</v>
      </c>
    </row>
    <row r="145" spans="2:65" s="1" customFormat="1" ht="108">
      <c r="B145" s="39"/>
      <c r="C145" s="61"/>
      <c r="D145" s="208" t="s">
        <v>221</v>
      </c>
      <c r="E145" s="61"/>
      <c r="F145" s="244" t="s">
        <v>930</v>
      </c>
      <c r="G145" s="61"/>
      <c r="H145" s="61"/>
      <c r="I145" s="161"/>
      <c r="J145" s="61"/>
      <c r="K145" s="61"/>
      <c r="L145" s="59"/>
      <c r="M145" s="205"/>
      <c r="N145" s="40"/>
      <c r="O145" s="40"/>
      <c r="P145" s="40"/>
      <c r="Q145" s="40"/>
      <c r="R145" s="40"/>
      <c r="S145" s="40"/>
      <c r="T145" s="76"/>
      <c r="AT145" s="22" t="s">
        <v>221</v>
      </c>
      <c r="AU145" s="22" t="s">
        <v>89</v>
      </c>
    </row>
    <row r="146" spans="2:65" s="1" customFormat="1" ht="31.5" customHeight="1">
      <c r="B146" s="39"/>
      <c r="C146" s="191" t="s">
        <v>9</v>
      </c>
      <c r="D146" s="191" t="s">
        <v>152</v>
      </c>
      <c r="E146" s="192" t="s">
        <v>931</v>
      </c>
      <c r="F146" s="193" t="s">
        <v>932</v>
      </c>
      <c r="G146" s="194" t="s">
        <v>199</v>
      </c>
      <c r="H146" s="195">
        <v>4</v>
      </c>
      <c r="I146" s="196"/>
      <c r="J146" s="197">
        <f>ROUND(I146*H146,2)</f>
        <v>0</v>
      </c>
      <c r="K146" s="193" t="s">
        <v>22</v>
      </c>
      <c r="L146" s="59"/>
      <c r="M146" s="198" t="s">
        <v>22</v>
      </c>
      <c r="N146" s="199" t="s">
        <v>51</v>
      </c>
      <c r="O146" s="40"/>
      <c r="P146" s="200">
        <f>O146*H146</f>
        <v>0</v>
      </c>
      <c r="Q146" s="200">
        <v>0</v>
      </c>
      <c r="R146" s="200">
        <f>Q146*H146</f>
        <v>0</v>
      </c>
      <c r="S146" s="200">
        <v>0</v>
      </c>
      <c r="T146" s="201">
        <f>S146*H146</f>
        <v>0</v>
      </c>
      <c r="AR146" s="22" t="s">
        <v>244</v>
      </c>
      <c r="AT146" s="22" t="s">
        <v>152</v>
      </c>
      <c r="AU146" s="22" t="s">
        <v>89</v>
      </c>
      <c r="AY146" s="22" t="s">
        <v>150</v>
      </c>
      <c r="BE146" s="202">
        <f>IF(N146="základní",J146,0)</f>
        <v>0</v>
      </c>
      <c r="BF146" s="202">
        <f>IF(N146="snížená",J146,0)</f>
        <v>0</v>
      </c>
      <c r="BG146" s="202">
        <f>IF(N146="zákl. přenesená",J146,0)</f>
        <v>0</v>
      </c>
      <c r="BH146" s="202">
        <f>IF(N146="sníž. přenesená",J146,0)</f>
        <v>0</v>
      </c>
      <c r="BI146" s="202">
        <f>IF(N146="nulová",J146,0)</f>
        <v>0</v>
      </c>
      <c r="BJ146" s="22" t="s">
        <v>24</v>
      </c>
      <c r="BK146" s="202">
        <f>ROUND(I146*H146,2)</f>
        <v>0</v>
      </c>
      <c r="BL146" s="22" t="s">
        <v>244</v>
      </c>
      <c r="BM146" s="22" t="s">
        <v>933</v>
      </c>
    </row>
    <row r="147" spans="2:65" s="1" customFormat="1" ht="27">
      <c r="B147" s="39"/>
      <c r="C147" s="61"/>
      <c r="D147" s="203" t="s">
        <v>159</v>
      </c>
      <c r="E147" s="61"/>
      <c r="F147" s="204" t="s">
        <v>934</v>
      </c>
      <c r="G147" s="61"/>
      <c r="H147" s="61"/>
      <c r="I147" s="161"/>
      <c r="J147" s="61"/>
      <c r="K147" s="61"/>
      <c r="L147" s="59"/>
      <c r="M147" s="205"/>
      <c r="N147" s="40"/>
      <c r="O147" s="40"/>
      <c r="P147" s="40"/>
      <c r="Q147" s="40"/>
      <c r="R147" s="40"/>
      <c r="S147" s="40"/>
      <c r="T147" s="76"/>
      <c r="AT147" s="22" t="s">
        <v>159</v>
      </c>
      <c r="AU147" s="22" t="s">
        <v>89</v>
      </c>
    </row>
    <row r="148" spans="2:65" s="1" customFormat="1" ht="40.5">
      <c r="B148" s="39"/>
      <c r="C148" s="61"/>
      <c r="D148" s="203" t="s">
        <v>221</v>
      </c>
      <c r="E148" s="61"/>
      <c r="F148" s="232" t="s">
        <v>908</v>
      </c>
      <c r="G148" s="61"/>
      <c r="H148" s="61"/>
      <c r="I148" s="161"/>
      <c r="J148" s="61"/>
      <c r="K148" s="61"/>
      <c r="L148" s="59"/>
      <c r="M148" s="205"/>
      <c r="N148" s="40"/>
      <c r="O148" s="40"/>
      <c r="P148" s="40"/>
      <c r="Q148" s="40"/>
      <c r="R148" s="40"/>
      <c r="S148" s="40"/>
      <c r="T148" s="76"/>
      <c r="AT148" s="22" t="s">
        <v>221</v>
      </c>
      <c r="AU148" s="22" t="s">
        <v>89</v>
      </c>
    </row>
    <row r="149" spans="2:65" s="11" customFormat="1" ht="13.5">
      <c r="B149" s="206"/>
      <c r="C149" s="207"/>
      <c r="D149" s="208" t="s">
        <v>161</v>
      </c>
      <c r="E149" s="209" t="s">
        <v>22</v>
      </c>
      <c r="F149" s="210" t="s">
        <v>921</v>
      </c>
      <c r="G149" s="207"/>
      <c r="H149" s="211">
        <v>4</v>
      </c>
      <c r="I149" s="212"/>
      <c r="J149" s="207"/>
      <c r="K149" s="207"/>
      <c r="L149" s="213"/>
      <c r="M149" s="214"/>
      <c r="N149" s="215"/>
      <c r="O149" s="215"/>
      <c r="P149" s="215"/>
      <c r="Q149" s="215"/>
      <c r="R149" s="215"/>
      <c r="S149" s="215"/>
      <c r="T149" s="216"/>
      <c r="AT149" s="217" t="s">
        <v>161</v>
      </c>
      <c r="AU149" s="217" t="s">
        <v>89</v>
      </c>
      <c r="AV149" s="11" t="s">
        <v>89</v>
      </c>
      <c r="AW149" s="11" t="s">
        <v>43</v>
      </c>
      <c r="AX149" s="11" t="s">
        <v>24</v>
      </c>
      <c r="AY149" s="217" t="s">
        <v>150</v>
      </c>
    </row>
    <row r="150" spans="2:65" s="1" customFormat="1" ht="22.5" customHeight="1">
      <c r="B150" s="39"/>
      <c r="C150" s="191" t="s">
        <v>285</v>
      </c>
      <c r="D150" s="191" t="s">
        <v>152</v>
      </c>
      <c r="E150" s="192" t="s">
        <v>935</v>
      </c>
      <c r="F150" s="193" t="s">
        <v>936</v>
      </c>
      <c r="G150" s="194" t="s">
        <v>199</v>
      </c>
      <c r="H150" s="195">
        <v>8</v>
      </c>
      <c r="I150" s="196"/>
      <c r="J150" s="197">
        <f>ROUND(I150*H150,2)</f>
        <v>0</v>
      </c>
      <c r="K150" s="193" t="s">
        <v>22</v>
      </c>
      <c r="L150" s="59"/>
      <c r="M150" s="198" t="s">
        <v>22</v>
      </c>
      <c r="N150" s="199" t="s">
        <v>51</v>
      </c>
      <c r="O150" s="40"/>
      <c r="P150" s="200">
        <f>O150*H150</f>
        <v>0</v>
      </c>
      <c r="Q150" s="200">
        <v>0</v>
      </c>
      <c r="R150" s="200">
        <f>Q150*H150</f>
        <v>0</v>
      </c>
      <c r="S150" s="200">
        <v>0</v>
      </c>
      <c r="T150" s="201">
        <f>S150*H150</f>
        <v>0</v>
      </c>
      <c r="AR150" s="22" t="s">
        <v>244</v>
      </c>
      <c r="AT150" s="22" t="s">
        <v>152</v>
      </c>
      <c r="AU150" s="22" t="s">
        <v>89</v>
      </c>
      <c r="AY150" s="22" t="s">
        <v>150</v>
      </c>
      <c r="BE150" s="202">
        <f>IF(N150="základní",J150,0)</f>
        <v>0</v>
      </c>
      <c r="BF150" s="202">
        <f>IF(N150="snížená",J150,0)</f>
        <v>0</v>
      </c>
      <c r="BG150" s="202">
        <f>IF(N150="zákl. přenesená",J150,0)</f>
        <v>0</v>
      </c>
      <c r="BH150" s="202">
        <f>IF(N150="sníž. přenesená",J150,0)</f>
        <v>0</v>
      </c>
      <c r="BI150" s="202">
        <f>IF(N150="nulová",J150,0)</f>
        <v>0</v>
      </c>
      <c r="BJ150" s="22" t="s">
        <v>24</v>
      </c>
      <c r="BK150" s="202">
        <f>ROUND(I150*H150,2)</f>
        <v>0</v>
      </c>
      <c r="BL150" s="22" t="s">
        <v>244</v>
      </c>
      <c r="BM150" s="22" t="s">
        <v>937</v>
      </c>
    </row>
    <row r="151" spans="2:65" s="1" customFormat="1" ht="13.5">
      <c r="B151" s="39"/>
      <c r="C151" s="61"/>
      <c r="D151" s="203" t="s">
        <v>159</v>
      </c>
      <c r="E151" s="61"/>
      <c r="F151" s="204" t="s">
        <v>936</v>
      </c>
      <c r="G151" s="61"/>
      <c r="H151" s="61"/>
      <c r="I151" s="161"/>
      <c r="J151" s="61"/>
      <c r="K151" s="61"/>
      <c r="L151" s="59"/>
      <c r="M151" s="205"/>
      <c r="N151" s="40"/>
      <c r="O151" s="40"/>
      <c r="P151" s="40"/>
      <c r="Q151" s="40"/>
      <c r="R151" s="40"/>
      <c r="S151" s="40"/>
      <c r="T151" s="76"/>
      <c r="AT151" s="22" t="s">
        <v>159</v>
      </c>
      <c r="AU151" s="22" t="s">
        <v>89</v>
      </c>
    </row>
    <row r="152" spans="2:65" s="11" customFormat="1" ht="13.5">
      <c r="B152" s="206"/>
      <c r="C152" s="207"/>
      <c r="D152" s="208" t="s">
        <v>161</v>
      </c>
      <c r="E152" s="209" t="s">
        <v>22</v>
      </c>
      <c r="F152" s="210" t="s">
        <v>938</v>
      </c>
      <c r="G152" s="207"/>
      <c r="H152" s="211">
        <v>8</v>
      </c>
      <c r="I152" s="212"/>
      <c r="J152" s="207"/>
      <c r="K152" s="207"/>
      <c r="L152" s="213"/>
      <c r="M152" s="214"/>
      <c r="N152" s="215"/>
      <c r="O152" s="215"/>
      <c r="P152" s="215"/>
      <c r="Q152" s="215"/>
      <c r="R152" s="215"/>
      <c r="S152" s="215"/>
      <c r="T152" s="216"/>
      <c r="AT152" s="217" t="s">
        <v>161</v>
      </c>
      <c r="AU152" s="217" t="s">
        <v>89</v>
      </c>
      <c r="AV152" s="11" t="s">
        <v>89</v>
      </c>
      <c r="AW152" s="11" t="s">
        <v>43</v>
      </c>
      <c r="AX152" s="11" t="s">
        <v>24</v>
      </c>
      <c r="AY152" s="217" t="s">
        <v>150</v>
      </c>
    </row>
    <row r="153" spans="2:65" s="1" customFormat="1" ht="22.5" customHeight="1">
      <c r="B153" s="39"/>
      <c r="C153" s="191" t="s">
        <v>292</v>
      </c>
      <c r="D153" s="191" t="s">
        <v>152</v>
      </c>
      <c r="E153" s="192" t="s">
        <v>939</v>
      </c>
      <c r="F153" s="193" t="s">
        <v>940</v>
      </c>
      <c r="G153" s="194" t="s">
        <v>261</v>
      </c>
      <c r="H153" s="195">
        <v>87</v>
      </c>
      <c r="I153" s="196"/>
      <c r="J153" s="197">
        <f>ROUND(I153*H153,2)</f>
        <v>0</v>
      </c>
      <c r="K153" s="193" t="s">
        <v>22</v>
      </c>
      <c r="L153" s="59"/>
      <c r="M153" s="198" t="s">
        <v>22</v>
      </c>
      <c r="N153" s="199" t="s">
        <v>51</v>
      </c>
      <c r="O153" s="40"/>
      <c r="P153" s="200">
        <f>O153*H153</f>
        <v>0</v>
      </c>
      <c r="Q153" s="200">
        <v>0</v>
      </c>
      <c r="R153" s="200">
        <f>Q153*H153</f>
        <v>0</v>
      </c>
      <c r="S153" s="200">
        <v>0</v>
      </c>
      <c r="T153" s="201">
        <f>S153*H153</f>
        <v>0</v>
      </c>
      <c r="AR153" s="22" t="s">
        <v>244</v>
      </c>
      <c r="AT153" s="22" t="s">
        <v>152</v>
      </c>
      <c r="AU153" s="22" t="s">
        <v>89</v>
      </c>
      <c r="AY153" s="22" t="s">
        <v>150</v>
      </c>
      <c r="BE153" s="202">
        <f>IF(N153="základní",J153,0)</f>
        <v>0</v>
      </c>
      <c r="BF153" s="202">
        <f>IF(N153="snížená",J153,0)</f>
        <v>0</v>
      </c>
      <c r="BG153" s="202">
        <f>IF(N153="zákl. přenesená",J153,0)</f>
        <v>0</v>
      </c>
      <c r="BH153" s="202">
        <f>IF(N153="sníž. přenesená",J153,0)</f>
        <v>0</v>
      </c>
      <c r="BI153" s="202">
        <f>IF(N153="nulová",J153,0)</f>
        <v>0</v>
      </c>
      <c r="BJ153" s="22" t="s">
        <v>24</v>
      </c>
      <c r="BK153" s="202">
        <f>ROUND(I153*H153,2)</f>
        <v>0</v>
      </c>
      <c r="BL153" s="22" t="s">
        <v>244</v>
      </c>
      <c r="BM153" s="22" t="s">
        <v>941</v>
      </c>
    </row>
    <row r="154" spans="2:65" s="1" customFormat="1" ht="13.5">
      <c r="B154" s="39"/>
      <c r="C154" s="61"/>
      <c r="D154" s="203" t="s">
        <v>159</v>
      </c>
      <c r="E154" s="61"/>
      <c r="F154" s="204" t="s">
        <v>940</v>
      </c>
      <c r="G154" s="61"/>
      <c r="H154" s="61"/>
      <c r="I154" s="161"/>
      <c r="J154" s="61"/>
      <c r="K154" s="61"/>
      <c r="L154" s="59"/>
      <c r="M154" s="205"/>
      <c r="N154" s="40"/>
      <c r="O154" s="40"/>
      <c r="P154" s="40"/>
      <c r="Q154" s="40"/>
      <c r="R154" s="40"/>
      <c r="S154" s="40"/>
      <c r="T154" s="76"/>
      <c r="AT154" s="22" t="s">
        <v>159</v>
      </c>
      <c r="AU154" s="22" t="s">
        <v>89</v>
      </c>
    </row>
    <row r="155" spans="2:65" s="11" customFormat="1" ht="13.5">
      <c r="B155" s="206"/>
      <c r="C155" s="207"/>
      <c r="D155" s="208" t="s">
        <v>161</v>
      </c>
      <c r="E155" s="209" t="s">
        <v>22</v>
      </c>
      <c r="F155" s="210" t="s">
        <v>942</v>
      </c>
      <c r="G155" s="207"/>
      <c r="H155" s="211">
        <v>87</v>
      </c>
      <c r="I155" s="212"/>
      <c r="J155" s="207"/>
      <c r="K155" s="207"/>
      <c r="L155" s="213"/>
      <c r="M155" s="214"/>
      <c r="N155" s="215"/>
      <c r="O155" s="215"/>
      <c r="P155" s="215"/>
      <c r="Q155" s="215"/>
      <c r="R155" s="215"/>
      <c r="S155" s="215"/>
      <c r="T155" s="216"/>
      <c r="AT155" s="217" t="s">
        <v>161</v>
      </c>
      <c r="AU155" s="217" t="s">
        <v>89</v>
      </c>
      <c r="AV155" s="11" t="s">
        <v>89</v>
      </c>
      <c r="AW155" s="11" t="s">
        <v>43</v>
      </c>
      <c r="AX155" s="11" t="s">
        <v>24</v>
      </c>
      <c r="AY155" s="217" t="s">
        <v>150</v>
      </c>
    </row>
    <row r="156" spans="2:65" s="1" customFormat="1" ht="22.5" customHeight="1">
      <c r="B156" s="39"/>
      <c r="C156" s="191" t="s">
        <v>298</v>
      </c>
      <c r="D156" s="191" t="s">
        <v>152</v>
      </c>
      <c r="E156" s="192" t="s">
        <v>943</v>
      </c>
      <c r="F156" s="193" t="s">
        <v>944</v>
      </c>
      <c r="G156" s="194" t="s">
        <v>199</v>
      </c>
      <c r="H156" s="195">
        <v>10</v>
      </c>
      <c r="I156" s="196"/>
      <c r="J156" s="197">
        <f>ROUND(I156*H156,2)</f>
        <v>0</v>
      </c>
      <c r="K156" s="193" t="s">
        <v>22</v>
      </c>
      <c r="L156" s="59"/>
      <c r="M156" s="198" t="s">
        <v>22</v>
      </c>
      <c r="N156" s="199" t="s">
        <v>51</v>
      </c>
      <c r="O156" s="40"/>
      <c r="P156" s="200">
        <f>O156*H156</f>
        <v>0</v>
      </c>
      <c r="Q156" s="200">
        <v>0</v>
      </c>
      <c r="R156" s="200">
        <f>Q156*H156</f>
        <v>0</v>
      </c>
      <c r="S156" s="200">
        <v>0</v>
      </c>
      <c r="T156" s="201">
        <f>S156*H156</f>
        <v>0</v>
      </c>
      <c r="AR156" s="22" t="s">
        <v>244</v>
      </c>
      <c r="AT156" s="22" t="s">
        <v>152</v>
      </c>
      <c r="AU156" s="22" t="s">
        <v>89</v>
      </c>
      <c r="AY156" s="22" t="s">
        <v>150</v>
      </c>
      <c r="BE156" s="202">
        <f>IF(N156="základní",J156,0)</f>
        <v>0</v>
      </c>
      <c r="BF156" s="202">
        <f>IF(N156="snížená",J156,0)</f>
        <v>0</v>
      </c>
      <c r="BG156" s="202">
        <f>IF(N156="zákl. přenesená",J156,0)</f>
        <v>0</v>
      </c>
      <c r="BH156" s="202">
        <f>IF(N156="sníž. přenesená",J156,0)</f>
        <v>0</v>
      </c>
      <c r="BI156" s="202">
        <f>IF(N156="nulová",J156,0)</f>
        <v>0</v>
      </c>
      <c r="BJ156" s="22" t="s">
        <v>24</v>
      </c>
      <c r="BK156" s="202">
        <f>ROUND(I156*H156,2)</f>
        <v>0</v>
      </c>
      <c r="BL156" s="22" t="s">
        <v>244</v>
      </c>
      <c r="BM156" s="22" t="s">
        <v>945</v>
      </c>
    </row>
    <row r="157" spans="2:65" s="1" customFormat="1" ht="13.5">
      <c r="B157" s="39"/>
      <c r="C157" s="61"/>
      <c r="D157" s="203" t="s">
        <v>159</v>
      </c>
      <c r="E157" s="61"/>
      <c r="F157" s="204" t="s">
        <v>944</v>
      </c>
      <c r="G157" s="61"/>
      <c r="H157" s="61"/>
      <c r="I157" s="161"/>
      <c r="J157" s="61"/>
      <c r="K157" s="61"/>
      <c r="L157" s="59"/>
      <c r="M157" s="205"/>
      <c r="N157" s="40"/>
      <c r="O157" s="40"/>
      <c r="P157" s="40"/>
      <c r="Q157" s="40"/>
      <c r="R157" s="40"/>
      <c r="S157" s="40"/>
      <c r="T157" s="76"/>
      <c r="AT157" s="22" t="s">
        <v>159</v>
      </c>
      <c r="AU157" s="22" t="s">
        <v>89</v>
      </c>
    </row>
    <row r="158" spans="2:65" s="1" customFormat="1" ht="40.5">
      <c r="B158" s="39"/>
      <c r="C158" s="61"/>
      <c r="D158" s="208" t="s">
        <v>221</v>
      </c>
      <c r="E158" s="61"/>
      <c r="F158" s="244" t="s">
        <v>946</v>
      </c>
      <c r="G158" s="61"/>
      <c r="H158" s="61"/>
      <c r="I158" s="161"/>
      <c r="J158" s="61"/>
      <c r="K158" s="61"/>
      <c r="L158" s="59"/>
      <c r="M158" s="205"/>
      <c r="N158" s="40"/>
      <c r="O158" s="40"/>
      <c r="P158" s="40"/>
      <c r="Q158" s="40"/>
      <c r="R158" s="40"/>
      <c r="S158" s="40"/>
      <c r="T158" s="76"/>
      <c r="AT158" s="22" t="s">
        <v>221</v>
      </c>
      <c r="AU158" s="22" t="s">
        <v>89</v>
      </c>
    </row>
    <row r="159" spans="2:65" s="1" customFormat="1" ht="22.5" customHeight="1">
      <c r="B159" s="39"/>
      <c r="C159" s="191" t="s">
        <v>303</v>
      </c>
      <c r="D159" s="191" t="s">
        <v>152</v>
      </c>
      <c r="E159" s="192" t="s">
        <v>947</v>
      </c>
      <c r="F159" s="193" t="s">
        <v>948</v>
      </c>
      <c r="G159" s="194" t="s">
        <v>261</v>
      </c>
      <c r="H159" s="195">
        <v>62</v>
      </c>
      <c r="I159" s="196"/>
      <c r="J159" s="197">
        <f>ROUND(I159*H159,2)</f>
        <v>0</v>
      </c>
      <c r="K159" s="193" t="s">
        <v>22</v>
      </c>
      <c r="L159" s="59"/>
      <c r="M159" s="198" t="s">
        <v>22</v>
      </c>
      <c r="N159" s="199" t="s">
        <v>51</v>
      </c>
      <c r="O159" s="40"/>
      <c r="P159" s="200">
        <f>O159*H159</f>
        <v>0</v>
      </c>
      <c r="Q159" s="200">
        <v>0</v>
      </c>
      <c r="R159" s="200">
        <f>Q159*H159</f>
        <v>0</v>
      </c>
      <c r="S159" s="200">
        <v>0</v>
      </c>
      <c r="T159" s="201">
        <f>S159*H159</f>
        <v>0</v>
      </c>
      <c r="AR159" s="22" t="s">
        <v>244</v>
      </c>
      <c r="AT159" s="22" t="s">
        <v>152</v>
      </c>
      <c r="AU159" s="22" t="s">
        <v>89</v>
      </c>
      <c r="AY159" s="22" t="s">
        <v>150</v>
      </c>
      <c r="BE159" s="202">
        <f>IF(N159="základní",J159,0)</f>
        <v>0</v>
      </c>
      <c r="BF159" s="202">
        <f>IF(N159="snížená",J159,0)</f>
        <v>0</v>
      </c>
      <c r="BG159" s="202">
        <f>IF(N159="zákl. přenesená",J159,0)</f>
        <v>0</v>
      </c>
      <c r="BH159" s="202">
        <f>IF(N159="sníž. přenesená",J159,0)</f>
        <v>0</v>
      </c>
      <c r="BI159" s="202">
        <f>IF(N159="nulová",J159,0)</f>
        <v>0</v>
      </c>
      <c r="BJ159" s="22" t="s">
        <v>24</v>
      </c>
      <c r="BK159" s="202">
        <f>ROUND(I159*H159,2)</f>
        <v>0</v>
      </c>
      <c r="BL159" s="22" t="s">
        <v>244</v>
      </c>
      <c r="BM159" s="22" t="s">
        <v>949</v>
      </c>
    </row>
    <row r="160" spans="2:65" s="1" customFormat="1" ht="13.5">
      <c r="B160" s="39"/>
      <c r="C160" s="61"/>
      <c r="D160" s="203" t="s">
        <v>159</v>
      </c>
      <c r="E160" s="61"/>
      <c r="F160" s="204" t="s">
        <v>948</v>
      </c>
      <c r="G160" s="61"/>
      <c r="H160" s="61"/>
      <c r="I160" s="161"/>
      <c r="J160" s="61"/>
      <c r="K160" s="61"/>
      <c r="L160" s="59"/>
      <c r="M160" s="205"/>
      <c r="N160" s="40"/>
      <c r="O160" s="40"/>
      <c r="P160" s="40"/>
      <c r="Q160" s="40"/>
      <c r="R160" s="40"/>
      <c r="S160" s="40"/>
      <c r="T160" s="76"/>
      <c r="AT160" s="22" t="s">
        <v>159</v>
      </c>
      <c r="AU160" s="22" t="s">
        <v>89</v>
      </c>
    </row>
    <row r="161" spans="2:65" s="11" customFormat="1" ht="13.5">
      <c r="B161" s="206"/>
      <c r="C161" s="207"/>
      <c r="D161" s="208" t="s">
        <v>161</v>
      </c>
      <c r="E161" s="209" t="s">
        <v>22</v>
      </c>
      <c r="F161" s="210" t="s">
        <v>950</v>
      </c>
      <c r="G161" s="207"/>
      <c r="H161" s="211">
        <v>62</v>
      </c>
      <c r="I161" s="212"/>
      <c r="J161" s="207"/>
      <c r="K161" s="207"/>
      <c r="L161" s="213"/>
      <c r="M161" s="214"/>
      <c r="N161" s="215"/>
      <c r="O161" s="215"/>
      <c r="P161" s="215"/>
      <c r="Q161" s="215"/>
      <c r="R161" s="215"/>
      <c r="S161" s="215"/>
      <c r="T161" s="216"/>
      <c r="AT161" s="217" t="s">
        <v>161</v>
      </c>
      <c r="AU161" s="217" t="s">
        <v>89</v>
      </c>
      <c r="AV161" s="11" t="s">
        <v>89</v>
      </c>
      <c r="AW161" s="11" t="s">
        <v>43</v>
      </c>
      <c r="AX161" s="11" t="s">
        <v>24</v>
      </c>
      <c r="AY161" s="217" t="s">
        <v>150</v>
      </c>
    </row>
    <row r="162" spans="2:65" s="1" customFormat="1" ht="22.5" customHeight="1">
      <c r="B162" s="39"/>
      <c r="C162" s="191" t="s">
        <v>309</v>
      </c>
      <c r="D162" s="191" t="s">
        <v>152</v>
      </c>
      <c r="E162" s="192" t="s">
        <v>951</v>
      </c>
      <c r="F162" s="193" t="s">
        <v>901</v>
      </c>
      <c r="G162" s="194" t="s">
        <v>753</v>
      </c>
      <c r="H162" s="195">
        <v>2</v>
      </c>
      <c r="I162" s="196"/>
      <c r="J162" s="197">
        <f>ROUND(I162*H162,2)</f>
        <v>0</v>
      </c>
      <c r="K162" s="193" t="s">
        <v>22</v>
      </c>
      <c r="L162" s="59"/>
      <c r="M162" s="198" t="s">
        <v>22</v>
      </c>
      <c r="N162" s="199" t="s">
        <v>51</v>
      </c>
      <c r="O162" s="40"/>
      <c r="P162" s="200">
        <f>O162*H162</f>
        <v>0</v>
      </c>
      <c r="Q162" s="200">
        <v>0</v>
      </c>
      <c r="R162" s="200">
        <f>Q162*H162</f>
        <v>0</v>
      </c>
      <c r="S162" s="200">
        <v>0</v>
      </c>
      <c r="T162" s="201">
        <f>S162*H162</f>
        <v>0</v>
      </c>
      <c r="AR162" s="22" t="s">
        <v>244</v>
      </c>
      <c r="AT162" s="22" t="s">
        <v>152</v>
      </c>
      <c r="AU162" s="22" t="s">
        <v>89</v>
      </c>
      <c r="AY162" s="22" t="s">
        <v>150</v>
      </c>
      <c r="BE162" s="202">
        <f>IF(N162="základní",J162,0)</f>
        <v>0</v>
      </c>
      <c r="BF162" s="202">
        <f>IF(N162="snížená",J162,0)</f>
        <v>0</v>
      </c>
      <c r="BG162" s="202">
        <f>IF(N162="zákl. přenesená",J162,0)</f>
        <v>0</v>
      </c>
      <c r="BH162" s="202">
        <f>IF(N162="sníž. přenesená",J162,0)</f>
        <v>0</v>
      </c>
      <c r="BI162" s="202">
        <f>IF(N162="nulová",J162,0)</f>
        <v>0</v>
      </c>
      <c r="BJ162" s="22" t="s">
        <v>24</v>
      </c>
      <c r="BK162" s="202">
        <f>ROUND(I162*H162,2)</f>
        <v>0</v>
      </c>
      <c r="BL162" s="22" t="s">
        <v>244</v>
      </c>
      <c r="BM162" s="22" t="s">
        <v>952</v>
      </c>
    </row>
    <row r="163" spans="2:65" s="1" customFormat="1" ht="13.5">
      <c r="B163" s="39"/>
      <c r="C163" s="61"/>
      <c r="D163" s="203" t="s">
        <v>159</v>
      </c>
      <c r="E163" s="61"/>
      <c r="F163" s="204" t="s">
        <v>901</v>
      </c>
      <c r="G163" s="61"/>
      <c r="H163" s="61"/>
      <c r="I163" s="161"/>
      <c r="J163" s="61"/>
      <c r="K163" s="61"/>
      <c r="L163" s="59"/>
      <c r="M163" s="205"/>
      <c r="N163" s="40"/>
      <c r="O163" s="40"/>
      <c r="P163" s="40"/>
      <c r="Q163" s="40"/>
      <c r="R163" s="40"/>
      <c r="S163" s="40"/>
      <c r="T163" s="76"/>
      <c r="AT163" s="22" t="s">
        <v>159</v>
      </c>
      <c r="AU163" s="22" t="s">
        <v>89</v>
      </c>
    </row>
    <row r="164" spans="2:65" s="1" customFormat="1" ht="54">
      <c r="B164" s="39"/>
      <c r="C164" s="61"/>
      <c r="D164" s="203" t="s">
        <v>221</v>
      </c>
      <c r="E164" s="61"/>
      <c r="F164" s="232" t="s">
        <v>953</v>
      </c>
      <c r="G164" s="61"/>
      <c r="H164" s="61"/>
      <c r="I164" s="161"/>
      <c r="J164" s="61"/>
      <c r="K164" s="61"/>
      <c r="L164" s="59"/>
      <c r="M164" s="205"/>
      <c r="N164" s="40"/>
      <c r="O164" s="40"/>
      <c r="P164" s="40"/>
      <c r="Q164" s="40"/>
      <c r="R164" s="40"/>
      <c r="S164" s="40"/>
      <c r="T164" s="76"/>
      <c r="AT164" s="22" t="s">
        <v>221</v>
      </c>
      <c r="AU164" s="22" t="s">
        <v>89</v>
      </c>
    </row>
    <row r="165" spans="2:65" s="11" customFormat="1" ht="13.5">
      <c r="B165" s="206"/>
      <c r="C165" s="207"/>
      <c r="D165" s="208" t="s">
        <v>161</v>
      </c>
      <c r="E165" s="209" t="s">
        <v>22</v>
      </c>
      <c r="F165" s="210" t="s">
        <v>861</v>
      </c>
      <c r="G165" s="207"/>
      <c r="H165" s="211">
        <v>2</v>
      </c>
      <c r="I165" s="212"/>
      <c r="J165" s="207"/>
      <c r="K165" s="207"/>
      <c r="L165" s="213"/>
      <c r="M165" s="214"/>
      <c r="N165" s="215"/>
      <c r="O165" s="215"/>
      <c r="P165" s="215"/>
      <c r="Q165" s="215"/>
      <c r="R165" s="215"/>
      <c r="S165" s="215"/>
      <c r="T165" s="216"/>
      <c r="AT165" s="217" t="s">
        <v>161</v>
      </c>
      <c r="AU165" s="217" t="s">
        <v>89</v>
      </c>
      <c r="AV165" s="11" t="s">
        <v>89</v>
      </c>
      <c r="AW165" s="11" t="s">
        <v>43</v>
      </c>
      <c r="AX165" s="11" t="s">
        <v>24</v>
      </c>
      <c r="AY165" s="217" t="s">
        <v>150</v>
      </c>
    </row>
    <row r="166" spans="2:65" s="1" customFormat="1" ht="22.5" customHeight="1">
      <c r="B166" s="39"/>
      <c r="C166" s="191" t="s">
        <v>314</v>
      </c>
      <c r="D166" s="191" t="s">
        <v>152</v>
      </c>
      <c r="E166" s="192" t="s">
        <v>954</v>
      </c>
      <c r="F166" s="193" t="s">
        <v>955</v>
      </c>
      <c r="G166" s="194" t="s">
        <v>218</v>
      </c>
      <c r="H166" s="195">
        <v>2</v>
      </c>
      <c r="I166" s="196"/>
      <c r="J166" s="197">
        <f>ROUND(I166*H166,2)</f>
        <v>0</v>
      </c>
      <c r="K166" s="193" t="s">
        <v>22</v>
      </c>
      <c r="L166" s="59"/>
      <c r="M166" s="198" t="s">
        <v>22</v>
      </c>
      <c r="N166" s="199" t="s">
        <v>51</v>
      </c>
      <c r="O166" s="40"/>
      <c r="P166" s="200">
        <f>O166*H166</f>
        <v>0</v>
      </c>
      <c r="Q166" s="200">
        <v>0</v>
      </c>
      <c r="R166" s="200">
        <f>Q166*H166</f>
        <v>0</v>
      </c>
      <c r="S166" s="200">
        <v>0</v>
      </c>
      <c r="T166" s="201">
        <f>S166*H166</f>
        <v>0</v>
      </c>
      <c r="AR166" s="22" t="s">
        <v>244</v>
      </c>
      <c r="AT166" s="22" t="s">
        <v>152</v>
      </c>
      <c r="AU166" s="22" t="s">
        <v>89</v>
      </c>
      <c r="AY166" s="22" t="s">
        <v>150</v>
      </c>
      <c r="BE166" s="202">
        <f>IF(N166="základní",J166,0)</f>
        <v>0</v>
      </c>
      <c r="BF166" s="202">
        <f>IF(N166="snížená",J166,0)</f>
        <v>0</v>
      </c>
      <c r="BG166" s="202">
        <f>IF(N166="zákl. přenesená",J166,0)</f>
        <v>0</v>
      </c>
      <c r="BH166" s="202">
        <f>IF(N166="sníž. přenesená",J166,0)</f>
        <v>0</v>
      </c>
      <c r="BI166" s="202">
        <f>IF(N166="nulová",J166,0)</f>
        <v>0</v>
      </c>
      <c r="BJ166" s="22" t="s">
        <v>24</v>
      </c>
      <c r="BK166" s="202">
        <f>ROUND(I166*H166,2)</f>
        <v>0</v>
      </c>
      <c r="BL166" s="22" t="s">
        <v>244</v>
      </c>
      <c r="BM166" s="22" t="s">
        <v>956</v>
      </c>
    </row>
    <row r="167" spans="2:65" s="1" customFormat="1" ht="13.5">
      <c r="B167" s="39"/>
      <c r="C167" s="61"/>
      <c r="D167" s="208" t="s">
        <v>159</v>
      </c>
      <c r="E167" s="61"/>
      <c r="F167" s="218" t="s">
        <v>955</v>
      </c>
      <c r="G167" s="61"/>
      <c r="H167" s="61"/>
      <c r="I167" s="161"/>
      <c r="J167" s="61"/>
      <c r="K167" s="61"/>
      <c r="L167" s="59"/>
      <c r="M167" s="205"/>
      <c r="N167" s="40"/>
      <c r="O167" s="40"/>
      <c r="P167" s="40"/>
      <c r="Q167" s="40"/>
      <c r="R167" s="40"/>
      <c r="S167" s="40"/>
      <c r="T167" s="76"/>
      <c r="AT167" s="22" t="s">
        <v>159</v>
      </c>
      <c r="AU167" s="22" t="s">
        <v>89</v>
      </c>
    </row>
    <row r="168" spans="2:65" s="1" customFormat="1" ht="22.5" customHeight="1">
      <c r="B168" s="39"/>
      <c r="C168" s="191" t="s">
        <v>319</v>
      </c>
      <c r="D168" s="191" t="s">
        <v>152</v>
      </c>
      <c r="E168" s="192" t="s">
        <v>957</v>
      </c>
      <c r="F168" s="193" t="s">
        <v>928</v>
      </c>
      <c r="G168" s="194" t="s">
        <v>753</v>
      </c>
      <c r="H168" s="195">
        <v>1</v>
      </c>
      <c r="I168" s="196"/>
      <c r="J168" s="197">
        <f>ROUND(I168*H168,2)</f>
        <v>0</v>
      </c>
      <c r="K168" s="193" t="s">
        <v>22</v>
      </c>
      <c r="L168" s="59"/>
      <c r="M168" s="198" t="s">
        <v>22</v>
      </c>
      <c r="N168" s="199" t="s">
        <v>51</v>
      </c>
      <c r="O168" s="40"/>
      <c r="P168" s="200">
        <f>O168*H168</f>
        <v>0</v>
      </c>
      <c r="Q168" s="200">
        <v>0</v>
      </c>
      <c r="R168" s="200">
        <f>Q168*H168</f>
        <v>0</v>
      </c>
      <c r="S168" s="200">
        <v>0</v>
      </c>
      <c r="T168" s="201">
        <f>S168*H168</f>
        <v>0</v>
      </c>
      <c r="AR168" s="22" t="s">
        <v>244</v>
      </c>
      <c r="AT168" s="22" t="s">
        <v>152</v>
      </c>
      <c r="AU168" s="22" t="s">
        <v>89</v>
      </c>
      <c r="AY168" s="22" t="s">
        <v>150</v>
      </c>
      <c r="BE168" s="202">
        <f>IF(N168="základní",J168,0)</f>
        <v>0</v>
      </c>
      <c r="BF168" s="202">
        <f>IF(N168="snížená",J168,0)</f>
        <v>0</v>
      </c>
      <c r="BG168" s="202">
        <f>IF(N168="zákl. přenesená",J168,0)</f>
        <v>0</v>
      </c>
      <c r="BH168" s="202">
        <f>IF(N168="sníž. přenesená",J168,0)</f>
        <v>0</v>
      </c>
      <c r="BI168" s="202">
        <f>IF(N168="nulová",J168,0)</f>
        <v>0</v>
      </c>
      <c r="BJ168" s="22" t="s">
        <v>24</v>
      </c>
      <c r="BK168" s="202">
        <f>ROUND(I168*H168,2)</f>
        <v>0</v>
      </c>
      <c r="BL168" s="22" t="s">
        <v>244</v>
      </c>
      <c r="BM168" s="22" t="s">
        <v>958</v>
      </c>
    </row>
    <row r="169" spans="2:65" s="1" customFormat="1" ht="13.5">
      <c r="B169" s="39"/>
      <c r="C169" s="61"/>
      <c r="D169" s="203" t="s">
        <v>159</v>
      </c>
      <c r="E169" s="61"/>
      <c r="F169" s="204" t="s">
        <v>928</v>
      </c>
      <c r="G169" s="61"/>
      <c r="H169" s="61"/>
      <c r="I169" s="161"/>
      <c r="J169" s="61"/>
      <c r="K169" s="61"/>
      <c r="L169" s="59"/>
      <c r="M169" s="205"/>
      <c r="N169" s="40"/>
      <c r="O169" s="40"/>
      <c r="P169" s="40"/>
      <c r="Q169" s="40"/>
      <c r="R169" s="40"/>
      <c r="S169" s="40"/>
      <c r="T169" s="76"/>
      <c r="AT169" s="22" t="s">
        <v>159</v>
      </c>
      <c r="AU169" s="22" t="s">
        <v>89</v>
      </c>
    </row>
    <row r="170" spans="2:65" s="1" customFormat="1" ht="67.5">
      <c r="B170" s="39"/>
      <c r="C170" s="61"/>
      <c r="D170" s="208" t="s">
        <v>221</v>
      </c>
      <c r="E170" s="61"/>
      <c r="F170" s="244" t="s">
        <v>959</v>
      </c>
      <c r="G170" s="61"/>
      <c r="H170" s="61"/>
      <c r="I170" s="161"/>
      <c r="J170" s="61"/>
      <c r="K170" s="61"/>
      <c r="L170" s="59"/>
      <c r="M170" s="205"/>
      <c r="N170" s="40"/>
      <c r="O170" s="40"/>
      <c r="P170" s="40"/>
      <c r="Q170" s="40"/>
      <c r="R170" s="40"/>
      <c r="S170" s="40"/>
      <c r="T170" s="76"/>
      <c r="AT170" s="22" t="s">
        <v>221</v>
      </c>
      <c r="AU170" s="22" t="s">
        <v>89</v>
      </c>
    </row>
    <row r="171" spans="2:65" s="1" customFormat="1" ht="31.5" customHeight="1">
      <c r="B171" s="39"/>
      <c r="C171" s="191" t="s">
        <v>324</v>
      </c>
      <c r="D171" s="191" t="s">
        <v>152</v>
      </c>
      <c r="E171" s="192" t="s">
        <v>960</v>
      </c>
      <c r="F171" s="193" t="s">
        <v>961</v>
      </c>
      <c r="G171" s="194" t="s">
        <v>199</v>
      </c>
      <c r="H171" s="195">
        <v>1</v>
      </c>
      <c r="I171" s="196"/>
      <c r="J171" s="197">
        <f>ROUND(I171*H171,2)</f>
        <v>0</v>
      </c>
      <c r="K171" s="193" t="s">
        <v>22</v>
      </c>
      <c r="L171" s="59"/>
      <c r="M171" s="198" t="s">
        <v>22</v>
      </c>
      <c r="N171" s="199" t="s">
        <v>51</v>
      </c>
      <c r="O171" s="40"/>
      <c r="P171" s="200">
        <f>O171*H171</f>
        <v>0</v>
      </c>
      <c r="Q171" s="200">
        <v>0</v>
      </c>
      <c r="R171" s="200">
        <f>Q171*H171</f>
        <v>0</v>
      </c>
      <c r="S171" s="200">
        <v>0</v>
      </c>
      <c r="T171" s="201">
        <f>S171*H171</f>
        <v>0</v>
      </c>
      <c r="AR171" s="22" t="s">
        <v>244</v>
      </c>
      <c r="AT171" s="22" t="s">
        <v>152</v>
      </c>
      <c r="AU171" s="22" t="s">
        <v>89</v>
      </c>
      <c r="AY171" s="22" t="s">
        <v>150</v>
      </c>
      <c r="BE171" s="202">
        <f>IF(N171="základní",J171,0)</f>
        <v>0</v>
      </c>
      <c r="BF171" s="202">
        <f>IF(N171="snížená",J171,0)</f>
        <v>0</v>
      </c>
      <c r="BG171" s="202">
        <f>IF(N171="zákl. přenesená",J171,0)</f>
        <v>0</v>
      </c>
      <c r="BH171" s="202">
        <f>IF(N171="sníž. přenesená",J171,0)</f>
        <v>0</v>
      </c>
      <c r="BI171" s="202">
        <f>IF(N171="nulová",J171,0)</f>
        <v>0</v>
      </c>
      <c r="BJ171" s="22" t="s">
        <v>24</v>
      </c>
      <c r="BK171" s="202">
        <f>ROUND(I171*H171,2)</f>
        <v>0</v>
      </c>
      <c r="BL171" s="22" t="s">
        <v>244</v>
      </c>
      <c r="BM171" s="22" t="s">
        <v>962</v>
      </c>
    </row>
    <row r="172" spans="2:65" s="1" customFormat="1" ht="27">
      <c r="B172" s="39"/>
      <c r="C172" s="61"/>
      <c r="D172" s="208" t="s">
        <v>159</v>
      </c>
      <c r="E172" s="61"/>
      <c r="F172" s="218" t="s">
        <v>963</v>
      </c>
      <c r="G172" s="61"/>
      <c r="H172" s="61"/>
      <c r="I172" s="161"/>
      <c r="J172" s="61"/>
      <c r="K172" s="61"/>
      <c r="L172" s="59"/>
      <c r="M172" s="205"/>
      <c r="N172" s="40"/>
      <c r="O172" s="40"/>
      <c r="P172" s="40"/>
      <c r="Q172" s="40"/>
      <c r="R172" s="40"/>
      <c r="S172" s="40"/>
      <c r="T172" s="76"/>
      <c r="AT172" s="22" t="s">
        <v>159</v>
      </c>
      <c r="AU172" s="22" t="s">
        <v>89</v>
      </c>
    </row>
    <row r="173" spans="2:65" s="1" customFormat="1" ht="22.5" customHeight="1">
      <c r="B173" s="39"/>
      <c r="C173" s="191" t="s">
        <v>329</v>
      </c>
      <c r="D173" s="191" t="s">
        <v>152</v>
      </c>
      <c r="E173" s="192" t="s">
        <v>964</v>
      </c>
      <c r="F173" s="193" t="s">
        <v>965</v>
      </c>
      <c r="G173" s="194" t="s">
        <v>261</v>
      </c>
      <c r="H173" s="195">
        <v>14</v>
      </c>
      <c r="I173" s="196"/>
      <c r="J173" s="197">
        <f>ROUND(I173*H173,2)</f>
        <v>0</v>
      </c>
      <c r="K173" s="193" t="s">
        <v>22</v>
      </c>
      <c r="L173" s="59"/>
      <c r="M173" s="198" t="s">
        <v>22</v>
      </c>
      <c r="N173" s="199" t="s">
        <v>51</v>
      </c>
      <c r="O173" s="40"/>
      <c r="P173" s="200">
        <f>O173*H173</f>
        <v>0</v>
      </c>
      <c r="Q173" s="200">
        <v>0</v>
      </c>
      <c r="R173" s="200">
        <f>Q173*H173</f>
        <v>0</v>
      </c>
      <c r="S173" s="200">
        <v>0</v>
      </c>
      <c r="T173" s="201">
        <f>S173*H173</f>
        <v>0</v>
      </c>
      <c r="AR173" s="22" t="s">
        <v>244</v>
      </c>
      <c r="AT173" s="22" t="s">
        <v>152</v>
      </c>
      <c r="AU173" s="22" t="s">
        <v>89</v>
      </c>
      <c r="AY173" s="22" t="s">
        <v>150</v>
      </c>
      <c r="BE173" s="202">
        <f>IF(N173="základní",J173,0)</f>
        <v>0</v>
      </c>
      <c r="BF173" s="202">
        <f>IF(N173="snížená",J173,0)</f>
        <v>0</v>
      </c>
      <c r="BG173" s="202">
        <f>IF(N173="zákl. přenesená",J173,0)</f>
        <v>0</v>
      </c>
      <c r="BH173" s="202">
        <f>IF(N173="sníž. přenesená",J173,0)</f>
        <v>0</v>
      </c>
      <c r="BI173" s="202">
        <f>IF(N173="nulová",J173,0)</f>
        <v>0</v>
      </c>
      <c r="BJ173" s="22" t="s">
        <v>24</v>
      </c>
      <c r="BK173" s="202">
        <f>ROUND(I173*H173,2)</f>
        <v>0</v>
      </c>
      <c r="BL173" s="22" t="s">
        <v>244</v>
      </c>
      <c r="BM173" s="22" t="s">
        <v>966</v>
      </c>
    </row>
    <row r="174" spans="2:65" s="1" customFormat="1" ht="13.5">
      <c r="B174" s="39"/>
      <c r="C174" s="61"/>
      <c r="D174" s="208" t="s">
        <v>159</v>
      </c>
      <c r="E174" s="61"/>
      <c r="F174" s="218" t="s">
        <v>965</v>
      </c>
      <c r="G174" s="61"/>
      <c r="H174" s="61"/>
      <c r="I174" s="161"/>
      <c r="J174" s="61"/>
      <c r="K174" s="61"/>
      <c r="L174" s="59"/>
      <c r="M174" s="205"/>
      <c r="N174" s="40"/>
      <c r="O174" s="40"/>
      <c r="P174" s="40"/>
      <c r="Q174" s="40"/>
      <c r="R174" s="40"/>
      <c r="S174" s="40"/>
      <c r="T174" s="76"/>
      <c r="AT174" s="22" t="s">
        <v>159</v>
      </c>
      <c r="AU174" s="22" t="s">
        <v>89</v>
      </c>
    </row>
    <row r="175" spans="2:65" s="1" customFormat="1" ht="31.5" customHeight="1">
      <c r="B175" s="39"/>
      <c r="C175" s="191" t="s">
        <v>337</v>
      </c>
      <c r="D175" s="191" t="s">
        <v>152</v>
      </c>
      <c r="E175" s="192" t="s">
        <v>967</v>
      </c>
      <c r="F175" s="193" t="s">
        <v>968</v>
      </c>
      <c r="G175" s="194" t="s">
        <v>199</v>
      </c>
      <c r="H175" s="195">
        <v>5</v>
      </c>
      <c r="I175" s="196"/>
      <c r="J175" s="197">
        <f>ROUND(I175*H175,2)</f>
        <v>0</v>
      </c>
      <c r="K175" s="193" t="s">
        <v>22</v>
      </c>
      <c r="L175" s="59"/>
      <c r="M175" s="198" t="s">
        <v>22</v>
      </c>
      <c r="N175" s="199" t="s">
        <v>51</v>
      </c>
      <c r="O175" s="40"/>
      <c r="P175" s="200">
        <f>O175*H175</f>
        <v>0</v>
      </c>
      <c r="Q175" s="200">
        <v>0</v>
      </c>
      <c r="R175" s="200">
        <f>Q175*H175</f>
        <v>0</v>
      </c>
      <c r="S175" s="200">
        <v>0</v>
      </c>
      <c r="T175" s="201">
        <f>S175*H175</f>
        <v>0</v>
      </c>
      <c r="AR175" s="22" t="s">
        <v>244</v>
      </c>
      <c r="AT175" s="22" t="s">
        <v>152</v>
      </c>
      <c r="AU175" s="22" t="s">
        <v>89</v>
      </c>
      <c r="AY175" s="22" t="s">
        <v>150</v>
      </c>
      <c r="BE175" s="202">
        <f>IF(N175="základní",J175,0)</f>
        <v>0</v>
      </c>
      <c r="BF175" s="202">
        <f>IF(N175="snížená",J175,0)</f>
        <v>0</v>
      </c>
      <c r="BG175" s="202">
        <f>IF(N175="zákl. přenesená",J175,0)</f>
        <v>0</v>
      </c>
      <c r="BH175" s="202">
        <f>IF(N175="sníž. přenesená",J175,0)</f>
        <v>0</v>
      </c>
      <c r="BI175" s="202">
        <f>IF(N175="nulová",J175,0)</f>
        <v>0</v>
      </c>
      <c r="BJ175" s="22" t="s">
        <v>24</v>
      </c>
      <c r="BK175" s="202">
        <f>ROUND(I175*H175,2)</f>
        <v>0</v>
      </c>
      <c r="BL175" s="22" t="s">
        <v>244</v>
      </c>
      <c r="BM175" s="22" t="s">
        <v>969</v>
      </c>
    </row>
    <row r="176" spans="2:65" s="1" customFormat="1" ht="27">
      <c r="B176" s="39"/>
      <c r="C176" s="61"/>
      <c r="D176" s="203" t="s">
        <v>159</v>
      </c>
      <c r="E176" s="61"/>
      <c r="F176" s="204" t="s">
        <v>970</v>
      </c>
      <c r="G176" s="61"/>
      <c r="H176" s="61"/>
      <c r="I176" s="161"/>
      <c r="J176" s="61"/>
      <c r="K176" s="61"/>
      <c r="L176" s="59"/>
      <c r="M176" s="205"/>
      <c r="N176" s="40"/>
      <c r="O176" s="40"/>
      <c r="P176" s="40"/>
      <c r="Q176" s="40"/>
      <c r="R176" s="40"/>
      <c r="S176" s="40"/>
      <c r="T176" s="76"/>
      <c r="AT176" s="22" t="s">
        <v>159</v>
      </c>
      <c r="AU176" s="22" t="s">
        <v>89</v>
      </c>
    </row>
    <row r="177" spans="2:65" s="1" customFormat="1" ht="27">
      <c r="B177" s="39"/>
      <c r="C177" s="61"/>
      <c r="D177" s="203" t="s">
        <v>221</v>
      </c>
      <c r="E177" s="61"/>
      <c r="F177" s="232" t="s">
        <v>971</v>
      </c>
      <c r="G177" s="61"/>
      <c r="H177" s="61"/>
      <c r="I177" s="161"/>
      <c r="J177" s="61"/>
      <c r="K177" s="61"/>
      <c r="L177" s="59"/>
      <c r="M177" s="205"/>
      <c r="N177" s="40"/>
      <c r="O177" s="40"/>
      <c r="P177" s="40"/>
      <c r="Q177" s="40"/>
      <c r="R177" s="40"/>
      <c r="S177" s="40"/>
      <c r="T177" s="76"/>
      <c r="AT177" s="22" t="s">
        <v>221</v>
      </c>
      <c r="AU177" s="22" t="s">
        <v>89</v>
      </c>
    </row>
    <row r="178" spans="2:65" s="11" customFormat="1" ht="13.5">
      <c r="B178" s="206"/>
      <c r="C178" s="207"/>
      <c r="D178" s="208" t="s">
        <v>161</v>
      </c>
      <c r="E178" s="209" t="s">
        <v>22</v>
      </c>
      <c r="F178" s="210" t="s">
        <v>972</v>
      </c>
      <c r="G178" s="207"/>
      <c r="H178" s="211">
        <v>5</v>
      </c>
      <c r="I178" s="212"/>
      <c r="J178" s="207"/>
      <c r="K178" s="207"/>
      <c r="L178" s="213"/>
      <c r="M178" s="214"/>
      <c r="N178" s="215"/>
      <c r="O178" s="215"/>
      <c r="P178" s="215"/>
      <c r="Q178" s="215"/>
      <c r="R178" s="215"/>
      <c r="S178" s="215"/>
      <c r="T178" s="216"/>
      <c r="AT178" s="217" t="s">
        <v>161</v>
      </c>
      <c r="AU178" s="217" t="s">
        <v>89</v>
      </c>
      <c r="AV178" s="11" t="s">
        <v>89</v>
      </c>
      <c r="AW178" s="11" t="s">
        <v>43</v>
      </c>
      <c r="AX178" s="11" t="s">
        <v>24</v>
      </c>
      <c r="AY178" s="217" t="s">
        <v>150</v>
      </c>
    </row>
    <row r="179" spans="2:65" s="1" customFormat="1" ht="22.5" customHeight="1">
      <c r="B179" s="39"/>
      <c r="C179" s="191" t="s">
        <v>342</v>
      </c>
      <c r="D179" s="191" t="s">
        <v>152</v>
      </c>
      <c r="E179" s="192" t="s">
        <v>973</v>
      </c>
      <c r="F179" s="193" t="s">
        <v>974</v>
      </c>
      <c r="G179" s="194" t="s">
        <v>199</v>
      </c>
      <c r="H179" s="195">
        <v>2</v>
      </c>
      <c r="I179" s="196"/>
      <c r="J179" s="197">
        <f>ROUND(I179*H179,2)</f>
        <v>0</v>
      </c>
      <c r="K179" s="193" t="s">
        <v>22</v>
      </c>
      <c r="L179" s="59"/>
      <c r="M179" s="198" t="s">
        <v>22</v>
      </c>
      <c r="N179" s="199" t="s">
        <v>51</v>
      </c>
      <c r="O179" s="40"/>
      <c r="P179" s="200">
        <f>O179*H179</f>
        <v>0</v>
      </c>
      <c r="Q179" s="200">
        <v>0</v>
      </c>
      <c r="R179" s="200">
        <f>Q179*H179</f>
        <v>0</v>
      </c>
      <c r="S179" s="200">
        <v>0</v>
      </c>
      <c r="T179" s="201">
        <f>S179*H179</f>
        <v>0</v>
      </c>
      <c r="AR179" s="22" t="s">
        <v>244</v>
      </c>
      <c r="AT179" s="22" t="s">
        <v>152</v>
      </c>
      <c r="AU179" s="22" t="s">
        <v>89</v>
      </c>
      <c r="AY179" s="22" t="s">
        <v>150</v>
      </c>
      <c r="BE179" s="202">
        <f>IF(N179="základní",J179,0)</f>
        <v>0</v>
      </c>
      <c r="BF179" s="202">
        <f>IF(N179="snížená",J179,0)</f>
        <v>0</v>
      </c>
      <c r="BG179" s="202">
        <f>IF(N179="zákl. přenesená",J179,0)</f>
        <v>0</v>
      </c>
      <c r="BH179" s="202">
        <f>IF(N179="sníž. přenesená",J179,0)</f>
        <v>0</v>
      </c>
      <c r="BI179" s="202">
        <f>IF(N179="nulová",J179,0)</f>
        <v>0</v>
      </c>
      <c r="BJ179" s="22" t="s">
        <v>24</v>
      </c>
      <c r="BK179" s="202">
        <f>ROUND(I179*H179,2)</f>
        <v>0</v>
      </c>
      <c r="BL179" s="22" t="s">
        <v>244</v>
      </c>
      <c r="BM179" s="22" t="s">
        <v>975</v>
      </c>
    </row>
    <row r="180" spans="2:65" s="1" customFormat="1" ht="13.5">
      <c r="B180" s="39"/>
      <c r="C180" s="61"/>
      <c r="D180" s="203" t="s">
        <v>159</v>
      </c>
      <c r="E180" s="61"/>
      <c r="F180" s="204" t="s">
        <v>974</v>
      </c>
      <c r="G180" s="61"/>
      <c r="H180" s="61"/>
      <c r="I180" s="161"/>
      <c r="J180" s="61"/>
      <c r="K180" s="61"/>
      <c r="L180" s="59"/>
      <c r="M180" s="205"/>
      <c r="N180" s="40"/>
      <c r="O180" s="40"/>
      <c r="P180" s="40"/>
      <c r="Q180" s="40"/>
      <c r="R180" s="40"/>
      <c r="S180" s="40"/>
      <c r="T180" s="76"/>
      <c r="AT180" s="22" t="s">
        <v>159</v>
      </c>
      <c r="AU180" s="22" t="s">
        <v>89</v>
      </c>
    </row>
    <row r="181" spans="2:65" s="11" customFormat="1" ht="13.5">
      <c r="B181" s="206"/>
      <c r="C181" s="207"/>
      <c r="D181" s="208" t="s">
        <v>161</v>
      </c>
      <c r="E181" s="209" t="s">
        <v>22</v>
      </c>
      <c r="F181" s="210" t="s">
        <v>861</v>
      </c>
      <c r="G181" s="207"/>
      <c r="H181" s="211">
        <v>2</v>
      </c>
      <c r="I181" s="212"/>
      <c r="J181" s="207"/>
      <c r="K181" s="207"/>
      <c r="L181" s="213"/>
      <c r="M181" s="214"/>
      <c r="N181" s="215"/>
      <c r="O181" s="215"/>
      <c r="P181" s="215"/>
      <c r="Q181" s="215"/>
      <c r="R181" s="215"/>
      <c r="S181" s="215"/>
      <c r="T181" s="216"/>
      <c r="AT181" s="217" t="s">
        <v>161</v>
      </c>
      <c r="AU181" s="217" t="s">
        <v>89</v>
      </c>
      <c r="AV181" s="11" t="s">
        <v>89</v>
      </c>
      <c r="AW181" s="11" t="s">
        <v>43</v>
      </c>
      <c r="AX181" s="11" t="s">
        <v>24</v>
      </c>
      <c r="AY181" s="217" t="s">
        <v>150</v>
      </c>
    </row>
    <row r="182" spans="2:65" s="1" customFormat="1" ht="22.5" customHeight="1">
      <c r="B182" s="39"/>
      <c r="C182" s="191" t="s">
        <v>348</v>
      </c>
      <c r="D182" s="191" t="s">
        <v>152</v>
      </c>
      <c r="E182" s="192" t="s">
        <v>976</v>
      </c>
      <c r="F182" s="193" t="s">
        <v>977</v>
      </c>
      <c r="G182" s="194" t="s">
        <v>261</v>
      </c>
      <c r="H182" s="195">
        <v>4</v>
      </c>
      <c r="I182" s="196"/>
      <c r="J182" s="197">
        <f>ROUND(I182*H182,2)</f>
        <v>0</v>
      </c>
      <c r="K182" s="193" t="s">
        <v>22</v>
      </c>
      <c r="L182" s="59"/>
      <c r="M182" s="198" t="s">
        <v>22</v>
      </c>
      <c r="N182" s="199" t="s">
        <v>51</v>
      </c>
      <c r="O182" s="40"/>
      <c r="P182" s="200">
        <f>O182*H182</f>
        <v>0</v>
      </c>
      <c r="Q182" s="200">
        <v>0</v>
      </c>
      <c r="R182" s="200">
        <f>Q182*H182</f>
        <v>0</v>
      </c>
      <c r="S182" s="200">
        <v>0</v>
      </c>
      <c r="T182" s="201">
        <f>S182*H182</f>
        <v>0</v>
      </c>
      <c r="AR182" s="22" t="s">
        <v>244</v>
      </c>
      <c r="AT182" s="22" t="s">
        <v>152</v>
      </c>
      <c r="AU182" s="22" t="s">
        <v>89</v>
      </c>
      <c r="AY182" s="22" t="s">
        <v>150</v>
      </c>
      <c r="BE182" s="202">
        <f>IF(N182="základní",J182,0)</f>
        <v>0</v>
      </c>
      <c r="BF182" s="202">
        <f>IF(N182="snížená",J182,0)</f>
        <v>0</v>
      </c>
      <c r="BG182" s="202">
        <f>IF(N182="zákl. přenesená",J182,0)</f>
        <v>0</v>
      </c>
      <c r="BH182" s="202">
        <f>IF(N182="sníž. přenesená",J182,0)</f>
        <v>0</v>
      </c>
      <c r="BI182" s="202">
        <f>IF(N182="nulová",J182,0)</f>
        <v>0</v>
      </c>
      <c r="BJ182" s="22" t="s">
        <v>24</v>
      </c>
      <c r="BK182" s="202">
        <f>ROUND(I182*H182,2)</f>
        <v>0</v>
      </c>
      <c r="BL182" s="22" t="s">
        <v>244</v>
      </c>
      <c r="BM182" s="22" t="s">
        <v>978</v>
      </c>
    </row>
    <row r="183" spans="2:65" s="1" customFormat="1" ht="13.5">
      <c r="B183" s="39"/>
      <c r="C183" s="61"/>
      <c r="D183" s="208" t="s">
        <v>159</v>
      </c>
      <c r="E183" s="61"/>
      <c r="F183" s="218" t="s">
        <v>977</v>
      </c>
      <c r="G183" s="61"/>
      <c r="H183" s="61"/>
      <c r="I183" s="161"/>
      <c r="J183" s="61"/>
      <c r="K183" s="61"/>
      <c r="L183" s="59"/>
      <c r="M183" s="205"/>
      <c r="N183" s="40"/>
      <c r="O183" s="40"/>
      <c r="P183" s="40"/>
      <c r="Q183" s="40"/>
      <c r="R183" s="40"/>
      <c r="S183" s="40"/>
      <c r="T183" s="76"/>
      <c r="AT183" s="22" t="s">
        <v>159</v>
      </c>
      <c r="AU183" s="22" t="s">
        <v>89</v>
      </c>
    </row>
    <row r="184" spans="2:65" s="1" customFormat="1" ht="22.5" customHeight="1">
      <c r="B184" s="39"/>
      <c r="C184" s="191" t="s">
        <v>355</v>
      </c>
      <c r="D184" s="191" t="s">
        <v>152</v>
      </c>
      <c r="E184" s="192" t="s">
        <v>979</v>
      </c>
      <c r="F184" s="193" t="s">
        <v>980</v>
      </c>
      <c r="G184" s="194" t="s">
        <v>261</v>
      </c>
      <c r="H184" s="195">
        <v>3</v>
      </c>
      <c r="I184" s="196"/>
      <c r="J184" s="197">
        <f>ROUND(I184*H184,2)</f>
        <v>0</v>
      </c>
      <c r="K184" s="193" t="s">
        <v>22</v>
      </c>
      <c r="L184" s="59"/>
      <c r="M184" s="198" t="s">
        <v>22</v>
      </c>
      <c r="N184" s="199" t="s">
        <v>51</v>
      </c>
      <c r="O184" s="40"/>
      <c r="P184" s="200">
        <f>O184*H184</f>
        <v>0</v>
      </c>
      <c r="Q184" s="200">
        <v>0</v>
      </c>
      <c r="R184" s="200">
        <f>Q184*H184</f>
        <v>0</v>
      </c>
      <c r="S184" s="200">
        <v>0</v>
      </c>
      <c r="T184" s="201">
        <f>S184*H184</f>
        <v>0</v>
      </c>
      <c r="AR184" s="22" t="s">
        <v>244</v>
      </c>
      <c r="AT184" s="22" t="s">
        <v>152</v>
      </c>
      <c r="AU184" s="22" t="s">
        <v>89</v>
      </c>
      <c r="AY184" s="22" t="s">
        <v>150</v>
      </c>
      <c r="BE184" s="202">
        <f>IF(N184="základní",J184,0)</f>
        <v>0</v>
      </c>
      <c r="BF184" s="202">
        <f>IF(N184="snížená",J184,0)</f>
        <v>0</v>
      </c>
      <c r="BG184" s="202">
        <f>IF(N184="zákl. přenesená",J184,0)</f>
        <v>0</v>
      </c>
      <c r="BH184" s="202">
        <f>IF(N184="sníž. přenesená",J184,0)</f>
        <v>0</v>
      </c>
      <c r="BI184" s="202">
        <f>IF(N184="nulová",J184,0)</f>
        <v>0</v>
      </c>
      <c r="BJ184" s="22" t="s">
        <v>24</v>
      </c>
      <c r="BK184" s="202">
        <f>ROUND(I184*H184,2)</f>
        <v>0</v>
      </c>
      <c r="BL184" s="22" t="s">
        <v>244</v>
      </c>
      <c r="BM184" s="22" t="s">
        <v>981</v>
      </c>
    </row>
    <row r="185" spans="2:65" s="1" customFormat="1" ht="13.5">
      <c r="B185" s="39"/>
      <c r="C185" s="61"/>
      <c r="D185" s="208" t="s">
        <v>159</v>
      </c>
      <c r="E185" s="61"/>
      <c r="F185" s="218" t="s">
        <v>980</v>
      </c>
      <c r="G185" s="61"/>
      <c r="H185" s="61"/>
      <c r="I185" s="161"/>
      <c r="J185" s="61"/>
      <c r="K185" s="61"/>
      <c r="L185" s="59"/>
      <c r="M185" s="205"/>
      <c r="N185" s="40"/>
      <c r="O185" s="40"/>
      <c r="P185" s="40"/>
      <c r="Q185" s="40"/>
      <c r="R185" s="40"/>
      <c r="S185" s="40"/>
      <c r="T185" s="76"/>
      <c r="AT185" s="22" t="s">
        <v>159</v>
      </c>
      <c r="AU185" s="22" t="s">
        <v>89</v>
      </c>
    </row>
    <row r="186" spans="2:65" s="1" customFormat="1" ht="22.5" customHeight="1">
      <c r="B186" s="39"/>
      <c r="C186" s="191" t="s">
        <v>361</v>
      </c>
      <c r="D186" s="191" t="s">
        <v>152</v>
      </c>
      <c r="E186" s="192" t="s">
        <v>982</v>
      </c>
      <c r="F186" s="193" t="s">
        <v>983</v>
      </c>
      <c r="G186" s="194" t="s">
        <v>218</v>
      </c>
      <c r="H186" s="195">
        <v>3</v>
      </c>
      <c r="I186" s="196"/>
      <c r="J186" s="197">
        <f>ROUND(I186*H186,2)</f>
        <v>0</v>
      </c>
      <c r="K186" s="193" t="s">
        <v>22</v>
      </c>
      <c r="L186" s="59"/>
      <c r="M186" s="198" t="s">
        <v>22</v>
      </c>
      <c r="N186" s="199" t="s">
        <v>51</v>
      </c>
      <c r="O186" s="40"/>
      <c r="P186" s="200">
        <f>O186*H186</f>
        <v>0</v>
      </c>
      <c r="Q186" s="200">
        <v>0</v>
      </c>
      <c r="R186" s="200">
        <f>Q186*H186</f>
        <v>0</v>
      </c>
      <c r="S186" s="200">
        <v>0</v>
      </c>
      <c r="T186" s="201">
        <f>S186*H186</f>
        <v>0</v>
      </c>
      <c r="AR186" s="22" t="s">
        <v>244</v>
      </c>
      <c r="AT186" s="22" t="s">
        <v>152</v>
      </c>
      <c r="AU186" s="22" t="s">
        <v>89</v>
      </c>
      <c r="AY186" s="22" t="s">
        <v>150</v>
      </c>
      <c r="BE186" s="202">
        <f>IF(N186="základní",J186,0)</f>
        <v>0</v>
      </c>
      <c r="BF186" s="202">
        <f>IF(N186="snížená",J186,0)</f>
        <v>0</v>
      </c>
      <c r="BG186" s="202">
        <f>IF(N186="zákl. přenesená",J186,0)</f>
        <v>0</v>
      </c>
      <c r="BH186" s="202">
        <f>IF(N186="sníž. přenesená",J186,0)</f>
        <v>0</v>
      </c>
      <c r="BI186" s="202">
        <f>IF(N186="nulová",J186,0)</f>
        <v>0</v>
      </c>
      <c r="BJ186" s="22" t="s">
        <v>24</v>
      </c>
      <c r="BK186" s="202">
        <f>ROUND(I186*H186,2)</f>
        <v>0</v>
      </c>
      <c r="BL186" s="22" t="s">
        <v>244</v>
      </c>
      <c r="BM186" s="22" t="s">
        <v>984</v>
      </c>
    </row>
    <row r="187" spans="2:65" s="1" customFormat="1" ht="13.5">
      <c r="B187" s="39"/>
      <c r="C187" s="61"/>
      <c r="D187" s="208" t="s">
        <v>159</v>
      </c>
      <c r="E187" s="61"/>
      <c r="F187" s="218" t="s">
        <v>983</v>
      </c>
      <c r="G187" s="61"/>
      <c r="H187" s="61"/>
      <c r="I187" s="161"/>
      <c r="J187" s="61"/>
      <c r="K187" s="61"/>
      <c r="L187" s="59"/>
      <c r="M187" s="205"/>
      <c r="N187" s="40"/>
      <c r="O187" s="40"/>
      <c r="P187" s="40"/>
      <c r="Q187" s="40"/>
      <c r="R187" s="40"/>
      <c r="S187" s="40"/>
      <c r="T187" s="76"/>
      <c r="AT187" s="22" t="s">
        <v>159</v>
      </c>
      <c r="AU187" s="22" t="s">
        <v>89</v>
      </c>
    </row>
    <row r="188" spans="2:65" s="1" customFormat="1" ht="22.5" customHeight="1">
      <c r="B188" s="39"/>
      <c r="C188" s="191" t="s">
        <v>367</v>
      </c>
      <c r="D188" s="191" t="s">
        <v>152</v>
      </c>
      <c r="E188" s="192" t="s">
        <v>985</v>
      </c>
      <c r="F188" s="193" t="s">
        <v>986</v>
      </c>
      <c r="G188" s="194" t="s">
        <v>199</v>
      </c>
      <c r="H188" s="195">
        <v>1</v>
      </c>
      <c r="I188" s="196"/>
      <c r="J188" s="197">
        <f>ROUND(I188*H188,2)</f>
        <v>0</v>
      </c>
      <c r="K188" s="193" t="s">
        <v>22</v>
      </c>
      <c r="L188" s="59"/>
      <c r="M188" s="198" t="s">
        <v>22</v>
      </c>
      <c r="N188" s="199" t="s">
        <v>51</v>
      </c>
      <c r="O188" s="40"/>
      <c r="P188" s="200">
        <f>O188*H188</f>
        <v>0</v>
      </c>
      <c r="Q188" s="200">
        <v>0</v>
      </c>
      <c r="R188" s="200">
        <f>Q188*H188</f>
        <v>0</v>
      </c>
      <c r="S188" s="200">
        <v>0</v>
      </c>
      <c r="T188" s="201">
        <f>S188*H188</f>
        <v>0</v>
      </c>
      <c r="AR188" s="22" t="s">
        <v>244</v>
      </c>
      <c r="AT188" s="22" t="s">
        <v>152</v>
      </c>
      <c r="AU188" s="22" t="s">
        <v>89</v>
      </c>
      <c r="AY188" s="22" t="s">
        <v>150</v>
      </c>
      <c r="BE188" s="202">
        <f>IF(N188="základní",J188,0)</f>
        <v>0</v>
      </c>
      <c r="BF188" s="202">
        <f>IF(N188="snížená",J188,0)</f>
        <v>0</v>
      </c>
      <c r="BG188" s="202">
        <f>IF(N188="zákl. přenesená",J188,0)</f>
        <v>0</v>
      </c>
      <c r="BH188" s="202">
        <f>IF(N188="sníž. přenesená",J188,0)</f>
        <v>0</v>
      </c>
      <c r="BI188" s="202">
        <f>IF(N188="nulová",J188,0)</f>
        <v>0</v>
      </c>
      <c r="BJ188" s="22" t="s">
        <v>24</v>
      </c>
      <c r="BK188" s="202">
        <f>ROUND(I188*H188,2)</f>
        <v>0</v>
      </c>
      <c r="BL188" s="22" t="s">
        <v>244</v>
      </c>
      <c r="BM188" s="22" t="s">
        <v>987</v>
      </c>
    </row>
    <row r="189" spans="2:65" s="1" customFormat="1" ht="13.5">
      <c r="B189" s="39"/>
      <c r="C189" s="61"/>
      <c r="D189" s="208" t="s">
        <v>159</v>
      </c>
      <c r="E189" s="61"/>
      <c r="F189" s="218" t="s">
        <v>986</v>
      </c>
      <c r="G189" s="61"/>
      <c r="H189" s="61"/>
      <c r="I189" s="161"/>
      <c r="J189" s="61"/>
      <c r="K189" s="61"/>
      <c r="L189" s="59"/>
      <c r="M189" s="205"/>
      <c r="N189" s="40"/>
      <c r="O189" s="40"/>
      <c r="P189" s="40"/>
      <c r="Q189" s="40"/>
      <c r="R189" s="40"/>
      <c r="S189" s="40"/>
      <c r="T189" s="76"/>
      <c r="AT189" s="22" t="s">
        <v>159</v>
      </c>
      <c r="AU189" s="22" t="s">
        <v>89</v>
      </c>
    </row>
    <row r="190" spans="2:65" s="1" customFormat="1" ht="22.5" customHeight="1">
      <c r="B190" s="39"/>
      <c r="C190" s="191" t="s">
        <v>373</v>
      </c>
      <c r="D190" s="191" t="s">
        <v>152</v>
      </c>
      <c r="E190" s="192" t="s">
        <v>988</v>
      </c>
      <c r="F190" s="193" t="s">
        <v>989</v>
      </c>
      <c r="G190" s="194" t="s">
        <v>261</v>
      </c>
      <c r="H190" s="195">
        <v>6</v>
      </c>
      <c r="I190" s="196"/>
      <c r="J190" s="197">
        <f>ROUND(I190*H190,2)</f>
        <v>0</v>
      </c>
      <c r="K190" s="193" t="s">
        <v>22</v>
      </c>
      <c r="L190" s="59"/>
      <c r="M190" s="198" t="s">
        <v>22</v>
      </c>
      <c r="N190" s="199" t="s">
        <v>51</v>
      </c>
      <c r="O190" s="40"/>
      <c r="P190" s="200">
        <f>O190*H190</f>
        <v>0</v>
      </c>
      <c r="Q190" s="200">
        <v>0</v>
      </c>
      <c r="R190" s="200">
        <f>Q190*H190</f>
        <v>0</v>
      </c>
      <c r="S190" s="200">
        <v>0</v>
      </c>
      <c r="T190" s="201">
        <f>S190*H190</f>
        <v>0</v>
      </c>
      <c r="AR190" s="22" t="s">
        <v>244</v>
      </c>
      <c r="AT190" s="22" t="s">
        <v>152</v>
      </c>
      <c r="AU190" s="22" t="s">
        <v>89</v>
      </c>
      <c r="AY190" s="22" t="s">
        <v>150</v>
      </c>
      <c r="BE190" s="202">
        <f>IF(N190="základní",J190,0)</f>
        <v>0</v>
      </c>
      <c r="BF190" s="202">
        <f>IF(N190="snížená",J190,0)</f>
        <v>0</v>
      </c>
      <c r="BG190" s="202">
        <f>IF(N190="zákl. přenesená",J190,0)</f>
        <v>0</v>
      </c>
      <c r="BH190" s="202">
        <f>IF(N190="sníž. přenesená",J190,0)</f>
        <v>0</v>
      </c>
      <c r="BI190" s="202">
        <f>IF(N190="nulová",J190,0)</f>
        <v>0</v>
      </c>
      <c r="BJ190" s="22" t="s">
        <v>24</v>
      </c>
      <c r="BK190" s="202">
        <f>ROUND(I190*H190,2)</f>
        <v>0</v>
      </c>
      <c r="BL190" s="22" t="s">
        <v>244</v>
      </c>
      <c r="BM190" s="22" t="s">
        <v>990</v>
      </c>
    </row>
    <row r="191" spans="2:65" s="1" customFormat="1" ht="13.5">
      <c r="B191" s="39"/>
      <c r="C191" s="61"/>
      <c r="D191" s="203" t="s">
        <v>159</v>
      </c>
      <c r="E191" s="61"/>
      <c r="F191" s="204" t="s">
        <v>989</v>
      </c>
      <c r="G191" s="61"/>
      <c r="H191" s="61"/>
      <c r="I191" s="161"/>
      <c r="J191" s="61"/>
      <c r="K191" s="61"/>
      <c r="L191" s="59"/>
      <c r="M191" s="205"/>
      <c r="N191" s="40"/>
      <c r="O191" s="40"/>
      <c r="P191" s="40"/>
      <c r="Q191" s="40"/>
      <c r="R191" s="40"/>
      <c r="S191" s="40"/>
      <c r="T191" s="76"/>
      <c r="AT191" s="22" t="s">
        <v>159</v>
      </c>
      <c r="AU191" s="22" t="s">
        <v>89</v>
      </c>
    </row>
    <row r="192" spans="2:65" s="10" customFormat="1" ht="37.35" customHeight="1">
      <c r="B192" s="174"/>
      <c r="C192" s="175"/>
      <c r="D192" s="188" t="s">
        <v>79</v>
      </c>
      <c r="E192" s="252" t="s">
        <v>991</v>
      </c>
      <c r="F192" s="252" t="s">
        <v>992</v>
      </c>
      <c r="G192" s="175"/>
      <c r="H192" s="175"/>
      <c r="I192" s="178"/>
      <c r="J192" s="253">
        <f>BK192</f>
        <v>0</v>
      </c>
      <c r="K192" s="175"/>
      <c r="L192" s="180"/>
      <c r="M192" s="181"/>
      <c r="N192" s="182"/>
      <c r="O192" s="182"/>
      <c r="P192" s="183">
        <f>SUM(P193:P196)</f>
        <v>0</v>
      </c>
      <c r="Q192" s="182"/>
      <c r="R192" s="183">
        <f>SUM(R193:R196)</f>
        <v>0</v>
      </c>
      <c r="S192" s="182"/>
      <c r="T192" s="184">
        <f>SUM(T193:T196)</f>
        <v>0</v>
      </c>
      <c r="AR192" s="185" t="s">
        <v>157</v>
      </c>
      <c r="AT192" s="186" t="s">
        <v>79</v>
      </c>
      <c r="AU192" s="186" t="s">
        <v>80</v>
      </c>
      <c r="AY192" s="185" t="s">
        <v>150</v>
      </c>
      <c r="BK192" s="187">
        <f>SUM(BK193:BK196)</f>
        <v>0</v>
      </c>
    </row>
    <row r="193" spans="2:65" s="1" customFormat="1" ht="22.5" customHeight="1">
      <c r="B193" s="39"/>
      <c r="C193" s="191" t="s">
        <v>378</v>
      </c>
      <c r="D193" s="191" t="s">
        <v>152</v>
      </c>
      <c r="E193" s="192" t="s">
        <v>993</v>
      </c>
      <c r="F193" s="193" t="s">
        <v>994</v>
      </c>
      <c r="G193" s="194" t="s">
        <v>753</v>
      </c>
      <c r="H193" s="195">
        <v>1</v>
      </c>
      <c r="I193" s="196"/>
      <c r="J193" s="197">
        <f>ROUND(I193*H193,2)</f>
        <v>0</v>
      </c>
      <c r="K193" s="193" t="s">
        <v>22</v>
      </c>
      <c r="L193" s="59"/>
      <c r="M193" s="198" t="s">
        <v>22</v>
      </c>
      <c r="N193" s="199" t="s">
        <v>51</v>
      </c>
      <c r="O193" s="40"/>
      <c r="P193" s="200">
        <f>O193*H193</f>
        <v>0</v>
      </c>
      <c r="Q193" s="200">
        <v>0</v>
      </c>
      <c r="R193" s="200">
        <f>Q193*H193</f>
        <v>0</v>
      </c>
      <c r="S193" s="200">
        <v>0</v>
      </c>
      <c r="T193" s="201">
        <f>S193*H193</f>
        <v>0</v>
      </c>
      <c r="AR193" s="22" t="s">
        <v>995</v>
      </c>
      <c r="AT193" s="22" t="s">
        <v>152</v>
      </c>
      <c r="AU193" s="22" t="s">
        <v>24</v>
      </c>
      <c r="AY193" s="22" t="s">
        <v>150</v>
      </c>
      <c r="BE193" s="202">
        <f>IF(N193="základní",J193,0)</f>
        <v>0</v>
      </c>
      <c r="BF193" s="202">
        <f>IF(N193="snížená",J193,0)</f>
        <v>0</v>
      </c>
      <c r="BG193" s="202">
        <f>IF(N193="zákl. přenesená",J193,0)</f>
        <v>0</v>
      </c>
      <c r="BH193" s="202">
        <f>IF(N193="sníž. přenesená",J193,0)</f>
        <v>0</v>
      </c>
      <c r="BI193" s="202">
        <f>IF(N193="nulová",J193,0)</f>
        <v>0</v>
      </c>
      <c r="BJ193" s="22" t="s">
        <v>24</v>
      </c>
      <c r="BK193" s="202">
        <f>ROUND(I193*H193,2)</f>
        <v>0</v>
      </c>
      <c r="BL193" s="22" t="s">
        <v>995</v>
      </c>
      <c r="BM193" s="22" t="s">
        <v>996</v>
      </c>
    </row>
    <row r="194" spans="2:65" s="1" customFormat="1" ht="13.5">
      <c r="B194" s="39"/>
      <c r="C194" s="61"/>
      <c r="D194" s="208" t="s">
        <v>159</v>
      </c>
      <c r="E194" s="61"/>
      <c r="F194" s="218" t="s">
        <v>994</v>
      </c>
      <c r="G194" s="61"/>
      <c r="H194" s="61"/>
      <c r="I194" s="161"/>
      <c r="J194" s="61"/>
      <c r="K194" s="61"/>
      <c r="L194" s="59"/>
      <c r="M194" s="205"/>
      <c r="N194" s="40"/>
      <c r="O194" s="40"/>
      <c r="P194" s="40"/>
      <c r="Q194" s="40"/>
      <c r="R194" s="40"/>
      <c r="S194" s="40"/>
      <c r="T194" s="76"/>
      <c r="AT194" s="22" t="s">
        <v>159</v>
      </c>
      <c r="AU194" s="22" t="s">
        <v>24</v>
      </c>
    </row>
    <row r="195" spans="2:65" s="1" customFormat="1" ht="31.5" customHeight="1">
      <c r="B195" s="39"/>
      <c r="C195" s="191" t="s">
        <v>383</v>
      </c>
      <c r="D195" s="191" t="s">
        <v>152</v>
      </c>
      <c r="E195" s="192" t="s">
        <v>997</v>
      </c>
      <c r="F195" s="193" t="s">
        <v>998</v>
      </c>
      <c r="G195" s="194" t="s">
        <v>753</v>
      </c>
      <c r="H195" s="195">
        <v>1</v>
      </c>
      <c r="I195" s="196"/>
      <c r="J195" s="197">
        <f>ROUND(I195*H195,2)</f>
        <v>0</v>
      </c>
      <c r="K195" s="193" t="s">
        <v>22</v>
      </c>
      <c r="L195" s="59"/>
      <c r="M195" s="198" t="s">
        <v>22</v>
      </c>
      <c r="N195" s="199" t="s">
        <v>51</v>
      </c>
      <c r="O195" s="40"/>
      <c r="P195" s="200">
        <f>O195*H195</f>
        <v>0</v>
      </c>
      <c r="Q195" s="200">
        <v>0</v>
      </c>
      <c r="R195" s="200">
        <f>Q195*H195</f>
        <v>0</v>
      </c>
      <c r="S195" s="200">
        <v>0</v>
      </c>
      <c r="T195" s="201">
        <f>S195*H195</f>
        <v>0</v>
      </c>
      <c r="AR195" s="22" t="s">
        <v>995</v>
      </c>
      <c r="AT195" s="22" t="s">
        <v>152</v>
      </c>
      <c r="AU195" s="22" t="s">
        <v>24</v>
      </c>
      <c r="AY195" s="22" t="s">
        <v>150</v>
      </c>
      <c r="BE195" s="202">
        <f>IF(N195="základní",J195,0)</f>
        <v>0</v>
      </c>
      <c r="BF195" s="202">
        <f>IF(N195="snížená",J195,0)</f>
        <v>0</v>
      </c>
      <c r="BG195" s="202">
        <f>IF(N195="zákl. přenesená",J195,0)</f>
        <v>0</v>
      </c>
      <c r="BH195" s="202">
        <f>IF(N195="sníž. přenesená",J195,0)</f>
        <v>0</v>
      </c>
      <c r="BI195" s="202">
        <f>IF(N195="nulová",J195,0)</f>
        <v>0</v>
      </c>
      <c r="BJ195" s="22" t="s">
        <v>24</v>
      </c>
      <c r="BK195" s="202">
        <f>ROUND(I195*H195,2)</f>
        <v>0</v>
      </c>
      <c r="BL195" s="22" t="s">
        <v>995</v>
      </c>
      <c r="BM195" s="22" t="s">
        <v>999</v>
      </c>
    </row>
    <row r="196" spans="2:65" s="1" customFormat="1" ht="27">
      <c r="B196" s="39"/>
      <c r="C196" s="61"/>
      <c r="D196" s="203" t="s">
        <v>159</v>
      </c>
      <c r="E196" s="61"/>
      <c r="F196" s="204" t="s">
        <v>998</v>
      </c>
      <c r="G196" s="61"/>
      <c r="H196" s="61"/>
      <c r="I196" s="161"/>
      <c r="J196" s="61"/>
      <c r="K196" s="61"/>
      <c r="L196" s="59"/>
      <c r="M196" s="254"/>
      <c r="N196" s="255"/>
      <c r="O196" s="255"/>
      <c r="P196" s="255"/>
      <c r="Q196" s="255"/>
      <c r="R196" s="255"/>
      <c r="S196" s="255"/>
      <c r="T196" s="256"/>
      <c r="AT196" s="22" t="s">
        <v>159</v>
      </c>
      <c r="AU196" s="22" t="s">
        <v>24</v>
      </c>
    </row>
    <row r="197" spans="2:65" s="1" customFormat="1" ht="6.95" customHeight="1">
      <c r="B197" s="54"/>
      <c r="C197" s="55"/>
      <c r="D197" s="55"/>
      <c r="E197" s="55"/>
      <c r="F197" s="55"/>
      <c r="G197" s="55"/>
      <c r="H197" s="55"/>
      <c r="I197" s="137"/>
      <c r="J197" s="55"/>
      <c r="K197" s="55"/>
      <c r="L197" s="59"/>
    </row>
  </sheetData>
  <sheetProtection password="CC35" sheet="1" objects="1" scenarios="1" formatCells="0" formatColumns="0" formatRows="0" sort="0" autoFilter="0"/>
  <autoFilter ref="C78:K196"/>
  <mergeCells count="9">
    <mergeCell ref="E69:H69"/>
    <mergeCell ref="E71:H71"/>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8"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sheetPr>
    <pageSetUpPr fitToPage="1"/>
  </sheetPr>
  <dimension ref="A1:BR162"/>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09"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10"/>
      <c r="C1" s="110"/>
      <c r="D1" s="111" t="s">
        <v>1</v>
      </c>
      <c r="E1" s="110"/>
      <c r="F1" s="112" t="s">
        <v>103</v>
      </c>
      <c r="G1" s="380" t="s">
        <v>104</v>
      </c>
      <c r="H1" s="380"/>
      <c r="I1" s="113"/>
      <c r="J1" s="112" t="s">
        <v>105</v>
      </c>
      <c r="K1" s="111" t="s">
        <v>106</v>
      </c>
      <c r="L1" s="112" t="s">
        <v>107</v>
      </c>
      <c r="M1" s="112"/>
      <c r="N1" s="112"/>
      <c r="O1" s="112"/>
      <c r="P1" s="112"/>
      <c r="Q1" s="112"/>
      <c r="R1" s="112"/>
      <c r="S1" s="112"/>
      <c r="T1" s="112"/>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372"/>
      <c r="M2" s="372"/>
      <c r="N2" s="372"/>
      <c r="O2" s="372"/>
      <c r="P2" s="372"/>
      <c r="Q2" s="372"/>
      <c r="R2" s="372"/>
      <c r="S2" s="372"/>
      <c r="T2" s="372"/>
      <c r="U2" s="372"/>
      <c r="V2" s="372"/>
      <c r="AT2" s="22" t="s">
        <v>95</v>
      </c>
    </row>
    <row r="3" spans="1:70" ht="6.95" customHeight="1">
      <c r="B3" s="23"/>
      <c r="C3" s="24"/>
      <c r="D3" s="24"/>
      <c r="E3" s="24"/>
      <c r="F3" s="24"/>
      <c r="G3" s="24"/>
      <c r="H3" s="24"/>
      <c r="I3" s="114"/>
      <c r="J3" s="24"/>
      <c r="K3" s="25"/>
      <c r="AT3" s="22" t="s">
        <v>89</v>
      </c>
    </row>
    <row r="4" spans="1:70" ht="36.950000000000003" customHeight="1">
      <c r="B4" s="26"/>
      <c r="C4" s="27"/>
      <c r="D4" s="28" t="s">
        <v>108</v>
      </c>
      <c r="E4" s="27"/>
      <c r="F4" s="27"/>
      <c r="G4" s="27"/>
      <c r="H4" s="27"/>
      <c r="I4" s="115"/>
      <c r="J4" s="27"/>
      <c r="K4" s="29"/>
      <c r="M4" s="30" t="s">
        <v>12</v>
      </c>
      <c r="AT4" s="22" t="s">
        <v>6</v>
      </c>
    </row>
    <row r="5" spans="1:70" ht="6.95" customHeight="1">
      <c r="B5" s="26"/>
      <c r="C5" s="27"/>
      <c r="D5" s="27"/>
      <c r="E5" s="27"/>
      <c r="F5" s="27"/>
      <c r="G5" s="27"/>
      <c r="H5" s="27"/>
      <c r="I5" s="115"/>
      <c r="J5" s="27"/>
      <c r="K5" s="29"/>
    </row>
    <row r="6" spans="1:70">
      <c r="B6" s="26"/>
      <c r="C6" s="27"/>
      <c r="D6" s="35" t="s">
        <v>18</v>
      </c>
      <c r="E6" s="27"/>
      <c r="F6" s="27"/>
      <c r="G6" s="27"/>
      <c r="H6" s="27"/>
      <c r="I6" s="115"/>
      <c r="J6" s="27"/>
      <c r="K6" s="29"/>
    </row>
    <row r="7" spans="1:70" ht="22.5" customHeight="1">
      <c r="B7" s="26"/>
      <c r="C7" s="27"/>
      <c r="D7" s="27"/>
      <c r="E7" s="373" t="str">
        <f>'Rekapitulace stavby'!K6</f>
        <v>Snížení energetické náročnosti mateřské školy Mnichovice</v>
      </c>
      <c r="F7" s="374"/>
      <c r="G7" s="374"/>
      <c r="H7" s="374"/>
      <c r="I7" s="115"/>
      <c r="J7" s="27"/>
      <c r="K7" s="29"/>
    </row>
    <row r="8" spans="1:70" s="1" customFormat="1">
      <c r="B8" s="39"/>
      <c r="C8" s="40"/>
      <c r="D8" s="35" t="s">
        <v>109</v>
      </c>
      <c r="E8" s="40"/>
      <c r="F8" s="40"/>
      <c r="G8" s="40"/>
      <c r="H8" s="40"/>
      <c r="I8" s="116"/>
      <c r="J8" s="40"/>
      <c r="K8" s="43"/>
    </row>
    <row r="9" spans="1:70" s="1" customFormat="1" ht="36.950000000000003" customHeight="1">
      <c r="B9" s="39"/>
      <c r="C9" s="40"/>
      <c r="D9" s="40"/>
      <c r="E9" s="375" t="s">
        <v>1000</v>
      </c>
      <c r="F9" s="376"/>
      <c r="G9" s="376"/>
      <c r="H9" s="376"/>
      <c r="I9" s="116"/>
      <c r="J9" s="40"/>
      <c r="K9" s="43"/>
    </row>
    <row r="10" spans="1:70" s="1" customFormat="1" ht="13.5">
      <c r="B10" s="39"/>
      <c r="C10" s="40"/>
      <c r="D10" s="40"/>
      <c r="E10" s="40"/>
      <c r="F10" s="40"/>
      <c r="G10" s="40"/>
      <c r="H10" s="40"/>
      <c r="I10" s="116"/>
      <c r="J10" s="40"/>
      <c r="K10" s="43"/>
    </row>
    <row r="11" spans="1:70" s="1" customFormat="1" ht="14.45" customHeight="1">
      <c r="B11" s="39"/>
      <c r="C11" s="40"/>
      <c r="D11" s="35" t="s">
        <v>21</v>
      </c>
      <c r="E11" s="40"/>
      <c r="F11" s="33" t="s">
        <v>22</v>
      </c>
      <c r="G11" s="40"/>
      <c r="H11" s="40"/>
      <c r="I11" s="117" t="s">
        <v>23</v>
      </c>
      <c r="J11" s="33" t="s">
        <v>22</v>
      </c>
      <c r="K11" s="43"/>
    </row>
    <row r="12" spans="1:70" s="1" customFormat="1" ht="14.45" customHeight="1">
      <c r="B12" s="39"/>
      <c r="C12" s="40"/>
      <c r="D12" s="35" t="s">
        <v>25</v>
      </c>
      <c r="E12" s="40"/>
      <c r="F12" s="33" t="s">
        <v>26</v>
      </c>
      <c r="G12" s="40"/>
      <c r="H12" s="40"/>
      <c r="I12" s="117" t="s">
        <v>27</v>
      </c>
      <c r="J12" s="118" t="str">
        <f>'Rekapitulace stavby'!AN8</f>
        <v>5. 3. 2017</v>
      </c>
      <c r="K12" s="43"/>
    </row>
    <row r="13" spans="1:70" s="1" customFormat="1" ht="10.9" customHeight="1">
      <c r="B13" s="39"/>
      <c r="C13" s="40"/>
      <c r="D13" s="40"/>
      <c r="E13" s="40"/>
      <c r="F13" s="40"/>
      <c r="G13" s="40"/>
      <c r="H13" s="40"/>
      <c r="I13" s="116"/>
      <c r="J13" s="40"/>
      <c r="K13" s="43"/>
    </row>
    <row r="14" spans="1:70" s="1" customFormat="1" ht="14.45" customHeight="1">
      <c r="B14" s="39"/>
      <c r="C14" s="40"/>
      <c r="D14" s="35" t="s">
        <v>31</v>
      </c>
      <c r="E14" s="40"/>
      <c r="F14" s="40"/>
      <c r="G14" s="40"/>
      <c r="H14" s="40"/>
      <c r="I14" s="117" t="s">
        <v>32</v>
      </c>
      <c r="J14" s="33" t="s">
        <v>33</v>
      </c>
      <c r="K14" s="43"/>
    </row>
    <row r="15" spans="1:70" s="1" customFormat="1" ht="18" customHeight="1">
      <c r="B15" s="39"/>
      <c r="C15" s="40"/>
      <c r="D15" s="40"/>
      <c r="E15" s="33" t="s">
        <v>34</v>
      </c>
      <c r="F15" s="40"/>
      <c r="G15" s="40"/>
      <c r="H15" s="40"/>
      <c r="I15" s="117" t="s">
        <v>35</v>
      </c>
      <c r="J15" s="33" t="s">
        <v>36</v>
      </c>
      <c r="K15" s="43"/>
    </row>
    <row r="16" spans="1:70" s="1" customFormat="1" ht="6.95" customHeight="1">
      <c r="B16" s="39"/>
      <c r="C16" s="40"/>
      <c r="D16" s="40"/>
      <c r="E16" s="40"/>
      <c r="F16" s="40"/>
      <c r="G16" s="40"/>
      <c r="H16" s="40"/>
      <c r="I16" s="116"/>
      <c r="J16" s="40"/>
      <c r="K16" s="43"/>
    </row>
    <row r="17" spans="2:11" s="1" customFormat="1" ht="14.45" customHeight="1">
      <c r="B17" s="39"/>
      <c r="C17" s="40"/>
      <c r="D17" s="35" t="s">
        <v>37</v>
      </c>
      <c r="E17" s="40"/>
      <c r="F17" s="40"/>
      <c r="G17" s="40"/>
      <c r="H17" s="40"/>
      <c r="I17" s="117" t="s">
        <v>32</v>
      </c>
      <c r="J17" s="33" t="str">
        <f>IF('Rekapitulace stavby'!AN13="Vyplň údaj","",IF('Rekapitulace stavby'!AN13="","",'Rekapitulace stavby'!AN13))</f>
        <v/>
      </c>
      <c r="K17" s="43"/>
    </row>
    <row r="18" spans="2:11" s="1" customFormat="1" ht="18" customHeight="1">
      <c r="B18" s="39"/>
      <c r="C18" s="40"/>
      <c r="D18" s="40"/>
      <c r="E18" s="33" t="str">
        <f>IF('Rekapitulace stavby'!E14="Vyplň údaj","",IF('Rekapitulace stavby'!E14="","",'Rekapitulace stavby'!E14))</f>
        <v/>
      </c>
      <c r="F18" s="40"/>
      <c r="G18" s="40"/>
      <c r="H18" s="40"/>
      <c r="I18" s="117" t="s">
        <v>35</v>
      </c>
      <c r="J18" s="33" t="str">
        <f>IF('Rekapitulace stavby'!AN14="Vyplň údaj","",IF('Rekapitulace stavby'!AN14="","",'Rekapitulace stavby'!AN14))</f>
        <v/>
      </c>
      <c r="K18" s="43"/>
    </row>
    <row r="19" spans="2:11" s="1" customFormat="1" ht="6.95" customHeight="1">
      <c r="B19" s="39"/>
      <c r="C19" s="40"/>
      <c r="D19" s="40"/>
      <c r="E19" s="40"/>
      <c r="F19" s="40"/>
      <c r="G19" s="40"/>
      <c r="H19" s="40"/>
      <c r="I19" s="116"/>
      <c r="J19" s="40"/>
      <c r="K19" s="43"/>
    </row>
    <row r="20" spans="2:11" s="1" customFormat="1" ht="14.45" customHeight="1">
      <c r="B20" s="39"/>
      <c r="C20" s="40"/>
      <c r="D20" s="35" t="s">
        <v>39</v>
      </c>
      <c r="E20" s="40"/>
      <c r="F20" s="40"/>
      <c r="G20" s="40"/>
      <c r="H20" s="40"/>
      <c r="I20" s="117" t="s">
        <v>32</v>
      </c>
      <c r="J20" s="33" t="s">
        <v>40</v>
      </c>
      <c r="K20" s="43"/>
    </row>
    <row r="21" spans="2:11" s="1" customFormat="1" ht="18" customHeight="1">
      <c r="B21" s="39"/>
      <c r="C21" s="40"/>
      <c r="D21" s="40"/>
      <c r="E21" s="33" t="s">
        <v>41</v>
      </c>
      <c r="F21" s="40"/>
      <c r="G21" s="40"/>
      <c r="H21" s="40"/>
      <c r="I21" s="117" t="s">
        <v>35</v>
      </c>
      <c r="J21" s="33" t="s">
        <v>42</v>
      </c>
      <c r="K21" s="43"/>
    </row>
    <row r="22" spans="2:11" s="1" customFormat="1" ht="6.95" customHeight="1">
      <c r="B22" s="39"/>
      <c r="C22" s="40"/>
      <c r="D22" s="40"/>
      <c r="E22" s="40"/>
      <c r="F22" s="40"/>
      <c r="G22" s="40"/>
      <c r="H22" s="40"/>
      <c r="I22" s="116"/>
      <c r="J22" s="40"/>
      <c r="K22" s="43"/>
    </row>
    <row r="23" spans="2:11" s="1" customFormat="1" ht="14.45" customHeight="1">
      <c r="B23" s="39"/>
      <c r="C23" s="40"/>
      <c r="D23" s="35" t="s">
        <v>44</v>
      </c>
      <c r="E23" s="40"/>
      <c r="F23" s="40"/>
      <c r="G23" s="40"/>
      <c r="H23" s="40"/>
      <c r="I23" s="116"/>
      <c r="J23" s="40"/>
      <c r="K23" s="43"/>
    </row>
    <row r="24" spans="2:11" s="6" customFormat="1" ht="63" customHeight="1">
      <c r="B24" s="119"/>
      <c r="C24" s="120"/>
      <c r="D24" s="120"/>
      <c r="E24" s="342" t="s">
        <v>45</v>
      </c>
      <c r="F24" s="342"/>
      <c r="G24" s="342"/>
      <c r="H24" s="342"/>
      <c r="I24" s="121"/>
      <c r="J24" s="120"/>
      <c r="K24" s="122"/>
    </row>
    <row r="25" spans="2:11" s="1" customFormat="1" ht="6.95" customHeight="1">
      <c r="B25" s="39"/>
      <c r="C25" s="40"/>
      <c r="D25" s="40"/>
      <c r="E25" s="40"/>
      <c r="F25" s="40"/>
      <c r="G25" s="40"/>
      <c r="H25" s="40"/>
      <c r="I25" s="116"/>
      <c r="J25" s="40"/>
      <c r="K25" s="43"/>
    </row>
    <row r="26" spans="2:11" s="1" customFormat="1" ht="6.95" customHeight="1">
      <c r="B26" s="39"/>
      <c r="C26" s="40"/>
      <c r="D26" s="83"/>
      <c r="E26" s="83"/>
      <c r="F26" s="83"/>
      <c r="G26" s="83"/>
      <c r="H26" s="83"/>
      <c r="I26" s="123"/>
      <c r="J26" s="83"/>
      <c r="K26" s="124"/>
    </row>
    <row r="27" spans="2:11" s="1" customFormat="1" ht="25.35" customHeight="1">
      <c r="B27" s="39"/>
      <c r="C27" s="40"/>
      <c r="D27" s="125" t="s">
        <v>46</v>
      </c>
      <c r="E27" s="40"/>
      <c r="F27" s="40"/>
      <c r="G27" s="40"/>
      <c r="H27" s="40"/>
      <c r="I27" s="116"/>
      <c r="J27" s="126">
        <f>ROUND(J80,2)</f>
        <v>0</v>
      </c>
      <c r="K27" s="43"/>
    </row>
    <row r="28" spans="2:11" s="1" customFormat="1" ht="6.95" customHeight="1">
      <c r="B28" s="39"/>
      <c r="C28" s="40"/>
      <c r="D28" s="83"/>
      <c r="E28" s="83"/>
      <c r="F28" s="83"/>
      <c r="G28" s="83"/>
      <c r="H28" s="83"/>
      <c r="I28" s="123"/>
      <c r="J28" s="83"/>
      <c r="K28" s="124"/>
    </row>
    <row r="29" spans="2:11" s="1" customFormat="1" ht="14.45" customHeight="1">
      <c r="B29" s="39"/>
      <c r="C29" s="40"/>
      <c r="D29" s="40"/>
      <c r="E29" s="40"/>
      <c r="F29" s="44" t="s">
        <v>48</v>
      </c>
      <c r="G29" s="40"/>
      <c r="H29" s="40"/>
      <c r="I29" s="127" t="s">
        <v>47</v>
      </c>
      <c r="J29" s="44" t="s">
        <v>49</v>
      </c>
      <c r="K29" s="43"/>
    </row>
    <row r="30" spans="2:11" s="1" customFormat="1" ht="14.45" customHeight="1">
      <c r="B30" s="39"/>
      <c r="C30" s="40"/>
      <c r="D30" s="47" t="s">
        <v>50</v>
      </c>
      <c r="E30" s="47" t="s">
        <v>51</v>
      </c>
      <c r="F30" s="128">
        <f>ROUND(SUM(BE80:BE161), 2)</f>
        <v>0</v>
      </c>
      <c r="G30" s="40"/>
      <c r="H30" s="40"/>
      <c r="I30" s="129">
        <v>0.21</v>
      </c>
      <c r="J30" s="128">
        <f>ROUND(ROUND((SUM(BE80:BE161)), 2)*I30, 2)</f>
        <v>0</v>
      </c>
      <c r="K30" s="43"/>
    </row>
    <row r="31" spans="2:11" s="1" customFormat="1" ht="14.45" customHeight="1">
      <c r="B31" s="39"/>
      <c r="C31" s="40"/>
      <c r="D31" s="40"/>
      <c r="E31" s="47" t="s">
        <v>52</v>
      </c>
      <c r="F31" s="128">
        <f>ROUND(SUM(BF80:BF161), 2)</f>
        <v>0</v>
      </c>
      <c r="G31" s="40"/>
      <c r="H31" s="40"/>
      <c r="I31" s="129">
        <v>0.15</v>
      </c>
      <c r="J31" s="128">
        <f>ROUND(ROUND((SUM(BF80:BF161)), 2)*I31, 2)</f>
        <v>0</v>
      </c>
      <c r="K31" s="43"/>
    </row>
    <row r="32" spans="2:11" s="1" customFormat="1" ht="14.45" hidden="1" customHeight="1">
      <c r="B32" s="39"/>
      <c r="C32" s="40"/>
      <c r="D32" s="40"/>
      <c r="E32" s="47" t="s">
        <v>53</v>
      </c>
      <c r="F32" s="128">
        <f>ROUND(SUM(BG80:BG161), 2)</f>
        <v>0</v>
      </c>
      <c r="G32" s="40"/>
      <c r="H32" s="40"/>
      <c r="I32" s="129">
        <v>0.21</v>
      </c>
      <c r="J32" s="128">
        <v>0</v>
      </c>
      <c r="K32" s="43"/>
    </row>
    <row r="33" spans="2:11" s="1" customFormat="1" ht="14.45" hidden="1" customHeight="1">
      <c r="B33" s="39"/>
      <c r="C33" s="40"/>
      <c r="D33" s="40"/>
      <c r="E33" s="47" t="s">
        <v>54</v>
      </c>
      <c r="F33" s="128">
        <f>ROUND(SUM(BH80:BH161), 2)</f>
        <v>0</v>
      </c>
      <c r="G33" s="40"/>
      <c r="H33" s="40"/>
      <c r="I33" s="129">
        <v>0.15</v>
      </c>
      <c r="J33" s="128">
        <v>0</v>
      </c>
      <c r="K33" s="43"/>
    </row>
    <row r="34" spans="2:11" s="1" customFormat="1" ht="14.45" hidden="1" customHeight="1">
      <c r="B34" s="39"/>
      <c r="C34" s="40"/>
      <c r="D34" s="40"/>
      <c r="E34" s="47" t="s">
        <v>55</v>
      </c>
      <c r="F34" s="128">
        <f>ROUND(SUM(BI80:BI161), 2)</f>
        <v>0</v>
      </c>
      <c r="G34" s="40"/>
      <c r="H34" s="40"/>
      <c r="I34" s="129">
        <v>0</v>
      </c>
      <c r="J34" s="128">
        <v>0</v>
      </c>
      <c r="K34" s="43"/>
    </row>
    <row r="35" spans="2:11" s="1" customFormat="1" ht="6.95" customHeight="1">
      <c r="B35" s="39"/>
      <c r="C35" s="40"/>
      <c r="D35" s="40"/>
      <c r="E35" s="40"/>
      <c r="F35" s="40"/>
      <c r="G35" s="40"/>
      <c r="H35" s="40"/>
      <c r="I35" s="116"/>
      <c r="J35" s="40"/>
      <c r="K35" s="43"/>
    </row>
    <row r="36" spans="2:11" s="1" customFormat="1" ht="25.35" customHeight="1">
      <c r="B36" s="39"/>
      <c r="C36" s="130"/>
      <c r="D36" s="131" t="s">
        <v>56</v>
      </c>
      <c r="E36" s="77"/>
      <c r="F36" s="77"/>
      <c r="G36" s="132" t="s">
        <v>57</v>
      </c>
      <c r="H36" s="133" t="s">
        <v>58</v>
      </c>
      <c r="I36" s="134"/>
      <c r="J36" s="135">
        <f>SUM(J27:J34)</f>
        <v>0</v>
      </c>
      <c r="K36" s="136"/>
    </row>
    <row r="37" spans="2:11" s="1" customFormat="1" ht="14.45" customHeight="1">
      <c r="B37" s="54"/>
      <c r="C37" s="55"/>
      <c r="D37" s="55"/>
      <c r="E37" s="55"/>
      <c r="F37" s="55"/>
      <c r="G37" s="55"/>
      <c r="H37" s="55"/>
      <c r="I37" s="137"/>
      <c r="J37" s="55"/>
      <c r="K37" s="56"/>
    </row>
    <row r="41" spans="2:11" s="1" customFormat="1" ht="6.95" customHeight="1">
      <c r="B41" s="138"/>
      <c r="C41" s="139"/>
      <c r="D41" s="139"/>
      <c r="E41" s="139"/>
      <c r="F41" s="139"/>
      <c r="G41" s="139"/>
      <c r="H41" s="139"/>
      <c r="I41" s="140"/>
      <c r="J41" s="139"/>
      <c r="K41" s="141"/>
    </row>
    <row r="42" spans="2:11" s="1" customFormat="1" ht="36.950000000000003" customHeight="1">
      <c r="B42" s="39"/>
      <c r="C42" s="28" t="s">
        <v>111</v>
      </c>
      <c r="D42" s="40"/>
      <c r="E42" s="40"/>
      <c r="F42" s="40"/>
      <c r="G42" s="40"/>
      <c r="H42" s="40"/>
      <c r="I42" s="116"/>
      <c r="J42" s="40"/>
      <c r="K42" s="43"/>
    </row>
    <row r="43" spans="2:11" s="1" customFormat="1" ht="6.95" customHeight="1">
      <c r="B43" s="39"/>
      <c r="C43" s="40"/>
      <c r="D43" s="40"/>
      <c r="E43" s="40"/>
      <c r="F43" s="40"/>
      <c r="G43" s="40"/>
      <c r="H43" s="40"/>
      <c r="I43" s="116"/>
      <c r="J43" s="40"/>
      <c r="K43" s="43"/>
    </row>
    <row r="44" spans="2:11" s="1" customFormat="1" ht="14.45" customHeight="1">
      <c r="B44" s="39"/>
      <c r="C44" s="35" t="s">
        <v>18</v>
      </c>
      <c r="D44" s="40"/>
      <c r="E44" s="40"/>
      <c r="F44" s="40"/>
      <c r="G44" s="40"/>
      <c r="H44" s="40"/>
      <c r="I44" s="116"/>
      <c r="J44" s="40"/>
      <c r="K44" s="43"/>
    </row>
    <row r="45" spans="2:11" s="1" customFormat="1" ht="22.5" customHeight="1">
      <c r="B45" s="39"/>
      <c r="C45" s="40"/>
      <c r="D45" s="40"/>
      <c r="E45" s="373" t="str">
        <f>E7</f>
        <v>Snížení energetické náročnosti mateřské školy Mnichovice</v>
      </c>
      <c r="F45" s="374"/>
      <c r="G45" s="374"/>
      <c r="H45" s="374"/>
      <c r="I45" s="116"/>
      <c r="J45" s="40"/>
      <c r="K45" s="43"/>
    </row>
    <row r="46" spans="2:11" s="1" customFormat="1" ht="14.45" customHeight="1">
      <c r="B46" s="39"/>
      <c r="C46" s="35" t="s">
        <v>109</v>
      </c>
      <c r="D46" s="40"/>
      <c r="E46" s="40"/>
      <c r="F46" s="40"/>
      <c r="G46" s="40"/>
      <c r="H46" s="40"/>
      <c r="I46" s="116"/>
      <c r="J46" s="40"/>
      <c r="K46" s="43"/>
    </row>
    <row r="47" spans="2:11" s="1" customFormat="1" ht="23.25" customHeight="1">
      <c r="B47" s="39"/>
      <c r="C47" s="40"/>
      <c r="D47" s="40"/>
      <c r="E47" s="375" t="str">
        <f>E9</f>
        <v>03 - Elektroinstalace</v>
      </c>
      <c r="F47" s="376"/>
      <c r="G47" s="376"/>
      <c r="H47" s="376"/>
      <c r="I47" s="116"/>
      <c r="J47" s="40"/>
      <c r="K47" s="43"/>
    </row>
    <row r="48" spans="2:11" s="1" customFormat="1" ht="6.95" customHeight="1">
      <c r="B48" s="39"/>
      <c r="C48" s="40"/>
      <c r="D48" s="40"/>
      <c r="E48" s="40"/>
      <c r="F48" s="40"/>
      <c r="G48" s="40"/>
      <c r="H48" s="40"/>
      <c r="I48" s="116"/>
      <c r="J48" s="40"/>
      <c r="K48" s="43"/>
    </row>
    <row r="49" spans="2:47" s="1" customFormat="1" ht="18" customHeight="1">
      <c r="B49" s="39"/>
      <c r="C49" s="35" t="s">
        <v>25</v>
      </c>
      <c r="D49" s="40"/>
      <c r="E49" s="40"/>
      <c r="F49" s="33" t="str">
        <f>F12</f>
        <v>Tyršova 600, 251 64 Mnichovice</v>
      </c>
      <c r="G49" s="40"/>
      <c r="H49" s="40"/>
      <c r="I49" s="117" t="s">
        <v>27</v>
      </c>
      <c r="J49" s="118" t="str">
        <f>IF(J12="","",J12)</f>
        <v>5. 3. 2017</v>
      </c>
      <c r="K49" s="43"/>
    </row>
    <row r="50" spans="2:47" s="1" customFormat="1" ht="6.95" customHeight="1">
      <c r="B50" s="39"/>
      <c r="C50" s="40"/>
      <c r="D50" s="40"/>
      <c r="E50" s="40"/>
      <c r="F50" s="40"/>
      <c r="G50" s="40"/>
      <c r="H50" s="40"/>
      <c r="I50" s="116"/>
      <c r="J50" s="40"/>
      <c r="K50" s="43"/>
    </row>
    <row r="51" spans="2:47" s="1" customFormat="1">
      <c r="B51" s="39"/>
      <c r="C51" s="35" t="s">
        <v>31</v>
      </c>
      <c r="D51" s="40"/>
      <c r="E51" s="40"/>
      <c r="F51" s="33" t="str">
        <f>E15</f>
        <v>Město Mnichovice</v>
      </c>
      <c r="G51" s="40"/>
      <c r="H51" s="40"/>
      <c r="I51" s="117" t="s">
        <v>39</v>
      </c>
      <c r="J51" s="33" t="str">
        <f>E21</f>
        <v>Anylopex plus s.r.o.</v>
      </c>
      <c r="K51" s="43"/>
    </row>
    <row r="52" spans="2:47" s="1" customFormat="1" ht="14.45" customHeight="1">
      <c r="B52" s="39"/>
      <c r="C52" s="35" t="s">
        <v>37</v>
      </c>
      <c r="D52" s="40"/>
      <c r="E52" s="40"/>
      <c r="F52" s="33" t="str">
        <f>IF(E18="","",E18)</f>
        <v/>
      </c>
      <c r="G52" s="40"/>
      <c r="H52" s="40"/>
      <c r="I52" s="116"/>
      <c r="J52" s="40"/>
      <c r="K52" s="43"/>
    </row>
    <row r="53" spans="2:47" s="1" customFormat="1" ht="10.35" customHeight="1">
      <c r="B53" s="39"/>
      <c r="C53" s="40"/>
      <c r="D53" s="40"/>
      <c r="E53" s="40"/>
      <c r="F53" s="40"/>
      <c r="G53" s="40"/>
      <c r="H53" s="40"/>
      <c r="I53" s="116"/>
      <c r="J53" s="40"/>
      <c r="K53" s="43"/>
    </row>
    <row r="54" spans="2:47" s="1" customFormat="1" ht="29.25" customHeight="1">
      <c r="B54" s="39"/>
      <c r="C54" s="142" t="s">
        <v>112</v>
      </c>
      <c r="D54" s="130"/>
      <c r="E54" s="130"/>
      <c r="F54" s="130"/>
      <c r="G54" s="130"/>
      <c r="H54" s="130"/>
      <c r="I54" s="143"/>
      <c r="J54" s="144" t="s">
        <v>113</v>
      </c>
      <c r="K54" s="145"/>
    </row>
    <row r="55" spans="2:47" s="1" customFormat="1" ht="10.35" customHeight="1">
      <c r="B55" s="39"/>
      <c r="C55" s="40"/>
      <c r="D55" s="40"/>
      <c r="E55" s="40"/>
      <c r="F55" s="40"/>
      <c r="G55" s="40"/>
      <c r="H55" s="40"/>
      <c r="I55" s="116"/>
      <c r="J55" s="40"/>
      <c r="K55" s="43"/>
    </row>
    <row r="56" spans="2:47" s="1" customFormat="1" ht="29.25" customHeight="1">
      <c r="B56" s="39"/>
      <c r="C56" s="146" t="s">
        <v>114</v>
      </c>
      <c r="D56" s="40"/>
      <c r="E56" s="40"/>
      <c r="F56" s="40"/>
      <c r="G56" s="40"/>
      <c r="H56" s="40"/>
      <c r="I56" s="116"/>
      <c r="J56" s="126">
        <f>J80</f>
        <v>0</v>
      </c>
      <c r="K56" s="43"/>
      <c r="AU56" s="22" t="s">
        <v>115</v>
      </c>
    </row>
    <row r="57" spans="2:47" s="7" customFormat="1" ht="24.95" customHeight="1">
      <c r="B57" s="147"/>
      <c r="C57" s="148"/>
      <c r="D57" s="149" t="s">
        <v>123</v>
      </c>
      <c r="E57" s="150"/>
      <c r="F57" s="150"/>
      <c r="G57" s="150"/>
      <c r="H57" s="150"/>
      <c r="I57" s="151"/>
      <c r="J57" s="152">
        <f>J81</f>
        <v>0</v>
      </c>
      <c r="K57" s="153"/>
    </row>
    <row r="58" spans="2:47" s="8" customFormat="1" ht="19.899999999999999" customHeight="1">
      <c r="B58" s="154"/>
      <c r="C58" s="155"/>
      <c r="D58" s="156" t="s">
        <v>1001</v>
      </c>
      <c r="E58" s="157"/>
      <c r="F58" s="157"/>
      <c r="G58" s="157"/>
      <c r="H58" s="157"/>
      <c r="I58" s="158"/>
      <c r="J58" s="159">
        <f>J82</f>
        <v>0</v>
      </c>
      <c r="K58" s="160"/>
    </row>
    <row r="59" spans="2:47" s="8" customFormat="1" ht="19.899999999999999" customHeight="1">
      <c r="B59" s="154"/>
      <c r="C59" s="155"/>
      <c r="D59" s="156" t="s">
        <v>1002</v>
      </c>
      <c r="E59" s="157"/>
      <c r="F59" s="157"/>
      <c r="G59" s="157"/>
      <c r="H59" s="157"/>
      <c r="I59" s="158"/>
      <c r="J59" s="159">
        <f>J128</f>
        <v>0</v>
      </c>
      <c r="K59" s="160"/>
    </row>
    <row r="60" spans="2:47" s="8" customFormat="1" ht="19.899999999999999" customHeight="1">
      <c r="B60" s="154"/>
      <c r="C60" s="155"/>
      <c r="D60" s="156" t="s">
        <v>1003</v>
      </c>
      <c r="E60" s="157"/>
      <c r="F60" s="157"/>
      <c r="G60" s="157"/>
      <c r="H60" s="157"/>
      <c r="I60" s="158"/>
      <c r="J60" s="159">
        <f>J151</f>
        <v>0</v>
      </c>
      <c r="K60" s="160"/>
    </row>
    <row r="61" spans="2:47" s="1" customFormat="1" ht="21.75" customHeight="1">
      <c r="B61" s="39"/>
      <c r="C61" s="40"/>
      <c r="D61" s="40"/>
      <c r="E61" s="40"/>
      <c r="F61" s="40"/>
      <c r="G61" s="40"/>
      <c r="H61" s="40"/>
      <c r="I61" s="116"/>
      <c r="J61" s="40"/>
      <c r="K61" s="43"/>
    </row>
    <row r="62" spans="2:47" s="1" customFormat="1" ht="6.95" customHeight="1">
      <c r="B62" s="54"/>
      <c r="C62" s="55"/>
      <c r="D62" s="55"/>
      <c r="E62" s="55"/>
      <c r="F62" s="55"/>
      <c r="G62" s="55"/>
      <c r="H62" s="55"/>
      <c r="I62" s="137"/>
      <c r="J62" s="55"/>
      <c r="K62" s="56"/>
    </row>
    <row r="66" spans="2:63" s="1" customFormat="1" ht="6.95" customHeight="1">
      <c r="B66" s="57"/>
      <c r="C66" s="58"/>
      <c r="D66" s="58"/>
      <c r="E66" s="58"/>
      <c r="F66" s="58"/>
      <c r="G66" s="58"/>
      <c r="H66" s="58"/>
      <c r="I66" s="140"/>
      <c r="J66" s="58"/>
      <c r="K66" s="58"/>
      <c r="L66" s="59"/>
    </row>
    <row r="67" spans="2:63" s="1" customFormat="1" ht="36.950000000000003" customHeight="1">
      <c r="B67" s="39"/>
      <c r="C67" s="60" t="s">
        <v>134</v>
      </c>
      <c r="D67" s="61"/>
      <c r="E67" s="61"/>
      <c r="F67" s="61"/>
      <c r="G67" s="61"/>
      <c r="H67" s="61"/>
      <c r="I67" s="161"/>
      <c r="J67" s="61"/>
      <c r="K67" s="61"/>
      <c r="L67" s="59"/>
    </row>
    <row r="68" spans="2:63" s="1" customFormat="1" ht="6.95" customHeight="1">
      <c r="B68" s="39"/>
      <c r="C68" s="61"/>
      <c r="D68" s="61"/>
      <c r="E68" s="61"/>
      <c r="F68" s="61"/>
      <c r="G68" s="61"/>
      <c r="H68" s="61"/>
      <c r="I68" s="161"/>
      <c r="J68" s="61"/>
      <c r="K68" s="61"/>
      <c r="L68" s="59"/>
    </row>
    <row r="69" spans="2:63" s="1" customFormat="1" ht="14.45" customHeight="1">
      <c r="B69" s="39"/>
      <c r="C69" s="63" t="s">
        <v>18</v>
      </c>
      <c r="D69" s="61"/>
      <c r="E69" s="61"/>
      <c r="F69" s="61"/>
      <c r="G69" s="61"/>
      <c r="H69" s="61"/>
      <c r="I69" s="161"/>
      <c r="J69" s="61"/>
      <c r="K69" s="61"/>
      <c r="L69" s="59"/>
    </row>
    <row r="70" spans="2:63" s="1" customFormat="1" ht="22.5" customHeight="1">
      <c r="B70" s="39"/>
      <c r="C70" s="61"/>
      <c r="D70" s="61"/>
      <c r="E70" s="377" t="str">
        <f>E7</f>
        <v>Snížení energetické náročnosti mateřské školy Mnichovice</v>
      </c>
      <c r="F70" s="378"/>
      <c r="G70" s="378"/>
      <c r="H70" s="378"/>
      <c r="I70" s="161"/>
      <c r="J70" s="61"/>
      <c r="K70" s="61"/>
      <c r="L70" s="59"/>
    </row>
    <row r="71" spans="2:63" s="1" customFormat="1" ht="14.45" customHeight="1">
      <c r="B71" s="39"/>
      <c r="C71" s="63" t="s">
        <v>109</v>
      </c>
      <c r="D71" s="61"/>
      <c r="E71" s="61"/>
      <c r="F71" s="61"/>
      <c r="G71" s="61"/>
      <c r="H71" s="61"/>
      <c r="I71" s="161"/>
      <c r="J71" s="61"/>
      <c r="K71" s="61"/>
      <c r="L71" s="59"/>
    </row>
    <row r="72" spans="2:63" s="1" customFormat="1" ht="23.25" customHeight="1">
      <c r="B72" s="39"/>
      <c r="C72" s="61"/>
      <c r="D72" s="61"/>
      <c r="E72" s="353" t="str">
        <f>E9</f>
        <v>03 - Elektroinstalace</v>
      </c>
      <c r="F72" s="379"/>
      <c r="G72" s="379"/>
      <c r="H72" s="379"/>
      <c r="I72" s="161"/>
      <c r="J72" s="61"/>
      <c r="K72" s="61"/>
      <c r="L72" s="59"/>
    </row>
    <row r="73" spans="2:63" s="1" customFormat="1" ht="6.95" customHeight="1">
      <c r="B73" s="39"/>
      <c r="C73" s="61"/>
      <c r="D73" s="61"/>
      <c r="E73" s="61"/>
      <c r="F73" s="61"/>
      <c r="G73" s="61"/>
      <c r="H73" s="61"/>
      <c r="I73" s="161"/>
      <c r="J73" s="61"/>
      <c r="K73" s="61"/>
      <c r="L73" s="59"/>
    </row>
    <row r="74" spans="2:63" s="1" customFormat="1" ht="18" customHeight="1">
      <c r="B74" s="39"/>
      <c r="C74" s="63" t="s">
        <v>25</v>
      </c>
      <c r="D74" s="61"/>
      <c r="E74" s="61"/>
      <c r="F74" s="162" t="str">
        <f>F12</f>
        <v>Tyršova 600, 251 64 Mnichovice</v>
      </c>
      <c r="G74" s="61"/>
      <c r="H74" s="61"/>
      <c r="I74" s="163" t="s">
        <v>27</v>
      </c>
      <c r="J74" s="71" t="str">
        <f>IF(J12="","",J12)</f>
        <v>5. 3. 2017</v>
      </c>
      <c r="K74" s="61"/>
      <c r="L74" s="59"/>
    </row>
    <row r="75" spans="2:63" s="1" customFormat="1" ht="6.95" customHeight="1">
      <c r="B75" s="39"/>
      <c r="C75" s="61"/>
      <c r="D75" s="61"/>
      <c r="E75" s="61"/>
      <c r="F75" s="61"/>
      <c r="G75" s="61"/>
      <c r="H75" s="61"/>
      <c r="I75" s="161"/>
      <c r="J75" s="61"/>
      <c r="K75" s="61"/>
      <c r="L75" s="59"/>
    </row>
    <row r="76" spans="2:63" s="1" customFormat="1">
      <c r="B76" s="39"/>
      <c r="C76" s="63" t="s">
        <v>31</v>
      </c>
      <c r="D76" s="61"/>
      <c r="E76" s="61"/>
      <c r="F76" s="162" t="str">
        <f>E15</f>
        <v>Město Mnichovice</v>
      </c>
      <c r="G76" s="61"/>
      <c r="H76" s="61"/>
      <c r="I76" s="163" t="s">
        <v>39</v>
      </c>
      <c r="J76" s="162" t="str">
        <f>E21</f>
        <v>Anylopex plus s.r.o.</v>
      </c>
      <c r="K76" s="61"/>
      <c r="L76" s="59"/>
    </row>
    <row r="77" spans="2:63" s="1" customFormat="1" ht="14.45" customHeight="1">
      <c r="B77" s="39"/>
      <c r="C77" s="63" t="s">
        <v>37</v>
      </c>
      <c r="D77" s="61"/>
      <c r="E77" s="61"/>
      <c r="F77" s="162" t="str">
        <f>IF(E18="","",E18)</f>
        <v/>
      </c>
      <c r="G77" s="61"/>
      <c r="H77" s="61"/>
      <c r="I77" s="161"/>
      <c r="J77" s="61"/>
      <c r="K77" s="61"/>
      <c r="L77" s="59"/>
    </row>
    <row r="78" spans="2:63" s="1" customFormat="1" ht="10.35" customHeight="1">
      <c r="B78" s="39"/>
      <c r="C78" s="61"/>
      <c r="D78" s="61"/>
      <c r="E78" s="61"/>
      <c r="F78" s="61"/>
      <c r="G78" s="61"/>
      <c r="H78" s="61"/>
      <c r="I78" s="161"/>
      <c r="J78" s="61"/>
      <c r="K78" s="61"/>
      <c r="L78" s="59"/>
    </row>
    <row r="79" spans="2:63" s="9" customFormat="1" ht="29.25" customHeight="1">
      <c r="B79" s="164"/>
      <c r="C79" s="165" t="s">
        <v>135</v>
      </c>
      <c r="D79" s="166" t="s">
        <v>65</v>
      </c>
      <c r="E79" s="166" t="s">
        <v>61</v>
      </c>
      <c r="F79" s="166" t="s">
        <v>136</v>
      </c>
      <c r="G79" s="166" t="s">
        <v>137</v>
      </c>
      <c r="H79" s="166" t="s">
        <v>138</v>
      </c>
      <c r="I79" s="167" t="s">
        <v>139</v>
      </c>
      <c r="J79" s="166" t="s">
        <v>113</v>
      </c>
      <c r="K79" s="168" t="s">
        <v>140</v>
      </c>
      <c r="L79" s="169"/>
      <c r="M79" s="79" t="s">
        <v>141</v>
      </c>
      <c r="N79" s="80" t="s">
        <v>50</v>
      </c>
      <c r="O79" s="80" t="s">
        <v>142</v>
      </c>
      <c r="P79" s="80" t="s">
        <v>143</v>
      </c>
      <c r="Q79" s="80" t="s">
        <v>144</v>
      </c>
      <c r="R79" s="80" t="s">
        <v>145</v>
      </c>
      <c r="S79" s="80" t="s">
        <v>146</v>
      </c>
      <c r="T79" s="81" t="s">
        <v>147</v>
      </c>
    </row>
    <row r="80" spans="2:63" s="1" customFormat="1" ht="29.25" customHeight="1">
      <c r="B80" s="39"/>
      <c r="C80" s="85" t="s">
        <v>114</v>
      </c>
      <c r="D80" s="61"/>
      <c r="E80" s="61"/>
      <c r="F80" s="61"/>
      <c r="G80" s="61"/>
      <c r="H80" s="61"/>
      <c r="I80" s="161"/>
      <c r="J80" s="170">
        <f>BK80</f>
        <v>0</v>
      </c>
      <c r="K80" s="61"/>
      <c r="L80" s="59"/>
      <c r="M80" s="82"/>
      <c r="N80" s="83"/>
      <c r="O80" s="83"/>
      <c r="P80" s="171">
        <f>P81</f>
        <v>0</v>
      </c>
      <c r="Q80" s="83"/>
      <c r="R80" s="171">
        <f>R81</f>
        <v>0.24770999999999999</v>
      </c>
      <c r="S80" s="83"/>
      <c r="T80" s="172">
        <f>T81</f>
        <v>0</v>
      </c>
      <c r="AT80" s="22" t="s">
        <v>79</v>
      </c>
      <c r="AU80" s="22" t="s">
        <v>115</v>
      </c>
      <c r="BK80" s="173">
        <f>BK81</f>
        <v>0</v>
      </c>
    </row>
    <row r="81" spans="2:65" s="10" customFormat="1" ht="37.35" customHeight="1">
      <c r="B81" s="174"/>
      <c r="C81" s="175"/>
      <c r="D81" s="176" t="s">
        <v>79</v>
      </c>
      <c r="E81" s="177" t="s">
        <v>500</v>
      </c>
      <c r="F81" s="177" t="s">
        <v>501</v>
      </c>
      <c r="G81" s="175"/>
      <c r="H81" s="175"/>
      <c r="I81" s="178"/>
      <c r="J81" s="179">
        <f>BK81</f>
        <v>0</v>
      </c>
      <c r="K81" s="175"/>
      <c r="L81" s="180"/>
      <c r="M81" s="181"/>
      <c r="N81" s="182"/>
      <c r="O81" s="182"/>
      <c r="P81" s="183">
        <f>P82+P128+P151</f>
        <v>0</v>
      </c>
      <c r="Q81" s="182"/>
      <c r="R81" s="183">
        <f>R82+R128+R151</f>
        <v>0.24770999999999999</v>
      </c>
      <c r="S81" s="182"/>
      <c r="T81" s="184">
        <f>T82+T128+T151</f>
        <v>0</v>
      </c>
      <c r="AR81" s="185" t="s">
        <v>89</v>
      </c>
      <c r="AT81" s="186" t="s">
        <v>79</v>
      </c>
      <c r="AU81" s="186" t="s">
        <v>80</v>
      </c>
      <c r="AY81" s="185" t="s">
        <v>150</v>
      </c>
      <c r="BK81" s="187">
        <f>BK82+BK128+BK151</f>
        <v>0</v>
      </c>
    </row>
    <row r="82" spans="2:65" s="10" customFormat="1" ht="19.899999999999999" customHeight="1">
      <c r="B82" s="174"/>
      <c r="C82" s="175"/>
      <c r="D82" s="188" t="s">
        <v>79</v>
      </c>
      <c r="E82" s="189" t="s">
        <v>1004</v>
      </c>
      <c r="F82" s="189" t="s">
        <v>1005</v>
      </c>
      <c r="G82" s="175"/>
      <c r="H82" s="175"/>
      <c r="I82" s="178"/>
      <c r="J82" s="190">
        <f>BK82</f>
        <v>0</v>
      </c>
      <c r="K82" s="175"/>
      <c r="L82" s="180"/>
      <c r="M82" s="181"/>
      <c r="N82" s="182"/>
      <c r="O82" s="182"/>
      <c r="P82" s="183">
        <f>SUM(P83:P127)</f>
        <v>0</v>
      </c>
      <c r="Q82" s="182"/>
      <c r="R82" s="183">
        <f>SUM(R83:R127)</f>
        <v>0.21484999999999999</v>
      </c>
      <c r="S82" s="182"/>
      <c r="T82" s="184">
        <f>SUM(T83:T127)</f>
        <v>0</v>
      </c>
      <c r="AR82" s="185" t="s">
        <v>89</v>
      </c>
      <c r="AT82" s="186" t="s">
        <v>79</v>
      </c>
      <c r="AU82" s="186" t="s">
        <v>24</v>
      </c>
      <c r="AY82" s="185" t="s">
        <v>150</v>
      </c>
      <c r="BK82" s="187">
        <f>SUM(BK83:BK127)</f>
        <v>0</v>
      </c>
    </row>
    <row r="83" spans="2:65" s="1" customFormat="1" ht="22.5" customHeight="1">
      <c r="B83" s="39"/>
      <c r="C83" s="191" t="s">
        <v>24</v>
      </c>
      <c r="D83" s="191" t="s">
        <v>152</v>
      </c>
      <c r="E83" s="192" t="s">
        <v>1006</v>
      </c>
      <c r="F83" s="193" t="s">
        <v>1007</v>
      </c>
      <c r="G83" s="194" t="s">
        <v>261</v>
      </c>
      <c r="H83" s="195">
        <v>180</v>
      </c>
      <c r="I83" s="196"/>
      <c r="J83" s="197">
        <f>ROUND(I83*H83,2)</f>
        <v>0</v>
      </c>
      <c r="K83" s="193" t="s">
        <v>156</v>
      </c>
      <c r="L83" s="59"/>
      <c r="M83" s="198" t="s">
        <v>22</v>
      </c>
      <c r="N83" s="199" t="s">
        <v>51</v>
      </c>
      <c r="O83" s="40"/>
      <c r="P83" s="200">
        <f>O83*H83</f>
        <v>0</v>
      </c>
      <c r="Q83" s="200">
        <v>0</v>
      </c>
      <c r="R83" s="200">
        <f>Q83*H83</f>
        <v>0</v>
      </c>
      <c r="S83" s="200">
        <v>0</v>
      </c>
      <c r="T83" s="201">
        <f>S83*H83</f>
        <v>0</v>
      </c>
      <c r="AR83" s="22" t="s">
        <v>244</v>
      </c>
      <c r="AT83" s="22" t="s">
        <v>152</v>
      </c>
      <c r="AU83" s="22" t="s">
        <v>89</v>
      </c>
      <c r="AY83" s="22" t="s">
        <v>150</v>
      </c>
      <c r="BE83" s="202">
        <f>IF(N83="základní",J83,0)</f>
        <v>0</v>
      </c>
      <c r="BF83" s="202">
        <f>IF(N83="snížená",J83,0)</f>
        <v>0</v>
      </c>
      <c r="BG83" s="202">
        <f>IF(N83="zákl. přenesená",J83,0)</f>
        <v>0</v>
      </c>
      <c r="BH83" s="202">
        <f>IF(N83="sníž. přenesená",J83,0)</f>
        <v>0</v>
      </c>
      <c r="BI83" s="202">
        <f>IF(N83="nulová",J83,0)</f>
        <v>0</v>
      </c>
      <c r="BJ83" s="22" t="s">
        <v>24</v>
      </c>
      <c r="BK83" s="202">
        <f>ROUND(I83*H83,2)</f>
        <v>0</v>
      </c>
      <c r="BL83" s="22" t="s">
        <v>244</v>
      </c>
      <c r="BM83" s="22" t="s">
        <v>1008</v>
      </c>
    </row>
    <row r="84" spans="2:65" s="1" customFormat="1" ht="27">
      <c r="B84" s="39"/>
      <c r="C84" s="61"/>
      <c r="D84" s="208" t="s">
        <v>159</v>
      </c>
      <c r="E84" s="61"/>
      <c r="F84" s="218" t="s">
        <v>1009</v>
      </c>
      <c r="G84" s="61"/>
      <c r="H84" s="61"/>
      <c r="I84" s="161"/>
      <c r="J84" s="61"/>
      <c r="K84" s="61"/>
      <c r="L84" s="59"/>
      <c r="M84" s="205"/>
      <c r="N84" s="40"/>
      <c r="O84" s="40"/>
      <c r="P84" s="40"/>
      <c r="Q84" s="40"/>
      <c r="R84" s="40"/>
      <c r="S84" s="40"/>
      <c r="T84" s="76"/>
      <c r="AT84" s="22" t="s">
        <v>159</v>
      </c>
      <c r="AU84" s="22" t="s">
        <v>89</v>
      </c>
    </row>
    <row r="85" spans="2:65" s="1" customFormat="1" ht="22.5" customHeight="1">
      <c r="B85" s="39"/>
      <c r="C85" s="222" t="s">
        <v>89</v>
      </c>
      <c r="D85" s="222" t="s">
        <v>202</v>
      </c>
      <c r="E85" s="223" t="s">
        <v>1010</v>
      </c>
      <c r="F85" s="224" t="s">
        <v>1011</v>
      </c>
      <c r="G85" s="225" t="s">
        <v>199</v>
      </c>
      <c r="H85" s="226">
        <v>90</v>
      </c>
      <c r="I85" s="227"/>
      <c r="J85" s="228">
        <f>ROUND(I85*H85,2)</f>
        <v>0</v>
      </c>
      <c r="K85" s="224" t="s">
        <v>22</v>
      </c>
      <c r="L85" s="229"/>
      <c r="M85" s="230" t="s">
        <v>22</v>
      </c>
      <c r="N85" s="231" t="s">
        <v>51</v>
      </c>
      <c r="O85" s="40"/>
      <c r="P85" s="200">
        <f>O85*H85</f>
        <v>0</v>
      </c>
      <c r="Q85" s="200">
        <v>1.8000000000000001E-4</v>
      </c>
      <c r="R85" s="200">
        <f>Q85*H85</f>
        <v>1.6200000000000003E-2</v>
      </c>
      <c r="S85" s="200">
        <v>0</v>
      </c>
      <c r="T85" s="201">
        <f>S85*H85</f>
        <v>0</v>
      </c>
      <c r="AR85" s="22" t="s">
        <v>342</v>
      </c>
      <c r="AT85" s="22" t="s">
        <v>202</v>
      </c>
      <c r="AU85" s="22" t="s">
        <v>89</v>
      </c>
      <c r="AY85" s="22" t="s">
        <v>150</v>
      </c>
      <c r="BE85" s="202">
        <f>IF(N85="základní",J85,0)</f>
        <v>0</v>
      </c>
      <c r="BF85" s="202">
        <f>IF(N85="snížená",J85,0)</f>
        <v>0</v>
      </c>
      <c r="BG85" s="202">
        <f>IF(N85="zákl. přenesená",J85,0)</f>
        <v>0</v>
      </c>
      <c r="BH85" s="202">
        <f>IF(N85="sníž. přenesená",J85,0)</f>
        <v>0</v>
      </c>
      <c r="BI85" s="202">
        <f>IF(N85="nulová",J85,0)</f>
        <v>0</v>
      </c>
      <c r="BJ85" s="22" t="s">
        <v>24</v>
      </c>
      <c r="BK85" s="202">
        <f>ROUND(I85*H85,2)</f>
        <v>0</v>
      </c>
      <c r="BL85" s="22" t="s">
        <v>244</v>
      </c>
      <c r="BM85" s="22" t="s">
        <v>1012</v>
      </c>
    </row>
    <row r="86" spans="2:65" s="1" customFormat="1" ht="13.5">
      <c r="B86" s="39"/>
      <c r="C86" s="61"/>
      <c r="D86" s="208" t="s">
        <v>159</v>
      </c>
      <c r="E86" s="61"/>
      <c r="F86" s="218" t="s">
        <v>1011</v>
      </c>
      <c r="G86" s="61"/>
      <c r="H86" s="61"/>
      <c r="I86" s="161"/>
      <c r="J86" s="61"/>
      <c r="K86" s="61"/>
      <c r="L86" s="59"/>
      <c r="M86" s="205"/>
      <c r="N86" s="40"/>
      <c r="O86" s="40"/>
      <c r="P86" s="40"/>
      <c r="Q86" s="40"/>
      <c r="R86" s="40"/>
      <c r="S86" s="40"/>
      <c r="T86" s="76"/>
      <c r="AT86" s="22" t="s">
        <v>159</v>
      </c>
      <c r="AU86" s="22" t="s">
        <v>89</v>
      </c>
    </row>
    <row r="87" spans="2:65" s="1" customFormat="1" ht="31.5" customHeight="1">
      <c r="B87" s="39"/>
      <c r="C87" s="191" t="s">
        <v>167</v>
      </c>
      <c r="D87" s="191" t="s">
        <v>152</v>
      </c>
      <c r="E87" s="192" t="s">
        <v>1013</v>
      </c>
      <c r="F87" s="193" t="s">
        <v>1014</v>
      </c>
      <c r="G87" s="194" t="s">
        <v>199</v>
      </c>
      <c r="H87" s="195">
        <v>1</v>
      </c>
      <c r="I87" s="196"/>
      <c r="J87" s="197">
        <f>ROUND(I87*H87,2)</f>
        <v>0</v>
      </c>
      <c r="K87" s="193" t="s">
        <v>156</v>
      </c>
      <c r="L87" s="59"/>
      <c r="M87" s="198" t="s">
        <v>22</v>
      </c>
      <c r="N87" s="199" t="s">
        <v>51</v>
      </c>
      <c r="O87" s="40"/>
      <c r="P87" s="200">
        <f>O87*H87</f>
        <v>0</v>
      </c>
      <c r="Q87" s="200">
        <v>0</v>
      </c>
      <c r="R87" s="200">
        <f>Q87*H87</f>
        <v>0</v>
      </c>
      <c r="S87" s="200">
        <v>0</v>
      </c>
      <c r="T87" s="201">
        <f>S87*H87</f>
        <v>0</v>
      </c>
      <c r="AR87" s="22" t="s">
        <v>244</v>
      </c>
      <c r="AT87" s="22" t="s">
        <v>152</v>
      </c>
      <c r="AU87" s="22" t="s">
        <v>89</v>
      </c>
      <c r="AY87" s="22" t="s">
        <v>150</v>
      </c>
      <c r="BE87" s="202">
        <f>IF(N87="základní",J87,0)</f>
        <v>0</v>
      </c>
      <c r="BF87" s="202">
        <f>IF(N87="snížená",J87,0)</f>
        <v>0</v>
      </c>
      <c r="BG87" s="202">
        <f>IF(N87="zákl. přenesená",J87,0)</f>
        <v>0</v>
      </c>
      <c r="BH87" s="202">
        <f>IF(N87="sníž. přenesená",J87,0)</f>
        <v>0</v>
      </c>
      <c r="BI87" s="202">
        <f>IF(N87="nulová",J87,0)</f>
        <v>0</v>
      </c>
      <c r="BJ87" s="22" t="s">
        <v>24</v>
      </c>
      <c r="BK87" s="202">
        <f>ROUND(I87*H87,2)</f>
        <v>0</v>
      </c>
      <c r="BL87" s="22" t="s">
        <v>244</v>
      </c>
      <c r="BM87" s="22" t="s">
        <v>1015</v>
      </c>
    </row>
    <row r="88" spans="2:65" s="1" customFormat="1" ht="27">
      <c r="B88" s="39"/>
      <c r="C88" s="61"/>
      <c r="D88" s="208" t="s">
        <v>159</v>
      </c>
      <c r="E88" s="61"/>
      <c r="F88" s="218" t="s">
        <v>1016</v>
      </c>
      <c r="G88" s="61"/>
      <c r="H88" s="61"/>
      <c r="I88" s="161"/>
      <c r="J88" s="61"/>
      <c r="K88" s="61"/>
      <c r="L88" s="59"/>
      <c r="M88" s="205"/>
      <c r="N88" s="40"/>
      <c r="O88" s="40"/>
      <c r="P88" s="40"/>
      <c r="Q88" s="40"/>
      <c r="R88" s="40"/>
      <c r="S88" s="40"/>
      <c r="T88" s="76"/>
      <c r="AT88" s="22" t="s">
        <v>159</v>
      </c>
      <c r="AU88" s="22" t="s">
        <v>89</v>
      </c>
    </row>
    <row r="89" spans="2:65" s="1" customFormat="1" ht="22.5" customHeight="1">
      <c r="B89" s="39"/>
      <c r="C89" s="222" t="s">
        <v>157</v>
      </c>
      <c r="D89" s="222" t="s">
        <v>202</v>
      </c>
      <c r="E89" s="223" t="s">
        <v>1017</v>
      </c>
      <c r="F89" s="224" t="s">
        <v>1018</v>
      </c>
      <c r="G89" s="225" t="s">
        <v>199</v>
      </c>
      <c r="H89" s="226">
        <v>1</v>
      </c>
      <c r="I89" s="227"/>
      <c r="J89" s="228">
        <f>ROUND(I89*H89,2)</f>
        <v>0</v>
      </c>
      <c r="K89" s="224" t="s">
        <v>156</v>
      </c>
      <c r="L89" s="229"/>
      <c r="M89" s="230" t="s">
        <v>22</v>
      </c>
      <c r="N89" s="231" t="s">
        <v>51</v>
      </c>
      <c r="O89" s="40"/>
      <c r="P89" s="200">
        <f>O89*H89</f>
        <v>0</v>
      </c>
      <c r="Q89" s="200">
        <v>2.7999999999999998E-4</v>
      </c>
      <c r="R89" s="200">
        <f>Q89*H89</f>
        <v>2.7999999999999998E-4</v>
      </c>
      <c r="S89" s="200">
        <v>0</v>
      </c>
      <c r="T89" s="201">
        <f>S89*H89</f>
        <v>0</v>
      </c>
      <c r="AR89" s="22" t="s">
        <v>342</v>
      </c>
      <c r="AT89" s="22" t="s">
        <v>202</v>
      </c>
      <c r="AU89" s="22" t="s">
        <v>89</v>
      </c>
      <c r="AY89" s="22" t="s">
        <v>150</v>
      </c>
      <c r="BE89" s="202">
        <f>IF(N89="základní",J89,0)</f>
        <v>0</v>
      </c>
      <c r="BF89" s="202">
        <f>IF(N89="snížená",J89,0)</f>
        <v>0</v>
      </c>
      <c r="BG89" s="202">
        <f>IF(N89="zákl. přenesená",J89,0)</f>
        <v>0</v>
      </c>
      <c r="BH89" s="202">
        <f>IF(N89="sníž. přenesená",J89,0)</f>
        <v>0</v>
      </c>
      <c r="BI89" s="202">
        <f>IF(N89="nulová",J89,0)</f>
        <v>0</v>
      </c>
      <c r="BJ89" s="22" t="s">
        <v>24</v>
      </c>
      <c r="BK89" s="202">
        <f>ROUND(I89*H89,2)</f>
        <v>0</v>
      </c>
      <c r="BL89" s="22" t="s">
        <v>244</v>
      </c>
      <c r="BM89" s="22" t="s">
        <v>1019</v>
      </c>
    </row>
    <row r="90" spans="2:65" s="1" customFormat="1" ht="13.5">
      <c r="B90" s="39"/>
      <c r="C90" s="61"/>
      <c r="D90" s="208" t="s">
        <v>159</v>
      </c>
      <c r="E90" s="61"/>
      <c r="F90" s="218" t="s">
        <v>1020</v>
      </c>
      <c r="G90" s="61"/>
      <c r="H90" s="61"/>
      <c r="I90" s="161"/>
      <c r="J90" s="61"/>
      <c r="K90" s="61"/>
      <c r="L90" s="59"/>
      <c r="M90" s="205"/>
      <c r="N90" s="40"/>
      <c r="O90" s="40"/>
      <c r="P90" s="40"/>
      <c r="Q90" s="40"/>
      <c r="R90" s="40"/>
      <c r="S90" s="40"/>
      <c r="T90" s="76"/>
      <c r="AT90" s="22" t="s">
        <v>159</v>
      </c>
      <c r="AU90" s="22" t="s">
        <v>89</v>
      </c>
    </row>
    <row r="91" spans="2:65" s="1" customFormat="1" ht="22.5" customHeight="1">
      <c r="B91" s="39"/>
      <c r="C91" s="191" t="s">
        <v>178</v>
      </c>
      <c r="D91" s="191" t="s">
        <v>152</v>
      </c>
      <c r="E91" s="192" t="s">
        <v>1021</v>
      </c>
      <c r="F91" s="193" t="s">
        <v>1022</v>
      </c>
      <c r="G91" s="194" t="s">
        <v>261</v>
      </c>
      <c r="H91" s="195">
        <v>150</v>
      </c>
      <c r="I91" s="196"/>
      <c r="J91" s="197">
        <f>ROUND(I91*H91,2)</f>
        <v>0</v>
      </c>
      <c r="K91" s="193" t="s">
        <v>156</v>
      </c>
      <c r="L91" s="59"/>
      <c r="M91" s="198" t="s">
        <v>22</v>
      </c>
      <c r="N91" s="199" t="s">
        <v>51</v>
      </c>
      <c r="O91" s="40"/>
      <c r="P91" s="200">
        <f>O91*H91</f>
        <v>0</v>
      </c>
      <c r="Q91" s="200">
        <v>0</v>
      </c>
      <c r="R91" s="200">
        <f>Q91*H91</f>
        <v>0</v>
      </c>
      <c r="S91" s="200">
        <v>0</v>
      </c>
      <c r="T91" s="201">
        <f>S91*H91</f>
        <v>0</v>
      </c>
      <c r="AR91" s="22" t="s">
        <v>244</v>
      </c>
      <c r="AT91" s="22" t="s">
        <v>152</v>
      </c>
      <c r="AU91" s="22" t="s">
        <v>89</v>
      </c>
      <c r="AY91" s="22" t="s">
        <v>150</v>
      </c>
      <c r="BE91" s="202">
        <f>IF(N91="základní",J91,0)</f>
        <v>0</v>
      </c>
      <c r="BF91" s="202">
        <f>IF(N91="snížená",J91,0)</f>
        <v>0</v>
      </c>
      <c r="BG91" s="202">
        <f>IF(N91="zákl. přenesená",J91,0)</f>
        <v>0</v>
      </c>
      <c r="BH91" s="202">
        <f>IF(N91="sníž. přenesená",J91,0)</f>
        <v>0</v>
      </c>
      <c r="BI91" s="202">
        <f>IF(N91="nulová",J91,0)</f>
        <v>0</v>
      </c>
      <c r="BJ91" s="22" t="s">
        <v>24</v>
      </c>
      <c r="BK91" s="202">
        <f>ROUND(I91*H91,2)</f>
        <v>0</v>
      </c>
      <c r="BL91" s="22" t="s">
        <v>244</v>
      </c>
      <c r="BM91" s="22" t="s">
        <v>1023</v>
      </c>
    </row>
    <row r="92" spans="2:65" s="1" customFormat="1" ht="13.5">
      <c r="B92" s="39"/>
      <c r="C92" s="61"/>
      <c r="D92" s="208" t="s">
        <v>159</v>
      </c>
      <c r="E92" s="61"/>
      <c r="F92" s="218" t="s">
        <v>1024</v>
      </c>
      <c r="G92" s="61"/>
      <c r="H92" s="61"/>
      <c r="I92" s="161"/>
      <c r="J92" s="61"/>
      <c r="K92" s="61"/>
      <c r="L92" s="59"/>
      <c r="M92" s="205"/>
      <c r="N92" s="40"/>
      <c r="O92" s="40"/>
      <c r="P92" s="40"/>
      <c r="Q92" s="40"/>
      <c r="R92" s="40"/>
      <c r="S92" s="40"/>
      <c r="T92" s="76"/>
      <c r="AT92" s="22" t="s">
        <v>159</v>
      </c>
      <c r="AU92" s="22" t="s">
        <v>89</v>
      </c>
    </row>
    <row r="93" spans="2:65" s="1" customFormat="1" ht="22.5" customHeight="1">
      <c r="B93" s="39"/>
      <c r="C93" s="222" t="s">
        <v>182</v>
      </c>
      <c r="D93" s="222" t="s">
        <v>202</v>
      </c>
      <c r="E93" s="223" t="s">
        <v>1025</v>
      </c>
      <c r="F93" s="224" t="s">
        <v>1026</v>
      </c>
      <c r="G93" s="225" t="s">
        <v>804</v>
      </c>
      <c r="H93" s="226">
        <v>20.27</v>
      </c>
      <c r="I93" s="227"/>
      <c r="J93" s="228">
        <f>ROUND(I93*H93,2)</f>
        <v>0</v>
      </c>
      <c r="K93" s="224" t="s">
        <v>156</v>
      </c>
      <c r="L93" s="229"/>
      <c r="M93" s="230" t="s">
        <v>22</v>
      </c>
      <c r="N93" s="231" t="s">
        <v>51</v>
      </c>
      <c r="O93" s="40"/>
      <c r="P93" s="200">
        <f>O93*H93</f>
        <v>0</v>
      </c>
      <c r="Q93" s="200">
        <v>1E-3</v>
      </c>
      <c r="R93" s="200">
        <f>Q93*H93</f>
        <v>2.027E-2</v>
      </c>
      <c r="S93" s="200">
        <v>0</v>
      </c>
      <c r="T93" s="201">
        <f>S93*H93</f>
        <v>0</v>
      </c>
      <c r="AR93" s="22" t="s">
        <v>342</v>
      </c>
      <c r="AT93" s="22" t="s">
        <v>202</v>
      </c>
      <c r="AU93" s="22" t="s">
        <v>89</v>
      </c>
      <c r="AY93" s="22" t="s">
        <v>150</v>
      </c>
      <c r="BE93" s="202">
        <f>IF(N93="základní",J93,0)</f>
        <v>0</v>
      </c>
      <c r="BF93" s="202">
        <f>IF(N93="snížená",J93,0)</f>
        <v>0</v>
      </c>
      <c r="BG93" s="202">
        <f>IF(N93="zákl. přenesená",J93,0)</f>
        <v>0</v>
      </c>
      <c r="BH93" s="202">
        <f>IF(N93="sníž. přenesená",J93,0)</f>
        <v>0</v>
      </c>
      <c r="BI93" s="202">
        <f>IF(N93="nulová",J93,0)</f>
        <v>0</v>
      </c>
      <c r="BJ93" s="22" t="s">
        <v>24</v>
      </c>
      <c r="BK93" s="202">
        <f>ROUND(I93*H93,2)</f>
        <v>0</v>
      </c>
      <c r="BL93" s="22" t="s">
        <v>244</v>
      </c>
      <c r="BM93" s="22" t="s">
        <v>1027</v>
      </c>
    </row>
    <row r="94" spans="2:65" s="1" customFormat="1" ht="13.5">
      <c r="B94" s="39"/>
      <c r="C94" s="61"/>
      <c r="D94" s="203" t="s">
        <v>159</v>
      </c>
      <c r="E94" s="61"/>
      <c r="F94" s="204" t="s">
        <v>1026</v>
      </c>
      <c r="G94" s="61"/>
      <c r="H94" s="61"/>
      <c r="I94" s="161"/>
      <c r="J94" s="61"/>
      <c r="K94" s="61"/>
      <c r="L94" s="59"/>
      <c r="M94" s="205"/>
      <c r="N94" s="40"/>
      <c r="O94" s="40"/>
      <c r="P94" s="40"/>
      <c r="Q94" s="40"/>
      <c r="R94" s="40"/>
      <c r="S94" s="40"/>
      <c r="T94" s="76"/>
      <c r="AT94" s="22" t="s">
        <v>159</v>
      </c>
      <c r="AU94" s="22" t="s">
        <v>89</v>
      </c>
    </row>
    <row r="95" spans="2:65" s="1" customFormat="1" ht="27">
      <c r="B95" s="39"/>
      <c r="C95" s="61"/>
      <c r="D95" s="208" t="s">
        <v>221</v>
      </c>
      <c r="E95" s="61"/>
      <c r="F95" s="244" t="s">
        <v>1028</v>
      </c>
      <c r="G95" s="61"/>
      <c r="H95" s="61"/>
      <c r="I95" s="161"/>
      <c r="J95" s="61"/>
      <c r="K95" s="61"/>
      <c r="L95" s="59"/>
      <c r="M95" s="205"/>
      <c r="N95" s="40"/>
      <c r="O95" s="40"/>
      <c r="P95" s="40"/>
      <c r="Q95" s="40"/>
      <c r="R95" s="40"/>
      <c r="S95" s="40"/>
      <c r="T95" s="76"/>
      <c r="AT95" s="22" t="s">
        <v>221</v>
      </c>
      <c r="AU95" s="22" t="s">
        <v>89</v>
      </c>
    </row>
    <row r="96" spans="2:65" s="1" customFormat="1" ht="22.5" customHeight="1">
      <c r="B96" s="39"/>
      <c r="C96" s="222" t="s">
        <v>189</v>
      </c>
      <c r="D96" s="222" t="s">
        <v>202</v>
      </c>
      <c r="E96" s="223" t="s">
        <v>1029</v>
      </c>
      <c r="F96" s="224" t="s">
        <v>1030</v>
      </c>
      <c r="G96" s="225" t="s">
        <v>199</v>
      </c>
      <c r="H96" s="226">
        <v>100</v>
      </c>
      <c r="I96" s="227"/>
      <c r="J96" s="228">
        <f>ROUND(I96*H96,2)</f>
        <v>0</v>
      </c>
      <c r="K96" s="224" t="s">
        <v>156</v>
      </c>
      <c r="L96" s="229"/>
      <c r="M96" s="230" t="s">
        <v>22</v>
      </c>
      <c r="N96" s="231" t="s">
        <v>51</v>
      </c>
      <c r="O96" s="40"/>
      <c r="P96" s="200">
        <f>O96*H96</f>
        <v>0</v>
      </c>
      <c r="Q96" s="200">
        <v>2.9999999999999997E-4</v>
      </c>
      <c r="R96" s="200">
        <f>Q96*H96</f>
        <v>0.03</v>
      </c>
      <c r="S96" s="200">
        <v>0</v>
      </c>
      <c r="T96" s="201">
        <f>S96*H96</f>
        <v>0</v>
      </c>
      <c r="AR96" s="22" t="s">
        <v>342</v>
      </c>
      <c r="AT96" s="22" t="s">
        <v>202</v>
      </c>
      <c r="AU96" s="22" t="s">
        <v>89</v>
      </c>
      <c r="AY96" s="22" t="s">
        <v>150</v>
      </c>
      <c r="BE96" s="202">
        <f>IF(N96="základní",J96,0)</f>
        <v>0</v>
      </c>
      <c r="BF96" s="202">
        <f>IF(N96="snížená",J96,0)</f>
        <v>0</v>
      </c>
      <c r="BG96" s="202">
        <f>IF(N96="zákl. přenesená",J96,0)</f>
        <v>0</v>
      </c>
      <c r="BH96" s="202">
        <f>IF(N96="sníž. přenesená",J96,0)</f>
        <v>0</v>
      </c>
      <c r="BI96" s="202">
        <f>IF(N96="nulová",J96,0)</f>
        <v>0</v>
      </c>
      <c r="BJ96" s="22" t="s">
        <v>24</v>
      </c>
      <c r="BK96" s="202">
        <f>ROUND(I96*H96,2)</f>
        <v>0</v>
      </c>
      <c r="BL96" s="22" t="s">
        <v>244</v>
      </c>
      <c r="BM96" s="22" t="s">
        <v>1031</v>
      </c>
    </row>
    <row r="97" spans="2:65" s="1" customFormat="1" ht="13.5">
      <c r="B97" s="39"/>
      <c r="C97" s="61"/>
      <c r="D97" s="208" t="s">
        <v>159</v>
      </c>
      <c r="E97" s="61"/>
      <c r="F97" s="218" t="s">
        <v>1032</v>
      </c>
      <c r="G97" s="61"/>
      <c r="H97" s="61"/>
      <c r="I97" s="161"/>
      <c r="J97" s="61"/>
      <c r="K97" s="61"/>
      <c r="L97" s="59"/>
      <c r="M97" s="205"/>
      <c r="N97" s="40"/>
      <c r="O97" s="40"/>
      <c r="P97" s="40"/>
      <c r="Q97" s="40"/>
      <c r="R97" s="40"/>
      <c r="S97" s="40"/>
      <c r="T97" s="76"/>
      <c r="AT97" s="22" t="s">
        <v>159</v>
      </c>
      <c r="AU97" s="22" t="s">
        <v>89</v>
      </c>
    </row>
    <row r="98" spans="2:65" s="1" customFormat="1" ht="31.5" customHeight="1">
      <c r="B98" s="39"/>
      <c r="C98" s="191" t="s">
        <v>196</v>
      </c>
      <c r="D98" s="191" t="s">
        <v>152</v>
      </c>
      <c r="E98" s="192" t="s">
        <v>1033</v>
      </c>
      <c r="F98" s="193" t="s">
        <v>1034</v>
      </c>
      <c r="G98" s="194" t="s">
        <v>1035</v>
      </c>
      <c r="H98" s="195">
        <v>1</v>
      </c>
      <c r="I98" s="196"/>
      <c r="J98" s="197">
        <f>ROUND(I98*H98,2)</f>
        <v>0</v>
      </c>
      <c r="K98" s="193" t="s">
        <v>22</v>
      </c>
      <c r="L98" s="59"/>
      <c r="M98" s="198" t="s">
        <v>22</v>
      </c>
      <c r="N98" s="199" t="s">
        <v>51</v>
      </c>
      <c r="O98" s="40"/>
      <c r="P98" s="200">
        <f>O98*H98</f>
        <v>0</v>
      </c>
      <c r="Q98" s="200">
        <v>0</v>
      </c>
      <c r="R98" s="200">
        <f>Q98*H98</f>
        <v>0</v>
      </c>
      <c r="S98" s="200">
        <v>0</v>
      </c>
      <c r="T98" s="201">
        <f>S98*H98</f>
        <v>0</v>
      </c>
      <c r="AR98" s="22" t="s">
        <v>244</v>
      </c>
      <c r="AT98" s="22" t="s">
        <v>152</v>
      </c>
      <c r="AU98" s="22" t="s">
        <v>89</v>
      </c>
      <c r="AY98" s="22" t="s">
        <v>150</v>
      </c>
      <c r="BE98" s="202">
        <f>IF(N98="základní",J98,0)</f>
        <v>0</v>
      </c>
      <c r="BF98" s="202">
        <f>IF(N98="snížená",J98,0)</f>
        <v>0</v>
      </c>
      <c r="BG98" s="202">
        <f>IF(N98="zákl. přenesená",J98,0)</f>
        <v>0</v>
      </c>
      <c r="BH98" s="202">
        <f>IF(N98="sníž. přenesená",J98,0)</f>
        <v>0</v>
      </c>
      <c r="BI98" s="202">
        <f>IF(N98="nulová",J98,0)</f>
        <v>0</v>
      </c>
      <c r="BJ98" s="22" t="s">
        <v>24</v>
      </c>
      <c r="BK98" s="202">
        <f>ROUND(I98*H98,2)</f>
        <v>0</v>
      </c>
      <c r="BL98" s="22" t="s">
        <v>244</v>
      </c>
      <c r="BM98" s="22" t="s">
        <v>1036</v>
      </c>
    </row>
    <row r="99" spans="2:65" s="1" customFormat="1" ht="27">
      <c r="B99" s="39"/>
      <c r="C99" s="61"/>
      <c r="D99" s="208" t="s">
        <v>159</v>
      </c>
      <c r="E99" s="61"/>
      <c r="F99" s="218" t="s">
        <v>1034</v>
      </c>
      <c r="G99" s="61"/>
      <c r="H99" s="61"/>
      <c r="I99" s="161"/>
      <c r="J99" s="61"/>
      <c r="K99" s="61"/>
      <c r="L99" s="59"/>
      <c r="M99" s="205"/>
      <c r="N99" s="40"/>
      <c r="O99" s="40"/>
      <c r="P99" s="40"/>
      <c r="Q99" s="40"/>
      <c r="R99" s="40"/>
      <c r="S99" s="40"/>
      <c r="T99" s="76"/>
      <c r="AT99" s="22" t="s">
        <v>159</v>
      </c>
      <c r="AU99" s="22" t="s">
        <v>89</v>
      </c>
    </row>
    <row r="100" spans="2:65" s="1" customFormat="1" ht="22.5" customHeight="1">
      <c r="B100" s="39"/>
      <c r="C100" s="191" t="s">
        <v>201</v>
      </c>
      <c r="D100" s="191" t="s">
        <v>152</v>
      </c>
      <c r="E100" s="192" t="s">
        <v>1037</v>
      </c>
      <c r="F100" s="193" t="s">
        <v>1038</v>
      </c>
      <c r="G100" s="194" t="s">
        <v>1035</v>
      </c>
      <c r="H100" s="195">
        <v>1</v>
      </c>
      <c r="I100" s="196"/>
      <c r="J100" s="197">
        <f>ROUND(I100*H100,2)</f>
        <v>0</v>
      </c>
      <c r="K100" s="193" t="s">
        <v>22</v>
      </c>
      <c r="L100" s="59"/>
      <c r="M100" s="198" t="s">
        <v>22</v>
      </c>
      <c r="N100" s="199" t="s">
        <v>51</v>
      </c>
      <c r="O100" s="40"/>
      <c r="P100" s="200">
        <f>O100*H100</f>
        <v>0</v>
      </c>
      <c r="Q100" s="200">
        <v>0</v>
      </c>
      <c r="R100" s="200">
        <f>Q100*H100</f>
        <v>0</v>
      </c>
      <c r="S100" s="200">
        <v>0</v>
      </c>
      <c r="T100" s="201">
        <f>S100*H100</f>
        <v>0</v>
      </c>
      <c r="AR100" s="22" t="s">
        <v>244</v>
      </c>
      <c r="AT100" s="22" t="s">
        <v>152</v>
      </c>
      <c r="AU100" s="22" t="s">
        <v>89</v>
      </c>
      <c r="AY100" s="22" t="s">
        <v>150</v>
      </c>
      <c r="BE100" s="202">
        <f>IF(N100="základní",J100,0)</f>
        <v>0</v>
      </c>
      <c r="BF100" s="202">
        <f>IF(N100="snížená",J100,0)</f>
        <v>0</v>
      </c>
      <c r="BG100" s="202">
        <f>IF(N100="zákl. přenesená",J100,0)</f>
        <v>0</v>
      </c>
      <c r="BH100" s="202">
        <f>IF(N100="sníž. přenesená",J100,0)</f>
        <v>0</v>
      </c>
      <c r="BI100" s="202">
        <f>IF(N100="nulová",J100,0)</f>
        <v>0</v>
      </c>
      <c r="BJ100" s="22" t="s">
        <v>24</v>
      </c>
      <c r="BK100" s="202">
        <f>ROUND(I100*H100,2)</f>
        <v>0</v>
      </c>
      <c r="BL100" s="22" t="s">
        <v>244</v>
      </c>
      <c r="BM100" s="22" t="s">
        <v>1039</v>
      </c>
    </row>
    <row r="101" spans="2:65" s="1" customFormat="1" ht="13.5">
      <c r="B101" s="39"/>
      <c r="C101" s="61"/>
      <c r="D101" s="208" t="s">
        <v>159</v>
      </c>
      <c r="E101" s="61"/>
      <c r="F101" s="218" t="s">
        <v>1038</v>
      </c>
      <c r="G101" s="61"/>
      <c r="H101" s="61"/>
      <c r="I101" s="161"/>
      <c r="J101" s="61"/>
      <c r="K101" s="61"/>
      <c r="L101" s="59"/>
      <c r="M101" s="205"/>
      <c r="N101" s="40"/>
      <c r="O101" s="40"/>
      <c r="P101" s="40"/>
      <c r="Q101" s="40"/>
      <c r="R101" s="40"/>
      <c r="S101" s="40"/>
      <c r="T101" s="76"/>
      <c r="AT101" s="22" t="s">
        <v>159</v>
      </c>
      <c r="AU101" s="22" t="s">
        <v>89</v>
      </c>
    </row>
    <row r="102" spans="2:65" s="1" customFormat="1" ht="22.5" customHeight="1">
      <c r="B102" s="39"/>
      <c r="C102" s="191" t="s">
        <v>29</v>
      </c>
      <c r="D102" s="191" t="s">
        <v>152</v>
      </c>
      <c r="E102" s="192" t="s">
        <v>1040</v>
      </c>
      <c r="F102" s="193" t="s">
        <v>1041</v>
      </c>
      <c r="G102" s="194" t="s">
        <v>199</v>
      </c>
      <c r="H102" s="195">
        <v>51</v>
      </c>
      <c r="I102" s="196"/>
      <c r="J102" s="197">
        <f>ROUND(I102*H102,2)</f>
        <v>0</v>
      </c>
      <c r="K102" s="193" t="s">
        <v>156</v>
      </c>
      <c r="L102" s="59"/>
      <c r="M102" s="198" t="s">
        <v>22</v>
      </c>
      <c r="N102" s="199" t="s">
        <v>51</v>
      </c>
      <c r="O102" s="40"/>
      <c r="P102" s="200">
        <f>O102*H102</f>
        <v>0</v>
      </c>
      <c r="Q102" s="200">
        <v>0</v>
      </c>
      <c r="R102" s="200">
        <f>Q102*H102</f>
        <v>0</v>
      </c>
      <c r="S102" s="200">
        <v>0</v>
      </c>
      <c r="T102" s="201">
        <f>S102*H102</f>
        <v>0</v>
      </c>
      <c r="AR102" s="22" t="s">
        <v>244</v>
      </c>
      <c r="AT102" s="22" t="s">
        <v>152</v>
      </c>
      <c r="AU102" s="22" t="s">
        <v>89</v>
      </c>
      <c r="AY102" s="22" t="s">
        <v>150</v>
      </c>
      <c r="BE102" s="202">
        <f>IF(N102="základní",J102,0)</f>
        <v>0</v>
      </c>
      <c r="BF102" s="202">
        <f>IF(N102="snížená",J102,0)</f>
        <v>0</v>
      </c>
      <c r="BG102" s="202">
        <f>IF(N102="zákl. přenesená",J102,0)</f>
        <v>0</v>
      </c>
      <c r="BH102" s="202">
        <f>IF(N102="sníž. přenesená",J102,0)</f>
        <v>0</v>
      </c>
      <c r="BI102" s="202">
        <f>IF(N102="nulová",J102,0)</f>
        <v>0</v>
      </c>
      <c r="BJ102" s="22" t="s">
        <v>24</v>
      </c>
      <c r="BK102" s="202">
        <f>ROUND(I102*H102,2)</f>
        <v>0</v>
      </c>
      <c r="BL102" s="22" t="s">
        <v>244</v>
      </c>
      <c r="BM102" s="22" t="s">
        <v>1042</v>
      </c>
    </row>
    <row r="103" spans="2:65" s="1" customFormat="1" ht="13.5">
      <c r="B103" s="39"/>
      <c r="C103" s="61"/>
      <c r="D103" s="208" t="s">
        <v>159</v>
      </c>
      <c r="E103" s="61"/>
      <c r="F103" s="218" t="s">
        <v>1043</v>
      </c>
      <c r="G103" s="61"/>
      <c r="H103" s="61"/>
      <c r="I103" s="161"/>
      <c r="J103" s="61"/>
      <c r="K103" s="61"/>
      <c r="L103" s="59"/>
      <c r="M103" s="205"/>
      <c r="N103" s="40"/>
      <c r="O103" s="40"/>
      <c r="P103" s="40"/>
      <c r="Q103" s="40"/>
      <c r="R103" s="40"/>
      <c r="S103" s="40"/>
      <c r="T103" s="76"/>
      <c r="AT103" s="22" t="s">
        <v>159</v>
      </c>
      <c r="AU103" s="22" t="s">
        <v>89</v>
      </c>
    </row>
    <row r="104" spans="2:65" s="1" customFormat="1" ht="22.5" customHeight="1">
      <c r="B104" s="39"/>
      <c r="C104" s="222" t="s">
        <v>211</v>
      </c>
      <c r="D104" s="222" t="s">
        <v>202</v>
      </c>
      <c r="E104" s="223" t="s">
        <v>1044</v>
      </c>
      <c r="F104" s="224" t="s">
        <v>1045</v>
      </c>
      <c r="G104" s="225" t="s">
        <v>199</v>
      </c>
      <c r="H104" s="226">
        <v>1</v>
      </c>
      <c r="I104" s="227"/>
      <c r="J104" s="228">
        <f>ROUND(I104*H104,2)</f>
        <v>0</v>
      </c>
      <c r="K104" s="224" t="s">
        <v>156</v>
      </c>
      <c r="L104" s="229"/>
      <c r="M104" s="230" t="s">
        <v>22</v>
      </c>
      <c r="N104" s="231" t="s">
        <v>51</v>
      </c>
      <c r="O104" s="40"/>
      <c r="P104" s="200">
        <f>O104*H104</f>
        <v>0</v>
      </c>
      <c r="Q104" s="200">
        <v>2.0000000000000001E-4</v>
      </c>
      <c r="R104" s="200">
        <f>Q104*H104</f>
        <v>2.0000000000000001E-4</v>
      </c>
      <c r="S104" s="200">
        <v>0</v>
      </c>
      <c r="T104" s="201">
        <f>S104*H104</f>
        <v>0</v>
      </c>
      <c r="AR104" s="22" t="s">
        <v>342</v>
      </c>
      <c r="AT104" s="22" t="s">
        <v>202</v>
      </c>
      <c r="AU104" s="22" t="s">
        <v>89</v>
      </c>
      <c r="AY104" s="22" t="s">
        <v>150</v>
      </c>
      <c r="BE104" s="202">
        <f>IF(N104="základní",J104,0)</f>
        <v>0</v>
      </c>
      <c r="BF104" s="202">
        <f>IF(N104="snížená",J104,0)</f>
        <v>0</v>
      </c>
      <c r="BG104" s="202">
        <f>IF(N104="zákl. přenesená",J104,0)</f>
        <v>0</v>
      </c>
      <c r="BH104" s="202">
        <f>IF(N104="sníž. přenesená",J104,0)</f>
        <v>0</v>
      </c>
      <c r="BI104" s="202">
        <f>IF(N104="nulová",J104,0)</f>
        <v>0</v>
      </c>
      <c r="BJ104" s="22" t="s">
        <v>24</v>
      </c>
      <c r="BK104" s="202">
        <f>ROUND(I104*H104,2)</f>
        <v>0</v>
      </c>
      <c r="BL104" s="22" t="s">
        <v>244</v>
      </c>
      <c r="BM104" s="22" t="s">
        <v>1046</v>
      </c>
    </row>
    <row r="105" spans="2:65" s="1" customFormat="1" ht="13.5">
      <c r="B105" s="39"/>
      <c r="C105" s="61"/>
      <c r="D105" s="208" t="s">
        <v>159</v>
      </c>
      <c r="E105" s="61"/>
      <c r="F105" s="218" t="s">
        <v>1047</v>
      </c>
      <c r="G105" s="61"/>
      <c r="H105" s="61"/>
      <c r="I105" s="161"/>
      <c r="J105" s="61"/>
      <c r="K105" s="61"/>
      <c r="L105" s="59"/>
      <c r="M105" s="205"/>
      <c r="N105" s="40"/>
      <c r="O105" s="40"/>
      <c r="P105" s="40"/>
      <c r="Q105" s="40"/>
      <c r="R105" s="40"/>
      <c r="S105" s="40"/>
      <c r="T105" s="76"/>
      <c r="AT105" s="22" t="s">
        <v>159</v>
      </c>
      <c r="AU105" s="22" t="s">
        <v>89</v>
      </c>
    </row>
    <row r="106" spans="2:65" s="1" customFormat="1" ht="22.5" customHeight="1">
      <c r="B106" s="39"/>
      <c r="C106" s="222" t="s">
        <v>215</v>
      </c>
      <c r="D106" s="222" t="s">
        <v>202</v>
      </c>
      <c r="E106" s="223" t="s">
        <v>1048</v>
      </c>
      <c r="F106" s="224" t="s">
        <v>1049</v>
      </c>
      <c r="G106" s="225" t="s">
        <v>199</v>
      </c>
      <c r="H106" s="226">
        <v>50</v>
      </c>
      <c r="I106" s="227"/>
      <c r="J106" s="228">
        <f>ROUND(I106*H106,2)</f>
        <v>0</v>
      </c>
      <c r="K106" s="224" t="s">
        <v>156</v>
      </c>
      <c r="L106" s="229"/>
      <c r="M106" s="230" t="s">
        <v>22</v>
      </c>
      <c r="N106" s="231" t="s">
        <v>51</v>
      </c>
      <c r="O106" s="40"/>
      <c r="P106" s="200">
        <f>O106*H106</f>
        <v>0</v>
      </c>
      <c r="Q106" s="200">
        <v>2.3000000000000001E-4</v>
      </c>
      <c r="R106" s="200">
        <f>Q106*H106</f>
        <v>1.15E-2</v>
      </c>
      <c r="S106" s="200">
        <v>0</v>
      </c>
      <c r="T106" s="201">
        <f>S106*H106</f>
        <v>0</v>
      </c>
      <c r="AR106" s="22" t="s">
        <v>342</v>
      </c>
      <c r="AT106" s="22" t="s">
        <v>202</v>
      </c>
      <c r="AU106" s="22" t="s">
        <v>89</v>
      </c>
      <c r="AY106" s="22" t="s">
        <v>150</v>
      </c>
      <c r="BE106" s="202">
        <f>IF(N106="základní",J106,0)</f>
        <v>0</v>
      </c>
      <c r="BF106" s="202">
        <f>IF(N106="snížená",J106,0)</f>
        <v>0</v>
      </c>
      <c r="BG106" s="202">
        <f>IF(N106="zákl. přenesená",J106,0)</f>
        <v>0</v>
      </c>
      <c r="BH106" s="202">
        <f>IF(N106="sníž. přenesená",J106,0)</f>
        <v>0</v>
      </c>
      <c r="BI106" s="202">
        <f>IF(N106="nulová",J106,0)</f>
        <v>0</v>
      </c>
      <c r="BJ106" s="22" t="s">
        <v>24</v>
      </c>
      <c r="BK106" s="202">
        <f>ROUND(I106*H106,2)</f>
        <v>0</v>
      </c>
      <c r="BL106" s="22" t="s">
        <v>244</v>
      </c>
      <c r="BM106" s="22" t="s">
        <v>1050</v>
      </c>
    </row>
    <row r="107" spans="2:65" s="1" customFormat="1" ht="13.5">
      <c r="B107" s="39"/>
      <c r="C107" s="61"/>
      <c r="D107" s="208" t="s">
        <v>159</v>
      </c>
      <c r="E107" s="61"/>
      <c r="F107" s="218" t="s">
        <v>1051</v>
      </c>
      <c r="G107" s="61"/>
      <c r="H107" s="61"/>
      <c r="I107" s="161"/>
      <c r="J107" s="61"/>
      <c r="K107" s="61"/>
      <c r="L107" s="59"/>
      <c r="M107" s="205"/>
      <c r="N107" s="40"/>
      <c r="O107" s="40"/>
      <c r="P107" s="40"/>
      <c r="Q107" s="40"/>
      <c r="R107" s="40"/>
      <c r="S107" s="40"/>
      <c r="T107" s="76"/>
      <c r="AT107" s="22" t="s">
        <v>159</v>
      </c>
      <c r="AU107" s="22" t="s">
        <v>89</v>
      </c>
    </row>
    <row r="108" spans="2:65" s="1" customFormat="1" ht="22.5" customHeight="1">
      <c r="B108" s="39"/>
      <c r="C108" s="191" t="s">
        <v>224</v>
      </c>
      <c r="D108" s="191" t="s">
        <v>152</v>
      </c>
      <c r="E108" s="192" t="s">
        <v>1040</v>
      </c>
      <c r="F108" s="193" t="s">
        <v>1041</v>
      </c>
      <c r="G108" s="194" t="s">
        <v>199</v>
      </c>
      <c r="H108" s="195">
        <v>20</v>
      </c>
      <c r="I108" s="196"/>
      <c r="J108" s="197">
        <f>ROUND(I108*H108,2)</f>
        <v>0</v>
      </c>
      <c r="K108" s="193" t="s">
        <v>156</v>
      </c>
      <c r="L108" s="59"/>
      <c r="M108" s="198" t="s">
        <v>22</v>
      </c>
      <c r="N108" s="199" t="s">
        <v>51</v>
      </c>
      <c r="O108" s="40"/>
      <c r="P108" s="200">
        <f>O108*H108</f>
        <v>0</v>
      </c>
      <c r="Q108" s="200">
        <v>0</v>
      </c>
      <c r="R108" s="200">
        <f>Q108*H108</f>
        <v>0</v>
      </c>
      <c r="S108" s="200">
        <v>0</v>
      </c>
      <c r="T108" s="201">
        <f>S108*H108</f>
        <v>0</v>
      </c>
      <c r="AR108" s="22" t="s">
        <v>244</v>
      </c>
      <c r="AT108" s="22" t="s">
        <v>152</v>
      </c>
      <c r="AU108" s="22" t="s">
        <v>89</v>
      </c>
      <c r="AY108" s="22" t="s">
        <v>150</v>
      </c>
      <c r="BE108" s="202">
        <f>IF(N108="základní",J108,0)</f>
        <v>0</v>
      </c>
      <c r="BF108" s="202">
        <f>IF(N108="snížená",J108,0)</f>
        <v>0</v>
      </c>
      <c r="BG108" s="202">
        <f>IF(N108="zákl. přenesená",J108,0)</f>
        <v>0</v>
      </c>
      <c r="BH108" s="202">
        <f>IF(N108="sníž. přenesená",J108,0)</f>
        <v>0</v>
      </c>
      <c r="BI108" s="202">
        <f>IF(N108="nulová",J108,0)</f>
        <v>0</v>
      </c>
      <c r="BJ108" s="22" t="s">
        <v>24</v>
      </c>
      <c r="BK108" s="202">
        <f>ROUND(I108*H108,2)</f>
        <v>0</v>
      </c>
      <c r="BL108" s="22" t="s">
        <v>244</v>
      </c>
      <c r="BM108" s="22" t="s">
        <v>1052</v>
      </c>
    </row>
    <row r="109" spans="2:65" s="1" customFormat="1" ht="13.5">
      <c r="B109" s="39"/>
      <c r="C109" s="61"/>
      <c r="D109" s="208" t="s">
        <v>159</v>
      </c>
      <c r="E109" s="61"/>
      <c r="F109" s="218" t="s">
        <v>1043</v>
      </c>
      <c r="G109" s="61"/>
      <c r="H109" s="61"/>
      <c r="I109" s="161"/>
      <c r="J109" s="61"/>
      <c r="K109" s="61"/>
      <c r="L109" s="59"/>
      <c r="M109" s="205"/>
      <c r="N109" s="40"/>
      <c r="O109" s="40"/>
      <c r="P109" s="40"/>
      <c r="Q109" s="40"/>
      <c r="R109" s="40"/>
      <c r="S109" s="40"/>
      <c r="T109" s="76"/>
      <c r="AT109" s="22" t="s">
        <v>159</v>
      </c>
      <c r="AU109" s="22" t="s">
        <v>89</v>
      </c>
    </row>
    <row r="110" spans="2:65" s="1" customFormat="1" ht="22.5" customHeight="1">
      <c r="B110" s="39"/>
      <c r="C110" s="222" t="s">
        <v>231</v>
      </c>
      <c r="D110" s="222" t="s">
        <v>202</v>
      </c>
      <c r="E110" s="223" t="s">
        <v>1053</v>
      </c>
      <c r="F110" s="224" t="s">
        <v>1054</v>
      </c>
      <c r="G110" s="225" t="s">
        <v>199</v>
      </c>
      <c r="H110" s="226">
        <v>20</v>
      </c>
      <c r="I110" s="227"/>
      <c r="J110" s="228">
        <f>ROUND(I110*H110,2)</f>
        <v>0</v>
      </c>
      <c r="K110" s="224" t="s">
        <v>156</v>
      </c>
      <c r="L110" s="229"/>
      <c r="M110" s="230" t="s">
        <v>22</v>
      </c>
      <c r="N110" s="231" t="s">
        <v>51</v>
      </c>
      <c r="O110" s="40"/>
      <c r="P110" s="200">
        <f>O110*H110</f>
        <v>0</v>
      </c>
      <c r="Q110" s="200">
        <v>3.2000000000000003E-4</v>
      </c>
      <c r="R110" s="200">
        <f>Q110*H110</f>
        <v>6.4000000000000003E-3</v>
      </c>
      <c r="S110" s="200">
        <v>0</v>
      </c>
      <c r="T110" s="201">
        <f>S110*H110</f>
        <v>0</v>
      </c>
      <c r="AR110" s="22" t="s">
        <v>342</v>
      </c>
      <c r="AT110" s="22" t="s">
        <v>202</v>
      </c>
      <c r="AU110" s="22" t="s">
        <v>89</v>
      </c>
      <c r="AY110" s="22" t="s">
        <v>150</v>
      </c>
      <c r="BE110" s="202">
        <f>IF(N110="základní",J110,0)</f>
        <v>0</v>
      </c>
      <c r="BF110" s="202">
        <f>IF(N110="snížená",J110,0)</f>
        <v>0</v>
      </c>
      <c r="BG110" s="202">
        <f>IF(N110="zákl. přenesená",J110,0)</f>
        <v>0</v>
      </c>
      <c r="BH110" s="202">
        <f>IF(N110="sníž. přenesená",J110,0)</f>
        <v>0</v>
      </c>
      <c r="BI110" s="202">
        <f>IF(N110="nulová",J110,0)</f>
        <v>0</v>
      </c>
      <c r="BJ110" s="22" t="s">
        <v>24</v>
      </c>
      <c r="BK110" s="202">
        <f>ROUND(I110*H110,2)</f>
        <v>0</v>
      </c>
      <c r="BL110" s="22" t="s">
        <v>244</v>
      </c>
      <c r="BM110" s="22" t="s">
        <v>1055</v>
      </c>
    </row>
    <row r="111" spans="2:65" s="1" customFormat="1" ht="13.5">
      <c r="B111" s="39"/>
      <c r="C111" s="61"/>
      <c r="D111" s="208" t="s">
        <v>159</v>
      </c>
      <c r="E111" s="61"/>
      <c r="F111" s="218" t="s">
        <v>1056</v>
      </c>
      <c r="G111" s="61"/>
      <c r="H111" s="61"/>
      <c r="I111" s="161"/>
      <c r="J111" s="61"/>
      <c r="K111" s="61"/>
      <c r="L111" s="59"/>
      <c r="M111" s="205"/>
      <c r="N111" s="40"/>
      <c r="O111" s="40"/>
      <c r="P111" s="40"/>
      <c r="Q111" s="40"/>
      <c r="R111" s="40"/>
      <c r="S111" s="40"/>
      <c r="T111" s="76"/>
      <c r="AT111" s="22" t="s">
        <v>159</v>
      </c>
      <c r="AU111" s="22" t="s">
        <v>89</v>
      </c>
    </row>
    <row r="112" spans="2:65" s="1" customFormat="1" ht="22.5" customHeight="1">
      <c r="B112" s="39"/>
      <c r="C112" s="191" t="s">
        <v>10</v>
      </c>
      <c r="D112" s="191" t="s">
        <v>152</v>
      </c>
      <c r="E112" s="192" t="s">
        <v>1057</v>
      </c>
      <c r="F112" s="193" t="s">
        <v>1058</v>
      </c>
      <c r="G112" s="194" t="s">
        <v>199</v>
      </c>
      <c r="H112" s="195">
        <v>1</v>
      </c>
      <c r="I112" s="196"/>
      <c r="J112" s="197">
        <f>ROUND(I112*H112,2)</f>
        <v>0</v>
      </c>
      <c r="K112" s="193" t="s">
        <v>156</v>
      </c>
      <c r="L112" s="59"/>
      <c r="M112" s="198" t="s">
        <v>22</v>
      </c>
      <c r="N112" s="199" t="s">
        <v>51</v>
      </c>
      <c r="O112" s="40"/>
      <c r="P112" s="200">
        <f>O112*H112</f>
        <v>0</v>
      </c>
      <c r="Q112" s="200">
        <v>0</v>
      </c>
      <c r="R112" s="200">
        <f>Q112*H112</f>
        <v>0</v>
      </c>
      <c r="S112" s="200">
        <v>0</v>
      </c>
      <c r="T112" s="201">
        <f>S112*H112</f>
        <v>0</v>
      </c>
      <c r="AR112" s="22" t="s">
        <v>244</v>
      </c>
      <c r="AT112" s="22" t="s">
        <v>152</v>
      </c>
      <c r="AU112" s="22" t="s">
        <v>89</v>
      </c>
      <c r="AY112" s="22" t="s">
        <v>150</v>
      </c>
      <c r="BE112" s="202">
        <f>IF(N112="základní",J112,0)</f>
        <v>0</v>
      </c>
      <c r="BF112" s="202">
        <f>IF(N112="snížená",J112,0)</f>
        <v>0</v>
      </c>
      <c r="BG112" s="202">
        <f>IF(N112="zákl. přenesená",J112,0)</f>
        <v>0</v>
      </c>
      <c r="BH112" s="202">
        <f>IF(N112="sníž. přenesená",J112,0)</f>
        <v>0</v>
      </c>
      <c r="BI112" s="202">
        <f>IF(N112="nulová",J112,0)</f>
        <v>0</v>
      </c>
      <c r="BJ112" s="22" t="s">
        <v>24</v>
      </c>
      <c r="BK112" s="202">
        <f>ROUND(I112*H112,2)</f>
        <v>0</v>
      </c>
      <c r="BL112" s="22" t="s">
        <v>244</v>
      </c>
      <c r="BM112" s="22" t="s">
        <v>1059</v>
      </c>
    </row>
    <row r="113" spans="2:65" s="1" customFormat="1" ht="13.5">
      <c r="B113" s="39"/>
      <c r="C113" s="61"/>
      <c r="D113" s="208" t="s">
        <v>159</v>
      </c>
      <c r="E113" s="61"/>
      <c r="F113" s="218" t="s">
        <v>1060</v>
      </c>
      <c r="G113" s="61"/>
      <c r="H113" s="61"/>
      <c r="I113" s="161"/>
      <c r="J113" s="61"/>
      <c r="K113" s="61"/>
      <c r="L113" s="59"/>
      <c r="M113" s="205"/>
      <c r="N113" s="40"/>
      <c r="O113" s="40"/>
      <c r="P113" s="40"/>
      <c r="Q113" s="40"/>
      <c r="R113" s="40"/>
      <c r="S113" s="40"/>
      <c r="T113" s="76"/>
      <c r="AT113" s="22" t="s">
        <v>159</v>
      </c>
      <c r="AU113" s="22" t="s">
        <v>89</v>
      </c>
    </row>
    <row r="114" spans="2:65" s="1" customFormat="1" ht="22.5" customHeight="1">
      <c r="B114" s="39"/>
      <c r="C114" s="222" t="s">
        <v>244</v>
      </c>
      <c r="D114" s="222" t="s">
        <v>202</v>
      </c>
      <c r="E114" s="223" t="s">
        <v>1061</v>
      </c>
      <c r="F114" s="224" t="s">
        <v>1062</v>
      </c>
      <c r="G114" s="225" t="s">
        <v>199</v>
      </c>
      <c r="H114" s="226">
        <v>1</v>
      </c>
      <c r="I114" s="227"/>
      <c r="J114" s="228">
        <f>ROUND(I114*H114,2)</f>
        <v>0</v>
      </c>
      <c r="K114" s="224" t="s">
        <v>156</v>
      </c>
      <c r="L114" s="229"/>
      <c r="M114" s="230" t="s">
        <v>22</v>
      </c>
      <c r="N114" s="231" t="s">
        <v>51</v>
      </c>
      <c r="O114" s="40"/>
      <c r="P114" s="200">
        <f>O114*H114</f>
        <v>0</v>
      </c>
      <c r="Q114" s="200">
        <v>4.1999999999999997E-3</v>
      </c>
      <c r="R114" s="200">
        <f>Q114*H114</f>
        <v>4.1999999999999997E-3</v>
      </c>
      <c r="S114" s="200">
        <v>0</v>
      </c>
      <c r="T114" s="201">
        <f>S114*H114</f>
        <v>0</v>
      </c>
      <c r="AR114" s="22" t="s">
        <v>342</v>
      </c>
      <c r="AT114" s="22" t="s">
        <v>202</v>
      </c>
      <c r="AU114" s="22" t="s">
        <v>89</v>
      </c>
      <c r="AY114" s="22" t="s">
        <v>150</v>
      </c>
      <c r="BE114" s="202">
        <f>IF(N114="základní",J114,0)</f>
        <v>0</v>
      </c>
      <c r="BF114" s="202">
        <f>IF(N114="snížená",J114,0)</f>
        <v>0</v>
      </c>
      <c r="BG114" s="202">
        <f>IF(N114="zákl. přenesená",J114,0)</f>
        <v>0</v>
      </c>
      <c r="BH114" s="202">
        <f>IF(N114="sníž. přenesená",J114,0)</f>
        <v>0</v>
      </c>
      <c r="BI114" s="202">
        <f>IF(N114="nulová",J114,0)</f>
        <v>0</v>
      </c>
      <c r="BJ114" s="22" t="s">
        <v>24</v>
      </c>
      <c r="BK114" s="202">
        <f>ROUND(I114*H114,2)</f>
        <v>0</v>
      </c>
      <c r="BL114" s="22" t="s">
        <v>244</v>
      </c>
      <c r="BM114" s="22" t="s">
        <v>1063</v>
      </c>
    </row>
    <row r="115" spans="2:65" s="1" customFormat="1" ht="13.5">
      <c r="B115" s="39"/>
      <c r="C115" s="61"/>
      <c r="D115" s="208" t="s">
        <v>159</v>
      </c>
      <c r="E115" s="61"/>
      <c r="F115" s="218" t="s">
        <v>1064</v>
      </c>
      <c r="G115" s="61"/>
      <c r="H115" s="61"/>
      <c r="I115" s="161"/>
      <c r="J115" s="61"/>
      <c r="K115" s="61"/>
      <c r="L115" s="59"/>
      <c r="M115" s="205"/>
      <c r="N115" s="40"/>
      <c r="O115" s="40"/>
      <c r="P115" s="40"/>
      <c r="Q115" s="40"/>
      <c r="R115" s="40"/>
      <c r="S115" s="40"/>
      <c r="T115" s="76"/>
      <c r="AT115" s="22" t="s">
        <v>159</v>
      </c>
      <c r="AU115" s="22" t="s">
        <v>89</v>
      </c>
    </row>
    <row r="116" spans="2:65" s="1" customFormat="1" ht="22.5" customHeight="1">
      <c r="B116" s="39"/>
      <c r="C116" s="191" t="s">
        <v>251</v>
      </c>
      <c r="D116" s="191" t="s">
        <v>152</v>
      </c>
      <c r="E116" s="192" t="s">
        <v>1065</v>
      </c>
      <c r="F116" s="193" t="s">
        <v>1066</v>
      </c>
      <c r="G116" s="194" t="s">
        <v>199</v>
      </c>
      <c r="H116" s="195">
        <v>15</v>
      </c>
      <c r="I116" s="196"/>
      <c r="J116" s="197">
        <f>ROUND(I116*H116,2)</f>
        <v>0</v>
      </c>
      <c r="K116" s="193" t="s">
        <v>156</v>
      </c>
      <c r="L116" s="59"/>
      <c r="M116" s="198" t="s">
        <v>22</v>
      </c>
      <c r="N116" s="199" t="s">
        <v>51</v>
      </c>
      <c r="O116" s="40"/>
      <c r="P116" s="200">
        <f>O116*H116</f>
        <v>0</v>
      </c>
      <c r="Q116" s="200">
        <v>0</v>
      </c>
      <c r="R116" s="200">
        <f>Q116*H116</f>
        <v>0</v>
      </c>
      <c r="S116" s="200">
        <v>0</v>
      </c>
      <c r="T116" s="201">
        <f>S116*H116</f>
        <v>0</v>
      </c>
      <c r="AR116" s="22" t="s">
        <v>244</v>
      </c>
      <c r="AT116" s="22" t="s">
        <v>152</v>
      </c>
      <c r="AU116" s="22" t="s">
        <v>89</v>
      </c>
      <c r="AY116" s="22" t="s">
        <v>150</v>
      </c>
      <c r="BE116" s="202">
        <f>IF(N116="základní",J116,0)</f>
        <v>0</v>
      </c>
      <c r="BF116" s="202">
        <f>IF(N116="snížená",J116,0)</f>
        <v>0</v>
      </c>
      <c r="BG116" s="202">
        <f>IF(N116="zákl. přenesená",J116,0)</f>
        <v>0</v>
      </c>
      <c r="BH116" s="202">
        <f>IF(N116="sníž. přenesená",J116,0)</f>
        <v>0</v>
      </c>
      <c r="BI116" s="202">
        <f>IF(N116="nulová",J116,0)</f>
        <v>0</v>
      </c>
      <c r="BJ116" s="22" t="s">
        <v>24</v>
      </c>
      <c r="BK116" s="202">
        <f>ROUND(I116*H116,2)</f>
        <v>0</v>
      </c>
      <c r="BL116" s="22" t="s">
        <v>244</v>
      </c>
      <c r="BM116" s="22" t="s">
        <v>1067</v>
      </c>
    </row>
    <row r="117" spans="2:65" s="1" customFormat="1" ht="13.5">
      <c r="B117" s="39"/>
      <c r="C117" s="61"/>
      <c r="D117" s="208" t="s">
        <v>159</v>
      </c>
      <c r="E117" s="61"/>
      <c r="F117" s="218" t="s">
        <v>1068</v>
      </c>
      <c r="G117" s="61"/>
      <c r="H117" s="61"/>
      <c r="I117" s="161"/>
      <c r="J117" s="61"/>
      <c r="K117" s="61"/>
      <c r="L117" s="59"/>
      <c r="M117" s="205"/>
      <c r="N117" s="40"/>
      <c r="O117" s="40"/>
      <c r="P117" s="40"/>
      <c r="Q117" s="40"/>
      <c r="R117" s="40"/>
      <c r="S117" s="40"/>
      <c r="T117" s="76"/>
      <c r="AT117" s="22" t="s">
        <v>159</v>
      </c>
      <c r="AU117" s="22" t="s">
        <v>89</v>
      </c>
    </row>
    <row r="118" spans="2:65" s="1" customFormat="1" ht="22.5" customHeight="1">
      <c r="B118" s="39"/>
      <c r="C118" s="222" t="s">
        <v>258</v>
      </c>
      <c r="D118" s="222" t="s">
        <v>202</v>
      </c>
      <c r="E118" s="223" t="s">
        <v>1069</v>
      </c>
      <c r="F118" s="224" t="s">
        <v>1070</v>
      </c>
      <c r="G118" s="225" t="s">
        <v>199</v>
      </c>
      <c r="H118" s="226">
        <v>15</v>
      </c>
      <c r="I118" s="227"/>
      <c r="J118" s="228">
        <f>ROUND(I118*H118,2)</f>
        <v>0</v>
      </c>
      <c r="K118" s="224" t="s">
        <v>156</v>
      </c>
      <c r="L118" s="229"/>
      <c r="M118" s="230" t="s">
        <v>22</v>
      </c>
      <c r="N118" s="231" t="s">
        <v>51</v>
      </c>
      <c r="O118" s="40"/>
      <c r="P118" s="200">
        <f>O118*H118</f>
        <v>0</v>
      </c>
      <c r="Q118" s="200">
        <v>2E-3</v>
      </c>
      <c r="R118" s="200">
        <f>Q118*H118</f>
        <v>0.03</v>
      </c>
      <c r="S118" s="200">
        <v>0</v>
      </c>
      <c r="T118" s="201">
        <f>S118*H118</f>
        <v>0</v>
      </c>
      <c r="AR118" s="22" t="s">
        <v>342</v>
      </c>
      <c r="AT118" s="22" t="s">
        <v>202</v>
      </c>
      <c r="AU118" s="22" t="s">
        <v>89</v>
      </c>
      <c r="AY118" s="22" t="s">
        <v>150</v>
      </c>
      <c r="BE118" s="202">
        <f>IF(N118="základní",J118,0)</f>
        <v>0</v>
      </c>
      <c r="BF118" s="202">
        <f>IF(N118="snížená",J118,0)</f>
        <v>0</v>
      </c>
      <c r="BG118" s="202">
        <f>IF(N118="zákl. přenesená",J118,0)</f>
        <v>0</v>
      </c>
      <c r="BH118" s="202">
        <f>IF(N118="sníž. přenesená",J118,0)</f>
        <v>0</v>
      </c>
      <c r="BI118" s="202">
        <f>IF(N118="nulová",J118,0)</f>
        <v>0</v>
      </c>
      <c r="BJ118" s="22" t="s">
        <v>24</v>
      </c>
      <c r="BK118" s="202">
        <f>ROUND(I118*H118,2)</f>
        <v>0</v>
      </c>
      <c r="BL118" s="22" t="s">
        <v>244</v>
      </c>
      <c r="BM118" s="22" t="s">
        <v>1071</v>
      </c>
    </row>
    <row r="119" spans="2:65" s="1" customFormat="1" ht="13.5">
      <c r="B119" s="39"/>
      <c r="C119" s="61"/>
      <c r="D119" s="208" t="s">
        <v>159</v>
      </c>
      <c r="E119" s="61"/>
      <c r="F119" s="218" t="s">
        <v>1072</v>
      </c>
      <c r="G119" s="61"/>
      <c r="H119" s="61"/>
      <c r="I119" s="161"/>
      <c r="J119" s="61"/>
      <c r="K119" s="61"/>
      <c r="L119" s="59"/>
      <c r="M119" s="205"/>
      <c r="N119" s="40"/>
      <c r="O119" s="40"/>
      <c r="P119" s="40"/>
      <c r="Q119" s="40"/>
      <c r="R119" s="40"/>
      <c r="S119" s="40"/>
      <c r="T119" s="76"/>
      <c r="AT119" s="22" t="s">
        <v>159</v>
      </c>
      <c r="AU119" s="22" t="s">
        <v>89</v>
      </c>
    </row>
    <row r="120" spans="2:65" s="1" customFormat="1" ht="22.5" customHeight="1">
      <c r="B120" s="39"/>
      <c r="C120" s="191" t="s">
        <v>267</v>
      </c>
      <c r="D120" s="191" t="s">
        <v>152</v>
      </c>
      <c r="E120" s="192" t="s">
        <v>1073</v>
      </c>
      <c r="F120" s="193" t="s">
        <v>1074</v>
      </c>
      <c r="G120" s="194" t="s">
        <v>199</v>
      </c>
      <c r="H120" s="195">
        <v>10</v>
      </c>
      <c r="I120" s="196"/>
      <c r="J120" s="197">
        <f>ROUND(I120*H120,2)</f>
        <v>0</v>
      </c>
      <c r="K120" s="193" t="s">
        <v>156</v>
      </c>
      <c r="L120" s="59"/>
      <c r="M120" s="198" t="s">
        <v>22</v>
      </c>
      <c r="N120" s="199" t="s">
        <v>51</v>
      </c>
      <c r="O120" s="40"/>
      <c r="P120" s="200">
        <f>O120*H120</f>
        <v>0</v>
      </c>
      <c r="Q120" s="200">
        <v>0</v>
      </c>
      <c r="R120" s="200">
        <f>Q120*H120</f>
        <v>0</v>
      </c>
      <c r="S120" s="200">
        <v>0</v>
      </c>
      <c r="T120" s="201">
        <f>S120*H120</f>
        <v>0</v>
      </c>
      <c r="AR120" s="22" t="s">
        <v>244</v>
      </c>
      <c r="AT120" s="22" t="s">
        <v>152</v>
      </c>
      <c r="AU120" s="22" t="s">
        <v>89</v>
      </c>
      <c r="AY120" s="22" t="s">
        <v>150</v>
      </c>
      <c r="BE120" s="202">
        <f>IF(N120="základní",J120,0)</f>
        <v>0</v>
      </c>
      <c r="BF120" s="202">
        <f>IF(N120="snížená",J120,0)</f>
        <v>0</v>
      </c>
      <c r="BG120" s="202">
        <f>IF(N120="zákl. přenesená",J120,0)</f>
        <v>0</v>
      </c>
      <c r="BH120" s="202">
        <f>IF(N120="sníž. přenesená",J120,0)</f>
        <v>0</v>
      </c>
      <c r="BI120" s="202">
        <f>IF(N120="nulová",J120,0)</f>
        <v>0</v>
      </c>
      <c r="BJ120" s="22" t="s">
        <v>24</v>
      </c>
      <c r="BK120" s="202">
        <f>ROUND(I120*H120,2)</f>
        <v>0</v>
      </c>
      <c r="BL120" s="22" t="s">
        <v>244</v>
      </c>
      <c r="BM120" s="22" t="s">
        <v>1075</v>
      </c>
    </row>
    <row r="121" spans="2:65" s="1" customFormat="1" ht="27">
      <c r="B121" s="39"/>
      <c r="C121" s="61"/>
      <c r="D121" s="208" t="s">
        <v>159</v>
      </c>
      <c r="E121" s="61"/>
      <c r="F121" s="218" t="s">
        <v>1076</v>
      </c>
      <c r="G121" s="61"/>
      <c r="H121" s="61"/>
      <c r="I121" s="161"/>
      <c r="J121" s="61"/>
      <c r="K121" s="61"/>
      <c r="L121" s="59"/>
      <c r="M121" s="205"/>
      <c r="N121" s="40"/>
      <c r="O121" s="40"/>
      <c r="P121" s="40"/>
      <c r="Q121" s="40"/>
      <c r="R121" s="40"/>
      <c r="S121" s="40"/>
      <c r="T121" s="76"/>
      <c r="AT121" s="22" t="s">
        <v>159</v>
      </c>
      <c r="AU121" s="22" t="s">
        <v>89</v>
      </c>
    </row>
    <row r="122" spans="2:65" s="1" customFormat="1" ht="22.5" customHeight="1">
      <c r="B122" s="39"/>
      <c r="C122" s="222" t="s">
        <v>274</v>
      </c>
      <c r="D122" s="222" t="s">
        <v>202</v>
      </c>
      <c r="E122" s="223" t="s">
        <v>1077</v>
      </c>
      <c r="F122" s="224" t="s">
        <v>1078</v>
      </c>
      <c r="G122" s="225" t="s">
        <v>199</v>
      </c>
      <c r="H122" s="226">
        <v>10</v>
      </c>
      <c r="I122" s="227"/>
      <c r="J122" s="228">
        <f>ROUND(I122*H122,2)</f>
        <v>0</v>
      </c>
      <c r="K122" s="224" t="s">
        <v>156</v>
      </c>
      <c r="L122" s="229"/>
      <c r="M122" s="230" t="s">
        <v>22</v>
      </c>
      <c r="N122" s="231" t="s">
        <v>51</v>
      </c>
      <c r="O122" s="40"/>
      <c r="P122" s="200">
        <f>O122*H122</f>
        <v>0</v>
      </c>
      <c r="Q122" s="200">
        <v>9.58E-3</v>
      </c>
      <c r="R122" s="200">
        <f>Q122*H122</f>
        <v>9.5799999999999996E-2</v>
      </c>
      <c r="S122" s="200">
        <v>0</v>
      </c>
      <c r="T122" s="201">
        <f>S122*H122</f>
        <v>0</v>
      </c>
      <c r="AR122" s="22" t="s">
        <v>342</v>
      </c>
      <c r="AT122" s="22" t="s">
        <v>202</v>
      </c>
      <c r="AU122" s="22" t="s">
        <v>89</v>
      </c>
      <c r="AY122" s="22" t="s">
        <v>150</v>
      </c>
      <c r="BE122" s="202">
        <f>IF(N122="základní",J122,0)</f>
        <v>0</v>
      </c>
      <c r="BF122" s="202">
        <f>IF(N122="snížená",J122,0)</f>
        <v>0</v>
      </c>
      <c r="BG122" s="202">
        <f>IF(N122="zákl. přenesená",J122,0)</f>
        <v>0</v>
      </c>
      <c r="BH122" s="202">
        <f>IF(N122="sníž. přenesená",J122,0)</f>
        <v>0</v>
      </c>
      <c r="BI122" s="202">
        <f>IF(N122="nulová",J122,0)</f>
        <v>0</v>
      </c>
      <c r="BJ122" s="22" t="s">
        <v>24</v>
      </c>
      <c r="BK122" s="202">
        <f>ROUND(I122*H122,2)</f>
        <v>0</v>
      </c>
      <c r="BL122" s="22" t="s">
        <v>244</v>
      </c>
      <c r="BM122" s="22" t="s">
        <v>1079</v>
      </c>
    </row>
    <row r="123" spans="2:65" s="1" customFormat="1" ht="13.5">
      <c r="B123" s="39"/>
      <c r="C123" s="61"/>
      <c r="D123" s="208" t="s">
        <v>159</v>
      </c>
      <c r="E123" s="61"/>
      <c r="F123" s="218" t="s">
        <v>1080</v>
      </c>
      <c r="G123" s="61"/>
      <c r="H123" s="61"/>
      <c r="I123" s="161"/>
      <c r="J123" s="61"/>
      <c r="K123" s="61"/>
      <c r="L123" s="59"/>
      <c r="M123" s="205"/>
      <c r="N123" s="40"/>
      <c r="O123" s="40"/>
      <c r="P123" s="40"/>
      <c r="Q123" s="40"/>
      <c r="R123" s="40"/>
      <c r="S123" s="40"/>
      <c r="T123" s="76"/>
      <c r="AT123" s="22" t="s">
        <v>159</v>
      </c>
      <c r="AU123" s="22" t="s">
        <v>89</v>
      </c>
    </row>
    <row r="124" spans="2:65" s="1" customFormat="1" ht="22.5" customHeight="1">
      <c r="B124" s="39"/>
      <c r="C124" s="191" t="s">
        <v>9</v>
      </c>
      <c r="D124" s="191" t="s">
        <v>152</v>
      </c>
      <c r="E124" s="192" t="s">
        <v>1081</v>
      </c>
      <c r="F124" s="193" t="s">
        <v>1082</v>
      </c>
      <c r="G124" s="194" t="s">
        <v>1083</v>
      </c>
      <c r="H124" s="195">
        <v>1</v>
      </c>
      <c r="I124" s="196"/>
      <c r="J124" s="197">
        <f>ROUND(I124*H124,2)</f>
        <v>0</v>
      </c>
      <c r="K124" s="193" t="s">
        <v>22</v>
      </c>
      <c r="L124" s="59"/>
      <c r="M124" s="198" t="s">
        <v>22</v>
      </c>
      <c r="N124" s="199" t="s">
        <v>51</v>
      </c>
      <c r="O124" s="40"/>
      <c r="P124" s="200">
        <f>O124*H124</f>
        <v>0</v>
      </c>
      <c r="Q124" s="200">
        <v>0</v>
      </c>
      <c r="R124" s="200">
        <f>Q124*H124</f>
        <v>0</v>
      </c>
      <c r="S124" s="200">
        <v>0</v>
      </c>
      <c r="T124" s="201">
        <f>S124*H124</f>
        <v>0</v>
      </c>
      <c r="AR124" s="22" t="s">
        <v>244</v>
      </c>
      <c r="AT124" s="22" t="s">
        <v>152</v>
      </c>
      <c r="AU124" s="22" t="s">
        <v>89</v>
      </c>
      <c r="AY124" s="22" t="s">
        <v>150</v>
      </c>
      <c r="BE124" s="202">
        <f>IF(N124="základní",J124,0)</f>
        <v>0</v>
      </c>
      <c r="BF124" s="202">
        <f>IF(N124="snížená",J124,0)</f>
        <v>0</v>
      </c>
      <c r="BG124" s="202">
        <f>IF(N124="zákl. přenesená",J124,0)</f>
        <v>0</v>
      </c>
      <c r="BH124" s="202">
        <f>IF(N124="sníž. přenesená",J124,0)</f>
        <v>0</v>
      </c>
      <c r="BI124" s="202">
        <f>IF(N124="nulová",J124,0)</f>
        <v>0</v>
      </c>
      <c r="BJ124" s="22" t="s">
        <v>24</v>
      </c>
      <c r="BK124" s="202">
        <f>ROUND(I124*H124,2)</f>
        <v>0</v>
      </c>
      <c r="BL124" s="22" t="s">
        <v>244</v>
      </c>
      <c r="BM124" s="22" t="s">
        <v>1084</v>
      </c>
    </row>
    <row r="125" spans="2:65" s="1" customFormat="1" ht="13.5">
      <c r="B125" s="39"/>
      <c r="C125" s="61"/>
      <c r="D125" s="208" t="s">
        <v>159</v>
      </c>
      <c r="E125" s="61"/>
      <c r="F125" s="218" t="s">
        <v>1082</v>
      </c>
      <c r="G125" s="61"/>
      <c r="H125" s="61"/>
      <c r="I125" s="161"/>
      <c r="J125" s="61"/>
      <c r="K125" s="61"/>
      <c r="L125" s="59"/>
      <c r="M125" s="205"/>
      <c r="N125" s="40"/>
      <c r="O125" s="40"/>
      <c r="P125" s="40"/>
      <c r="Q125" s="40"/>
      <c r="R125" s="40"/>
      <c r="S125" s="40"/>
      <c r="T125" s="76"/>
      <c r="AT125" s="22" t="s">
        <v>159</v>
      </c>
      <c r="AU125" s="22" t="s">
        <v>89</v>
      </c>
    </row>
    <row r="126" spans="2:65" s="1" customFormat="1" ht="22.5" customHeight="1">
      <c r="B126" s="39"/>
      <c r="C126" s="191" t="s">
        <v>285</v>
      </c>
      <c r="D126" s="191" t="s">
        <v>152</v>
      </c>
      <c r="E126" s="192" t="s">
        <v>1085</v>
      </c>
      <c r="F126" s="193" t="s">
        <v>1086</v>
      </c>
      <c r="G126" s="194" t="s">
        <v>1083</v>
      </c>
      <c r="H126" s="195">
        <v>1</v>
      </c>
      <c r="I126" s="196"/>
      <c r="J126" s="197">
        <f>ROUND(I126*H126,2)</f>
        <v>0</v>
      </c>
      <c r="K126" s="193" t="s">
        <v>22</v>
      </c>
      <c r="L126" s="59"/>
      <c r="M126" s="198" t="s">
        <v>22</v>
      </c>
      <c r="N126" s="199" t="s">
        <v>51</v>
      </c>
      <c r="O126" s="40"/>
      <c r="P126" s="200">
        <f>O126*H126</f>
        <v>0</v>
      </c>
      <c r="Q126" s="200">
        <v>0</v>
      </c>
      <c r="R126" s="200">
        <f>Q126*H126</f>
        <v>0</v>
      </c>
      <c r="S126" s="200">
        <v>0</v>
      </c>
      <c r="T126" s="201">
        <f>S126*H126</f>
        <v>0</v>
      </c>
      <c r="AR126" s="22" t="s">
        <v>244</v>
      </c>
      <c r="AT126" s="22" t="s">
        <v>152</v>
      </c>
      <c r="AU126" s="22" t="s">
        <v>89</v>
      </c>
      <c r="AY126" s="22" t="s">
        <v>150</v>
      </c>
      <c r="BE126" s="202">
        <f>IF(N126="základní",J126,0)</f>
        <v>0</v>
      </c>
      <c r="BF126" s="202">
        <f>IF(N126="snížená",J126,0)</f>
        <v>0</v>
      </c>
      <c r="BG126" s="202">
        <f>IF(N126="zákl. přenesená",J126,0)</f>
        <v>0</v>
      </c>
      <c r="BH126" s="202">
        <f>IF(N126="sníž. přenesená",J126,0)</f>
        <v>0</v>
      </c>
      <c r="BI126" s="202">
        <f>IF(N126="nulová",J126,0)</f>
        <v>0</v>
      </c>
      <c r="BJ126" s="22" t="s">
        <v>24</v>
      </c>
      <c r="BK126" s="202">
        <f>ROUND(I126*H126,2)</f>
        <v>0</v>
      </c>
      <c r="BL126" s="22" t="s">
        <v>244</v>
      </c>
      <c r="BM126" s="22" t="s">
        <v>1087</v>
      </c>
    </row>
    <row r="127" spans="2:65" s="1" customFormat="1" ht="13.5">
      <c r="B127" s="39"/>
      <c r="C127" s="61"/>
      <c r="D127" s="203" t="s">
        <v>159</v>
      </c>
      <c r="E127" s="61"/>
      <c r="F127" s="204" t="s">
        <v>1086</v>
      </c>
      <c r="G127" s="61"/>
      <c r="H127" s="61"/>
      <c r="I127" s="161"/>
      <c r="J127" s="61"/>
      <c r="K127" s="61"/>
      <c r="L127" s="59"/>
      <c r="M127" s="205"/>
      <c r="N127" s="40"/>
      <c r="O127" s="40"/>
      <c r="P127" s="40"/>
      <c r="Q127" s="40"/>
      <c r="R127" s="40"/>
      <c r="S127" s="40"/>
      <c r="T127" s="76"/>
      <c r="AT127" s="22" t="s">
        <v>159</v>
      </c>
      <c r="AU127" s="22" t="s">
        <v>89</v>
      </c>
    </row>
    <row r="128" spans="2:65" s="10" customFormat="1" ht="29.85" customHeight="1">
      <c r="B128" s="174"/>
      <c r="C128" s="175"/>
      <c r="D128" s="188" t="s">
        <v>79</v>
      </c>
      <c r="E128" s="189" t="s">
        <v>1088</v>
      </c>
      <c r="F128" s="189" t="s">
        <v>1089</v>
      </c>
      <c r="G128" s="175"/>
      <c r="H128" s="175"/>
      <c r="I128" s="178"/>
      <c r="J128" s="190">
        <f>BK128</f>
        <v>0</v>
      </c>
      <c r="K128" s="175"/>
      <c r="L128" s="180"/>
      <c r="M128" s="181"/>
      <c r="N128" s="182"/>
      <c r="O128" s="182"/>
      <c r="P128" s="183">
        <f>SUM(P129:P150)</f>
        <v>0</v>
      </c>
      <c r="Q128" s="182"/>
      <c r="R128" s="183">
        <f>SUM(R129:R150)</f>
        <v>3.0460000000000001E-2</v>
      </c>
      <c r="S128" s="182"/>
      <c r="T128" s="184">
        <f>SUM(T129:T150)</f>
        <v>0</v>
      </c>
      <c r="AR128" s="185" t="s">
        <v>89</v>
      </c>
      <c r="AT128" s="186" t="s">
        <v>79</v>
      </c>
      <c r="AU128" s="186" t="s">
        <v>24</v>
      </c>
      <c r="AY128" s="185" t="s">
        <v>150</v>
      </c>
      <c r="BK128" s="187">
        <f>SUM(BK129:BK150)</f>
        <v>0</v>
      </c>
    </row>
    <row r="129" spans="2:65" s="1" customFormat="1" ht="22.5" customHeight="1">
      <c r="B129" s="39"/>
      <c r="C129" s="191" t="s">
        <v>292</v>
      </c>
      <c r="D129" s="191" t="s">
        <v>152</v>
      </c>
      <c r="E129" s="192" t="s">
        <v>1090</v>
      </c>
      <c r="F129" s="193" t="s">
        <v>1091</v>
      </c>
      <c r="G129" s="194" t="s">
        <v>261</v>
      </c>
      <c r="H129" s="195">
        <v>122</v>
      </c>
      <c r="I129" s="196"/>
      <c r="J129" s="197">
        <f>ROUND(I129*H129,2)</f>
        <v>0</v>
      </c>
      <c r="K129" s="193" t="s">
        <v>22</v>
      </c>
      <c r="L129" s="59"/>
      <c r="M129" s="198" t="s">
        <v>22</v>
      </c>
      <c r="N129" s="199" t="s">
        <v>51</v>
      </c>
      <c r="O129" s="40"/>
      <c r="P129" s="200">
        <f>O129*H129</f>
        <v>0</v>
      </c>
      <c r="Q129" s="200">
        <v>0</v>
      </c>
      <c r="R129" s="200">
        <f>Q129*H129</f>
        <v>0</v>
      </c>
      <c r="S129" s="200">
        <v>0</v>
      </c>
      <c r="T129" s="201">
        <f>S129*H129</f>
        <v>0</v>
      </c>
      <c r="AR129" s="22" t="s">
        <v>244</v>
      </c>
      <c r="AT129" s="22" t="s">
        <v>152</v>
      </c>
      <c r="AU129" s="22" t="s">
        <v>89</v>
      </c>
      <c r="AY129" s="22" t="s">
        <v>150</v>
      </c>
      <c r="BE129" s="202">
        <f>IF(N129="základní",J129,0)</f>
        <v>0</v>
      </c>
      <c r="BF129" s="202">
        <f>IF(N129="snížená",J129,0)</f>
        <v>0</v>
      </c>
      <c r="BG129" s="202">
        <f>IF(N129="zákl. přenesená",J129,0)</f>
        <v>0</v>
      </c>
      <c r="BH129" s="202">
        <f>IF(N129="sníž. přenesená",J129,0)</f>
        <v>0</v>
      </c>
      <c r="BI129" s="202">
        <f>IF(N129="nulová",J129,0)</f>
        <v>0</v>
      </c>
      <c r="BJ129" s="22" t="s">
        <v>24</v>
      </c>
      <c r="BK129" s="202">
        <f>ROUND(I129*H129,2)</f>
        <v>0</v>
      </c>
      <c r="BL129" s="22" t="s">
        <v>244</v>
      </c>
      <c r="BM129" s="22" t="s">
        <v>1092</v>
      </c>
    </row>
    <row r="130" spans="2:65" s="1" customFormat="1" ht="13.5">
      <c r="B130" s="39"/>
      <c r="C130" s="61"/>
      <c r="D130" s="208" t="s">
        <v>159</v>
      </c>
      <c r="E130" s="61"/>
      <c r="F130" s="218" t="s">
        <v>1091</v>
      </c>
      <c r="G130" s="61"/>
      <c r="H130" s="61"/>
      <c r="I130" s="161"/>
      <c r="J130" s="61"/>
      <c r="K130" s="61"/>
      <c r="L130" s="59"/>
      <c r="M130" s="205"/>
      <c r="N130" s="40"/>
      <c r="O130" s="40"/>
      <c r="P130" s="40"/>
      <c r="Q130" s="40"/>
      <c r="R130" s="40"/>
      <c r="S130" s="40"/>
      <c r="T130" s="76"/>
      <c r="AT130" s="22" t="s">
        <v>159</v>
      </c>
      <c r="AU130" s="22" t="s">
        <v>89</v>
      </c>
    </row>
    <row r="131" spans="2:65" s="1" customFormat="1" ht="22.5" customHeight="1">
      <c r="B131" s="39"/>
      <c r="C131" s="222" t="s">
        <v>298</v>
      </c>
      <c r="D131" s="222" t="s">
        <v>202</v>
      </c>
      <c r="E131" s="223" t="s">
        <v>1093</v>
      </c>
      <c r="F131" s="224" t="s">
        <v>1094</v>
      </c>
      <c r="G131" s="225" t="s">
        <v>261</v>
      </c>
      <c r="H131" s="226">
        <v>122</v>
      </c>
      <c r="I131" s="227"/>
      <c r="J131" s="228">
        <f>ROUND(I131*H131,2)</f>
        <v>0</v>
      </c>
      <c r="K131" s="224" t="s">
        <v>156</v>
      </c>
      <c r="L131" s="229"/>
      <c r="M131" s="230" t="s">
        <v>22</v>
      </c>
      <c r="N131" s="231" t="s">
        <v>51</v>
      </c>
      <c r="O131" s="40"/>
      <c r="P131" s="200">
        <f>O131*H131</f>
        <v>0</v>
      </c>
      <c r="Q131" s="200">
        <v>1.2E-4</v>
      </c>
      <c r="R131" s="200">
        <f>Q131*H131</f>
        <v>1.464E-2</v>
      </c>
      <c r="S131" s="200">
        <v>0</v>
      </c>
      <c r="T131" s="201">
        <f>S131*H131</f>
        <v>0</v>
      </c>
      <c r="AR131" s="22" t="s">
        <v>342</v>
      </c>
      <c r="AT131" s="22" t="s">
        <v>202</v>
      </c>
      <c r="AU131" s="22" t="s">
        <v>89</v>
      </c>
      <c r="AY131" s="22" t="s">
        <v>150</v>
      </c>
      <c r="BE131" s="202">
        <f>IF(N131="základní",J131,0)</f>
        <v>0</v>
      </c>
      <c r="BF131" s="202">
        <f>IF(N131="snížená",J131,0)</f>
        <v>0</v>
      </c>
      <c r="BG131" s="202">
        <f>IF(N131="zákl. přenesená",J131,0)</f>
        <v>0</v>
      </c>
      <c r="BH131" s="202">
        <f>IF(N131="sníž. přenesená",J131,0)</f>
        <v>0</v>
      </c>
      <c r="BI131" s="202">
        <f>IF(N131="nulová",J131,0)</f>
        <v>0</v>
      </c>
      <c r="BJ131" s="22" t="s">
        <v>24</v>
      </c>
      <c r="BK131" s="202">
        <f>ROUND(I131*H131,2)</f>
        <v>0</v>
      </c>
      <c r="BL131" s="22" t="s">
        <v>244</v>
      </c>
      <c r="BM131" s="22" t="s">
        <v>1095</v>
      </c>
    </row>
    <row r="132" spans="2:65" s="1" customFormat="1" ht="13.5">
      <c r="B132" s="39"/>
      <c r="C132" s="61"/>
      <c r="D132" s="208" t="s">
        <v>159</v>
      </c>
      <c r="E132" s="61"/>
      <c r="F132" s="218" t="s">
        <v>1094</v>
      </c>
      <c r="G132" s="61"/>
      <c r="H132" s="61"/>
      <c r="I132" s="161"/>
      <c r="J132" s="61"/>
      <c r="K132" s="61"/>
      <c r="L132" s="59"/>
      <c r="M132" s="205"/>
      <c r="N132" s="40"/>
      <c r="O132" s="40"/>
      <c r="P132" s="40"/>
      <c r="Q132" s="40"/>
      <c r="R132" s="40"/>
      <c r="S132" s="40"/>
      <c r="T132" s="76"/>
      <c r="AT132" s="22" t="s">
        <v>159</v>
      </c>
      <c r="AU132" s="22" t="s">
        <v>89</v>
      </c>
    </row>
    <row r="133" spans="2:65" s="1" customFormat="1" ht="22.5" customHeight="1">
      <c r="B133" s="39"/>
      <c r="C133" s="191" t="s">
        <v>303</v>
      </c>
      <c r="D133" s="191" t="s">
        <v>152</v>
      </c>
      <c r="E133" s="192" t="s">
        <v>1096</v>
      </c>
      <c r="F133" s="193" t="s">
        <v>1097</v>
      </c>
      <c r="G133" s="194" t="s">
        <v>261</v>
      </c>
      <c r="H133" s="195">
        <v>20</v>
      </c>
      <c r="I133" s="196"/>
      <c r="J133" s="197">
        <f>ROUND(I133*H133,2)</f>
        <v>0</v>
      </c>
      <c r="K133" s="193" t="s">
        <v>22</v>
      </c>
      <c r="L133" s="59"/>
      <c r="M133" s="198" t="s">
        <v>22</v>
      </c>
      <c r="N133" s="199" t="s">
        <v>51</v>
      </c>
      <c r="O133" s="40"/>
      <c r="P133" s="200">
        <f>O133*H133</f>
        <v>0</v>
      </c>
      <c r="Q133" s="200">
        <v>0</v>
      </c>
      <c r="R133" s="200">
        <f>Q133*H133</f>
        <v>0</v>
      </c>
      <c r="S133" s="200">
        <v>0</v>
      </c>
      <c r="T133" s="201">
        <f>S133*H133</f>
        <v>0</v>
      </c>
      <c r="AR133" s="22" t="s">
        <v>244</v>
      </c>
      <c r="AT133" s="22" t="s">
        <v>152</v>
      </c>
      <c r="AU133" s="22" t="s">
        <v>89</v>
      </c>
      <c r="AY133" s="22" t="s">
        <v>150</v>
      </c>
      <c r="BE133" s="202">
        <f>IF(N133="základní",J133,0)</f>
        <v>0</v>
      </c>
      <c r="BF133" s="202">
        <f>IF(N133="snížená",J133,0)</f>
        <v>0</v>
      </c>
      <c r="BG133" s="202">
        <f>IF(N133="zákl. přenesená",J133,0)</f>
        <v>0</v>
      </c>
      <c r="BH133" s="202">
        <f>IF(N133="sníž. přenesená",J133,0)</f>
        <v>0</v>
      </c>
      <c r="BI133" s="202">
        <f>IF(N133="nulová",J133,0)</f>
        <v>0</v>
      </c>
      <c r="BJ133" s="22" t="s">
        <v>24</v>
      </c>
      <c r="BK133" s="202">
        <f>ROUND(I133*H133,2)</f>
        <v>0</v>
      </c>
      <c r="BL133" s="22" t="s">
        <v>244</v>
      </c>
      <c r="BM133" s="22" t="s">
        <v>1098</v>
      </c>
    </row>
    <row r="134" spans="2:65" s="1" customFormat="1" ht="13.5">
      <c r="B134" s="39"/>
      <c r="C134" s="61"/>
      <c r="D134" s="208" t="s">
        <v>159</v>
      </c>
      <c r="E134" s="61"/>
      <c r="F134" s="218" t="s">
        <v>1099</v>
      </c>
      <c r="G134" s="61"/>
      <c r="H134" s="61"/>
      <c r="I134" s="161"/>
      <c r="J134" s="61"/>
      <c r="K134" s="61"/>
      <c r="L134" s="59"/>
      <c r="M134" s="205"/>
      <c r="N134" s="40"/>
      <c r="O134" s="40"/>
      <c r="P134" s="40"/>
      <c r="Q134" s="40"/>
      <c r="R134" s="40"/>
      <c r="S134" s="40"/>
      <c r="T134" s="76"/>
      <c r="AT134" s="22" t="s">
        <v>159</v>
      </c>
      <c r="AU134" s="22" t="s">
        <v>89</v>
      </c>
    </row>
    <row r="135" spans="2:65" s="1" customFormat="1" ht="22.5" customHeight="1">
      <c r="B135" s="39"/>
      <c r="C135" s="222" t="s">
        <v>309</v>
      </c>
      <c r="D135" s="222" t="s">
        <v>202</v>
      </c>
      <c r="E135" s="223" t="s">
        <v>1100</v>
      </c>
      <c r="F135" s="224" t="s">
        <v>1101</v>
      </c>
      <c r="G135" s="225" t="s">
        <v>261</v>
      </c>
      <c r="H135" s="226">
        <v>20</v>
      </c>
      <c r="I135" s="227"/>
      <c r="J135" s="228">
        <f>ROUND(I135*H135,2)</f>
        <v>0</v>
      </c>
      <c r="K135" s="224" t="s">
        <v>156</v>
      </c>
      <c r="L135" s="229"/>
      <c r="M135" s="230" t="s">
        <v>22</v>
      </c>
      <c r="N135" s="231" t="s">
        <v>51</v>
      </c>
      <c r="O135" s="40"/>
      <c r="P135" s="200">
        <f>O135*H135</f>
        <v>0</v>
      </c>
      <c r="Q135" s="200">
        <v>1.2E-4</v>
      </c>
      <c r="R135" s="200">
        <f>Q135*H135</f>
        <v>2.4000000000000002E-3</v>
      </c>
      <c r="S135" s="200">
        <v>0</v>
      </c>
      <c r="T135" s="201">
        <f>S135*H135</f>
        <v>0</v>
      </c>
      <c r="AR135" s="22" t="s">
        <v>342</v>
      </c>
      <c r="AT135" s="22" t="s">
        <v>202</v>
      </c>
      <c r="AU135" s="22" t="s">
        <v>89</v>
      </c>
      <c r="AY135" s="22" t="s">
        <v>150</v>
      </c>
      <c r="BE135" s="202">
        <f>IF(N135="základní",J135,0)</f>
        <v>0</v>
      </c>
      <c r="BF135" s="202">
        <f>IF(N135="snížená",J135,0)</f>
        <v>0</v>
      </c>
      <c r="BG135" s="202">
        <f>IF(N135="zákl. přenesená",J135,0)</f>
        <v>0</v>
      </c>
      <c r="BH135" s="202">
        <f>IF(N135="sníž. přenesená",J135,0)</f>
        <v>0</v>
      </c>
      <c r="BI135" s="202">
        <f>IF(N135="nulová",J135,0)</f>
        <v>0</v>
      </c>
      <c r="BJ135" s="22" t="s">
        <v>24</v>
      </c>
      <c r="BK135" s="202">
        <f>ROUND(I135*H135,2)</f>
        <v>0</v>
      </c>
      <c r="BL135" s="22" t="s">
        <v>244</v>
      </c>
      <c r="BM135" s="22" t="s">
        <v>1102</v>
      </c>
    </row>
    <row r="136" spans="2:65" s="1" customFormat="1" ht="13.5">
      <c r="B136" s="39"/>
      <c r="C136" s="61"/>
      <c r="D136" s="208" t="s">
        <v>159</v>
      </c>
      <c r="E136" s="61"/>
      <c r="F136" s="218" t="s">
        <v>1101</v>
      </c>
      <c r="G136" s="61"/>
      <c r="H136" s="61"/>
      <c r="I136" s="161"/>
      <c r="J136" s="61"/>
      <c r="K136" s="61"/>
      <c r="L136" s="59"/>
      <c r="M136" s="205"/>
      <c r="N136" s="40"/>
      <c r="O136" s="40"/>
      <c r="P136" s="40"/>
      <c r="Q136" s="40"/>
      <c r="R136" s="40"/>
      <c r="S136" s="40"/>
      <c r="T136" s="76"/>
      <c r="AT136" s="22" t="s">
        <v>159</v>
      </c>
      <c r="AU136" s="22" t="s">
        <v>89</v>
      </c>
    </row>
    <row r="137" spans="2:65" s="1" customFormat="1" ht="22.5" customHeight="1">
      <c r="B137" s="39"/>
      <c r="C137" s="191" t="s">
        <v>314</v>
      </c>
      <c r="D137" s="191" t="s">
        <v>152</v>
      </c>
      <c r="E137" s="192" t="s">
        <v>1103</v>
      </c>
      <c r="F137" s="193" t="s">
        <v>1104</v>
      </c>
      <c r="G137" s="194" t="s">
        <v>261</v>
      </c>
      <c r="H137" s="195">
        <v>122</v>
      </c>
      <c r="I137" s="196"/>
      <c r="J137" s="197">
        <f>ROUND(I137*H137,2)</f>
        <v>0</v>
      </c>
      <c r="K137" s="193" t="s">
        <v>22</v>
      </c>
      <c r="L137" s="59"/>
      <c r="M137" s="198" t="s">
        <v>22</v>
      </c>
      <c r="N137" s="199" t="s">
        <v>51</v>
      </c>
      <c r="O137" s="40"/>
      <c r="P137" s="200">
        <f>O137*H137</f>
        <v>0</v>
      </c>
      <c r="Q137" s="200">
        <v>0</v>
      </c>
      <c r="R137" s="200">
        <f>Q137*H137</f>
        <v>0</v>
      </c>
      <c r="S137" s="200">
        <v>0</v>
      </c>
      <c r="T137" s="201">
        <f>S137*H137</f>
        <v>0</v>
      </c>
      <c r="AR137" s="22" t="s">
        <v>244</v>
      </c>
      <c r="AT137" s="22" t="s">
        <v>152</v>
      </c>
      <c r="AU137" s="22" t="s">
        <v>89</v>
      </c>
      <c r="AY137" s="22" t="s">
        <v>150</v>
      </c>
      <c r="BE137" s="202">
        <f>IF(N137="základní",J137,0)</f>
        <v>0</v>
      </c>
      <c r="BF137" s="202">
        <f>IF(N137="snížená",J137,0)</f>
        <v>0</v>
      </c>
      <c r="BG137" s="202">
        <f>IF(N137="zákl. přenesená",J137,0)</f>
        <v>0</v>
      </c>
      <c r="BH137" s="202">
        <f>IF(N137="sníž. přenesená",J137,0)</f>
        <v>0</v>
      </c>
      <c r="BI137" s="202">
        <f>IF(N137="nulová",J137,0)</f>
        <v>0</v>
      </c>
      <c r="BJ137" s="22" t="s">
        <v>24</v>
      </c>
      <c r="BK137" s="202">
        <f>ROUND(I137*H137,2)</f>
        <v>0</v>
      </c>
      <c r="BL137" s="22" t="s">
        <v>244</v>
      </c>
      <c r="BM137" s="22" t="s">
        <v>1105</v>
      </c>
    </row>
    <row r="138" spans="2:65" s="1" customFormat="1" ht="13.5">
      <c r="B138" s="39"/>
      <c r="C138" s="61"/>
      <c r="D138" s="208" t="s">
        <v>159</v>
      </c>
      <c r="E138" s="61"/>
      <c r="F138" s="218" t="s">
        <v>1104</v>
      </c>
      <c r="G138" s="61"/>
      <c r="H138" s="61"/>
      <c r="I138" s="161"/>
      <c r="J138" s="61"/>
      <c r="K138" s="61"/>
      <c r="L138" s="59"/>
      <c r="M138" s="205"/>
      <c r="N138" s="40"/>
      <c r="O138" s="40"/>
      <c r="P138" s="40"/>
      <c r="Q138" s="40"/>
      <c r="R138" s="40"/>
      <c r="S138" s="40"/>
      <c r="T138" s="76"/>
      <c r="AT138" s="22" t="s">
        <v>159</v>
      </c>
      <c r="AU138" s="22" t="s">
        <v>89</v>
      </c>
    </row>
    <row r="139" spans="2:65" s="1" customFormat="1" ht="22.5" customHeight="1">
      <c r="B139" s="39"/>
      <c r="C139" s="222" t="s">
        <v>319</v>
      </c>
      <c r="D139" s="222" t="s">
        <v>202</v>
      </c>
      <c r="E139" s="223" t="s">
        <v>1106</v>
      </c>
      <c r="F139" s="224" t="s">
        <v>1107</v>
      </c>
      <c r="G139" s="225" t="s">
        <v>261</v>
      </c>
      <c r="H139" s="226">
        <v>122</v>
      </c>
      <c r="I139" s="227"/>
      <c r="J139" s="228">
        <f>ROUND(I139*H139,2)</f>
        <v>0</v>
      </c>
      <c r="K139" s="224" t="s">
        <v>156</v>
      </c>
      <c r="L139" s="229"/>
      <c r="M139" s="230" t="s">
        <v>22</v>
      </c>
      <c r="N139" s="231" t="s">
        <v>51</v>
      </c>
      <c r="O139" s="40"/>
      <c r="P139" s="200">
        <f>O139*H139</f>
        <v>0</v>
      </c>
      <c r="Q139" s="200">
        <v>1.1E-4</v>
      </c>
      <c r="R139" s="200">
        <f>Q139*H139</f>
        <v>1.342E-2</v>
      </c>
      <c r="S139" s="200">
        <v>0</v>
      </c>
      <c r="T139" s="201">
        <f>S139*H139</f>
        <v>0</v>
      </c>
      <c r="AR139" s="22" t="s">
        <v>342</v>
      </c>
      <c r="AT139" s="22" t="s">
        <v>202</v>
      </c>
      <c r="AU139" s="22" t="s">
        <v>89</v>
      </c>
      <c r="AY139" s="22" t="s">
        <v>150</v>
      </c>
      <c r="BE139" s="202">
        <f>IF(N139="základní",J139,0)</f>
        <v>0</v>
      </c>
      <c r="BF139" s="202">
        <f>IF(N139="snížená",J139,0)</f>
        <v>0</v>
      </c>
      <c r="BG139" s="202">
        <f>IF(N139="zákl. přenesená",J139,0)</f>
        <v>0</v>
      </c>
      <c r="BH139" s="202">
        <f>IF(N139="sníž. přenesená",J139,0)</f>
        <v>0</v>
      </c>
      <c r="BI139" s="202">
        <f>IF(N139="nulová",J139,0)</f>
        <v>0</v>
      </c>
      <c r="BJ139" s="22" t="s">
        <v>24</v>
      </c>
      <c r="BK139" s="202">
        <f>ROUND(I139*H139,2)</f>
        <v>0</v>
      </c>
      <c r="BL139" s="22" t="s">
        <v>244</v>
      </c>
      <c r="BM139" s="22" t="s">
        <v>1108</v>
      </c>
    </row>
    <row r="140" spans="2:65" s="1" customFormat="1" ht="13.5">
      <c r="B140" s="39"/>
      <c r="C140" s="61"/>
      <c r="D140" s="208" t="s">
        <v>159</v>
      </c>
      <c r="E140" s="61"/>
      <c r="F140" s="218" t="s">
        <v>1107</v>
      </c>
      <c r="G140" s="61"/>
      <c r="H140" s="61"/>
      <c r="I140" s="161"/>
      <c r="J140" s="61"/>
      <c r="K140" s="61"/>
      <c r="L140" s="59"/>
      <c r="M140" s="205"/>
      <c r="N140" s="40"/>
      <c r="O140" s="40"/>
      <c r="P140" s="40"/>
      <c r="Q140" s="40"/>
      <c r="R140" s="40"/>
      <c r="S140" s="40"/>
      <c r="T140" s="76"/>
      <c r="AT140" s="22" t="s">
        <v>159</v>
      </c>
      <c r="AU140" s="22" t="s">
        <v>89</v>
      </c>
    </row>
    <row r="141" spans="2:65" s="1" customFormat="1" ht="22.5" customHeight="1">
      <c r="B141" s="39"/>
      <c r="C141" s="191" t="s">
        <v>324</v>
      </c>
      <c r="D141" s="191" t="s">
        <v>152</v>
      </c>
      <c r="E141" s="192" t="s">
        <v>1109</v>
      </c>
      <c r="F141" s="193" t="s">
        <v>1110</v>
      </c>
      <c r="G141" s="194" t="s">
        <v>261</v>
      </c>
      <c r="H141" s="195">
        <v>240</v>
      </c>
      <c r="I141" s="196"/>
      <c r="J141" s="197">
        <f>ROUND(I141*H141,2)</f>
        <v>0</v>
      </c>
      <c r="K141" s="193" t="s">
        <v>22</v>
      </c>
      <c r="L141" s="59"/>
      <c r="M141" s="198" t="s">
        <v>22</v>
      </c>
      <c r="N141" s="199" t="s">
        <v>51</v>
      </c>
      <c r="O141" s="40"/>
      <c r="P141" s="200">
        <f>O141*H141</f>
        <v>0</v>
      </c>
      <c r="Q141" s="200">
        <v>0</v>
      </c>
      <c r="R141" s="200">
        <f>Q141*H141</f>
        <v>0</v>
      </c>
      <c r="S141" s="200">
        <v>0</v>
      </c>
      <c r="T141" s="201">
        <f>S141*H141</f>
        <v>0</v>
      </c>
      <c r="AR141" s="22" t="s">
        <v>244</v>
      </c>
      <c r="AT141" s="22" t="s">
        <v>152</v>
      </c>
      <c r="AU141" s="22" t="s">
        <v>89</v>
      </c>
      <c r="AY141" s="22" t="s">
        <v>150</v>
      </c>
      <c r="BE141" s="202">
        <f>IF(N141="základní",J141,0)</f>
        <v>0</v>
      </c>
      <c r="BF141" s="202">
        <f>IF(N141="snížená",J141,0)</f>
        <v>0</v>
      </c>
      <c r="BG141" s="202">
        <f>IF(N141="zákl. přenesená",J141,0)</f>
        <v>0</v>
      </c>
      <c r="BH141" s="202">
        <f>IF(N141="sníž. přenesená",J141,0)</f>
        <v>0</v>
      </c>
      <c r="BI141" s="202">
        <f>IF(N141="nulová",J141,0)</f>
        <v>0</v>
      </c>
      <c r="BJ141" s="22" t="s">
        <v>24</v>
      </c>
      <c r="BK141" s="202">
        <f>ROUND(I141*H141,2)</f>
        <v>0</v>
      </c>
      <c r="BL141" s="22" t="s">
        <v>244</v>
      </c>
      <c r="BM141" s="22" t="s">
        <v>1111</v>
      </c>
    </row>
    <row r="142" spans="2:65" s="1" customFormat="1" ht="13.5">
      <c r="B142" s="39"/>
      <c r="C142" s="61"/>
      <c r="D142" s="208" t="s">
        <v>159</v>
      </c>
      <c r="E142" s="61"/>
      <c r="F142" s="218" t="s">
        <v>1110</v>
      </c>
      <c r="G142" s="61"/>
      <c r="H142" s="61"/>
      <c r="I142" s="161"/>
      <c r="J142" s="61"/>
      <c r="K142" s="61"/>
      <c r="L142" s="59"/>
      <c r="M142" s="205"/>
      <c r="N142" s="40"/>
      <c r="O142" s="40"/>
      <c r="P142" s="40"/>
      <c r="Q142" s="40"/>
      <c r="R142" s="40"/>
      <c r="S142" s="40"/>
      <c r="T142" s="76"/>
      <c r="AT142" s="22" t="s">
        <v>159</v>
      </c>
      <c r="AU142" s="22" t="s">
        <v>89</v>
      </c>
    </row>
    <row r="143" spans="2:65" s="1" customFormat="1" ht="22.5" customHeight="1">
      <c r="B143" s="39"/>
      <c r="C143" s="222" t="s">
        <v>329</v>
      </c>
      <c r="D143" s="222" t="s">
        <v>202</v>
      </c>
      <c r="E143" s="223" t="s">
        <v>1112</v>
      </c>
      <c r="F143" s="224" t="s">
        <v>1113</v>
      </c>
      <c r="G143" s="225" t="s">
        <v>261</v>
      </c>
      <c r="H143" s="226">
        <v>240</v>
      </c>
      <c r="I143" s="227"/>
      <c r="J143" s="228">
        <f>ROUND(I143*H143,2)</f>
        <v>0</v>
      </c>
      <c r="K143" s="224" t="s">
        <v>22</v>
      </c>
      <c r="L143" s="229"/>
      <c r="M143" s="230" t="s">
        <v>22</v>
      </c>
      <c r="N143" s="231" t="s">
        <v>51</v>
      </c>
      <c r="O143" s="40"/>
      <c r="P143" s="200">
        <f>O143*H143</f>
        <v>0</v>
      </c>
      <c r="Q143" s="200">
        <v>0</v>
      </c>
      <c r="R143" s="200">
        <f>Q143*H143</f>
        <v>0</v>
      </c>
      <c r="S143" s="200">
        <v>0</v>
      </c>
      <c r="T143" s="201">
        <f>S143*H143</f>
        <v>0</v>
      </c>
      <c r="AR143" s="22" t="s">
        <v>342</v>
      </c>
      <c r="AT143" s="22" t="s">
        <v>202</v>
      </c>
      <c r="AU143" s="22" t="s">
        <v>89</v>
      </c>
      <c r="AY143" s="22" t="s">
        <v>150</v>
      </c>
      <c r="BE143" s="202">
        <f>IF(N143="základní",J143,0)</f>
        <v>0</v>
      </c>
      <c r="BF143" s="202">
        <f>IF(N143="snížená",J143,0)</f>
        <v>0</v>
      </c>
      <c r="BG143" s="202">
        <f>IF(N143="zákl. přenesená",J143,0)</f>
        <v>0</v>
      </c>
      <c r="BH143" s="202">
        <f>IF(N143="sníž. přenesená",J143,0)</f>
        <v>0</v>
      </c>
      <c r="BI143" s="202">
        <f>IF(N143="nulová",J143,0)</f>
        <v>0</v>
      </c>
      <c r="BJ143" s="22" t="s">
        <v>24</v>
      </c>
      <c r="BK143" s="202">
        <f>ROUND(I143*H143,2)</f>
        <v>0</v>
      </c>
      <c r="BL143" s="22" t="s">
        <v>244</v>
      </c>
      <c r="BM143" s="22" t="s">
        <v>1114</v>
      </c>
    </row>
    <row r="144" spans="2:65" s="1" customFormat="1" ht="13.5">
      <c r="B144" s="39"/>
      <c r="C144" s="61"/>
      <c r="D144" s="208" t="s">
        <v>159</v>
      </c>
      <c r="E144" s="61"/>
      <c r="F144" s="218" t="s">
        <v>1113</v>
      </c>
      <c r="G144" s="61"/>
      <c r="H144" s="61"/>
      <c r="I144" s="161"/>
      <c r="J144" s="61"/>
      <c r="K144" s="61"/>
      <c r="L144" s="59"/>
      <c r="M144" s="205"/>
      <c r="N144" s="40"/>
      <c r="O144" s="40"/>
      <c r="P144" s="40"/>
      <c r="Q144" s="40"/>
      <c r="R144" s="40"/>
      <c r="S144" s="40"/>
      <c r="T144" s="76"/>
      <c r="AT144" s="22" t="s">
        <v>159</v>
      </c>
      <c r="AU144" s="22" t="s">
        <v>89</v>
      </c>
    </row>
    <row r="145" spans="2:65" s="1" customFormat="1" ht="22.5" customHeight="1">
      <c r="B145" s="39"/>
      <c r="C145" s="191" t="s">
        <v>337</v>
      </c>
      <c r="D145" s="191" t="s">
        <v>152</v>
      </c>
      <c r="E145" s="192" t="s">
        <v>1115</v>
      </c>
      <c r="F145" s="193" t="s">
        <v>1116</v>
      </c>
      <c r="G145" s="194" t="s">
        <v>199</v>
      </c>
      <c r="H145" s="195">
        <v>4</v>
      </c>
      <c r="I145" s="196"/>
      <c r="J145" s="197">
        <f>ROUND(I145*H145,2)</f>
        <v>0</v>
      </c>
      <c r="K145" s="193" t="s">
        <v>22</v>
      </c>
      <c r="L145" s="59"/>
      <c r="M145" s="198" t="s">
        <v>22</v>
      </c>
      <c r="N145" s="199" t="s">
        <v>51</v>
      </c>
      <c r="O145" s="40"/>
      <c r="P145" s="200">
        <f>O145*H145</f>
        <v>0</v>
      </c>
      <c r="Q145" s="200">
        <v>0</v>
      </c>
      <c r="R145" s="200">
        <f>Q145*H145</f>
        <v>0</v>
      </c>
      <c r="S145" s="200">
        <v>0</v>
      </c>
      <c r="T145" s="201">
        <f>S145*H145</f>
        <v>0</v>
      </c>
      <c r="AR145" s="22" t="s">
        <v>244</v>
      </c>
      <c r="AT145" s="22" t="s">
        <v>152</v>
      </c>
      <c r="AU145" s="22" t="s">
        <v>89</v>
      </c>
      <c r="AY145" s="22" t="s">
        <v>150</v>
      </c>
      <c r="BE145" s="202">
        <f>IF(N145="základní",J145,0)</f>
        <v>0</v>
      </c>
      <c r="BF145" s="202">
        <f>IF(N145="snížená",J145,0)</f>
        <v>0</v>
      </c>
      <c r="BG145" s="202">
        <f>IF(N145="zákl. přenesená",J145,0)</f>
        <v>0</v>
      </c>
      <c r="BH145" s="202">
        <f>IF(N145="sníž. přenesená",J145,0)</f>
        <v>0</v>
      </c>
      <c r="BI145" s="202">
        <f>IF(N145="nulová",J145,0)</f>
        <v>0</v>
      </c>
      <c r="BJ145" s="22" t="s">
        <v>24</v>
      </c>
      <c r="BK145" s="202">
        <f>ROUND(I145*H145,2)</f>
        <v>0</v>
      </c>
      <c r="BL145" s="22" t="s">
        <v>244</v>
      </c>
      <c r="BM145" s="22" t="s">
        <v>1117</v>
      </c>
    </row>
    <row r="146" spans="2:65" s="1" customFormat="1" ht="13.5">
      <c r="B146" s="39"/>
      <c r="C146" s="61"/>
      <c r="D146" s="208" t="s">
        <v>159</v>
      </c>
      <c r="E146" s="61"/>
      <c r="F146" s="218" t="s">
        <v>1116</v>
      </c>
      <c r="G146" s="61"/>
      <c r="H146" s="61"/>
      <c r="I146" s="161"/>
      <c r="J146" s="61"/>
      <c r="K146" s="61"/>
      <c r="L146" s="59"/>
      <c r="M146" s="205"/>
      <c r="N146" s="40"/>
      <c r="O146" s="40"/>
      <c r="P146" s="40"/>
      <c r="Q146" s="40"/>
      <c r="R146" s="40"/>
      <c r="S146" s="40"/>
      <c r="T146" s="76"/>
      <c r="AT146" s="22" t="s">
        <v>159</v>
      </c>
      <c r="AU146" s="22" t="s">
        <v>89</v>
      </c>
    </row>
    <row r="147" spans="2:65" s="1" customFormat="1" ht="22.5" customHeight="1">
      <c r="B147" s="39"/>
      <c r="C147" s="191" t="s">
        <v>342</v>
      </c>
      <c r="D147" s="191" t="s">
        <v>152</v>
      </c>
      <c r="E147" s="192" t="s">
        <v>1118</v>
      </c>
      <c r="F147" s="193" t="s">
        <v>1119</v>
      </c>
      <c r="G147" s="194" t="s">
        <v>1083</v>
      </c>
      <c r="H147" s="195">
        <v>1</v>
      </c>
      <c r="I147" s="196"/>
      <c r="J147" s="197">
        <f>ROUND(I147*H147,2)</f>
        <v>0</v>
      </c>
      <c r="K147" s="193" t="s">
        <v>22</v>
      </c>
      <c r="L147" s="59"/>
      <c r="M147" s="198" t="s">
        <v>22</v>
      </c>
      <c r="N147" s="199" t="s">
        <v>51</v>
      </c>
      <c r="O147" s="40"/>
      <c r="P147" s="200">
        <f>O147*H147</f>
        <v>0</v>
      </c>
      <c r="Q147" s="200">
        <v>0</v>
      </c>
      <c r="R147" s="200">
        <f>Q147*H147</f>
        <v>0</v>
      </c>
      <c r="S147" s="200">
        <v>0</v>
      </c>
      <c r="T147" s="201">
        <f>S147*H147</f>
        <v>0</v>
      </c>
      <c r="AR147" s="22" t="s">
        <v>244</v>
      </c>
      <c r="AT147" s="22" t="s">
        <v>152</v>
      </c>
      <c r="AU147" s="22" t="s">
        <v>89</v>
      </c>
      <c r="AY147" s="22" t="s">
        <v>150</v>
      </c>
      <c r="BE147" s="202">
        <f>IF(N147="základní",J147,0)</f>
        <v>0</v>
      </c>
      <c r="BF147" s="202">
        <f>IF(N147="snížená",J147,0)</f>
        <v>0</v>
      </c>
      <c r="BG147" s="202">
        <f>IF(N147="zákl. přenesená",J147,0)</f>
        <v>0</v>
      </c>
      <c r="BH147" s="202">
        <f>IF(N147="sníž. přenesená",J147,0)</f>
        <v>0</v>
      </c>
      <c r="BI147" s="202">
        <f>IF(N147="nulová",J147,0)</f>
        <v>0</v>
      </c>
      <c r="BJ147" s="22" t="s">
        <v>24</v>
      </c>
      <c r="BK147" s="202">
        <f>ROUND(I147*H147,2)</f>
        <v>0</v>
      </c>
      <c r="BL147" s="22" t="s">
        <v>244</v>
      </c>
      <c r="BM147" s="22" t="s">
        <v>1120</v>
      </c>
    </row>
    <row r="148" spans="2:65" s="1" customFormat="1" ht="13.5">
      <c r="B148" s="39"/>
      <c r="C148" s="61"/>
      <c r="D148" s="208" t="s">
        <v>159</v>
      </c>
      <c r="E148" s="61"/>
      <c r="F148" s="218" t="s">
        <v>1119</v>
      </c>
      <c r="G148" s="61"/>
      <c r="H148" s="61"/>
      <c r="I148" s="161"/>
      <c r="J148" s="61"/>
      <c r="K148" s="61"/>
      <c r="L148" s="59"/>
      <c r="M148" s="205"/>
      <c r="N148" s="40"/>
      <c r="O148" s="40"/>
      <c r="P148" s="40"/>
      <c r="Q148" s="40"/>
      <c r="R148" s="40"/>
      <c r="S148" s="40"/>
      <c r="T148" s="76"/>
      <c r="AT148" s="22" t="s">
        <v>159</v>
      </c>
      <c r="AU148" s="22" t="s">
        <v>89</v>
      </c>
    </row>
    <row r="149" spans="2:65" s="1" customFormat="1" ht="22.5" customHeight="1">
      <c r="B149" s="39"/>
      <c r="C149" s="191" t="s">
        <v>348</v>
      </c>
      <c r="D149" s="191" t="s">
        <v>152</v>
      </c>
      <c r="E149" s="192" t="s">
        <v>1121</v>
      </c>
      <c r="F149" s="193" t="s">
        <v>1122</v>
      </c>
      <c r="G149" s="194" t="s">
        <v>199</v>
      </c>
      <c r="H149" s="195">
        <v>1</v>
      </c>
      <c r="I149" s="196"/>
      <c r="J149" s="197">
        <f>ROUND(I149*H149,2)</f>
        <v>0</v>
      </c>
      <c r="K149" s="193" t="s">
        <v>22</v>
      </c>
      <c r="L149" s="59"/>
      <c r="M149" s="198" t="s">
        <v>22</v>
      </c>
      <c r="N149" s="199" t="s">
        <v>51</v>
      </c>
      <c r="O149" s="40"/>
      <c r="P149" s="200">
        <f>O149*H149</f>
        <v>0</v>
      </c>
      <c r="Q149" s="200">
        <v>0</v>
      </c>
      <c r="R149" s="200">
        <f>Q149*H149</f>
        <v>0</v>
      </c>
      <c r="S149" s="200">
        <v>0</v>
      </c>
      <c r="T149" s="201">
        <f>S149*H149</f>
        <v>0</v>
      </c>
      <c r="AR149" s="22" t="s">
        <v>244</v>
      </c>
      <c r="AT149" s="22" t="s">
        <v>152</v>
      </c>
      <c r="AU149" s="22" t="s">
        <v>89</v>
      </c>
      <c r="AY149" s="22" t="s">
        <v>150</v>
      </c>
      <c r="BE149" s="202">
        <f>IF(N149="základní",J149,0)</f>
        <v>0</v>
      </c>
      <c r="BF149" s="202">
        <f>IF(N149="snížená",J149,0)</f>
        <v>0</v>
      </c>
      <c r="BG149" s="202">
        <f>IF(N149="zákl. přenesená",J149,0)</f>
        <v>0</v>
      </c>
      <c r="BH149" s="202">
        <f>IF(N149="sníž. přenesená",J149,0)</f>
        <v>0</v>
      </c>
      <c r="BI149" s="202">
        <f>IF(N149="nulová",J149,0)</f>
        <v>0</v>
      </c>
      <c r="BJ149" s="22" t="s">
        <v>24</v>
      </c>
      <c r="BK149" s="202">
        <f>ROUND(I149*H149,2)</f>
        <v>0</v>
      </c>
      <c r="BL149" s="22" t="s">
        <v>244</v>
      </c>
      <c r="BM149" s="22" t="s">
        <v>1123</v>
      </c>
    </row>
    <row r="150" spans="2:65" s="1" customFormat="1" ht="13.5">
      <c r="B150" s="39"/>
      <c r="C150" s="61"/>
      <c r="D150" s="203" t="s">
        <v>159</v>
      </c>
      <c r="E150" s="61"/>
      <c r="F150" s="204" t="s">
        <v>1122</v>
      </c>
      <c r="G150" s="61"/>
      <c r="H150" s="61"/>
      <c r="I150" s="161"/>
      <c r="J150" s="61"/>
      <c r="K150" s="61"/>
      <c r="L150" s="59"/>
      <c r="M150" s="205"/>
      <c r="N150" s="40"/>
      <c r="O150" s="40"/>
      <c r="P150" s="40"/>
      <c r="Q150" s="40"/>
      <c r="R150" s="40"/>
      <c r="S150" s="40"/>
      <c r="T150" s="76"/>
      <c r="AT150" s="22" t="s">
        <v>159</v>
      </c>
      <c r="AU150" s="22" t="s">
        <v>89</v>
      </c>
    </row>
    <row r="151" spans="2:65" s="10" customFormat="1" ht="29.85" customHeight="1">
      <c r="B151" s="174"/>
      <c r="C151" s="175"/>
      <c r="D151" s="188" t="s">
        <v>79</v>
      </c>
      <c r="E151" s="189" t="s">
        <v>1124</v>
      </c>
      <c r="F151" s="189" t="s">
        <v>1125</v>
      </c>
      <c r="G151" s="175"/>
      <c r="H151" s="175"/>
      <c r="I151" s="178"/>
      <c r="J151" s="190">
        <f>BK151</f>
        <v>0</v>
      </c>
      <c r="K151" s="175"/>
      <c r="L151" s="180"/>
      <c r="M151" s="181"/>
      <c r="N151" s="182"/>
      <c r="O151" s="182"/>
      <c r="P151" s="183">
        <f>SUM(P152:P161)</f>
        <v>0</v>
      </c>
      <c r="Q151" s="182"/>
      <c r="R151" s="183">
        <f>SUM(R152:R161)</f>
        <v>2.4000000000000002E-3</v>
      </c>
      <c r="S151" s="182"/>
      <c r="T151" s="184">
        <f>SUM(T152:T161)</f>
        <v>0</v>
      </c>
      <c r="AR151" s="185" t="s">
        <v>89</v>
      </c>
      <c r="AT151" s="186" t="s">
        <v>79</v>
      </c>
      <c r="AU151" s="186" t="s">
        <v>24</v>
      </c>
      <c r="AY151" s="185" t="s">
        <v>150</v>
      </c>
      <c r="BK151" s="187">
        <f>SUM(BK152:BK161)</f>
        <v>0</v>
      </c>
    </row>
    <row r="152" spans="2:65" s="1" customFormat="1" ht="22.5" customHeight="1">
      <c r="B152" s="39"/>
      <c r="C152" s="191" t="s">
        <v>355</v>
      </c>
      <c r="D152" s="191" t="s">
        <v>152</v>
      </c>
      <c r="E152" s="192" t="s">
        <v>1126</v>
      </c>
      <c r="F152" s="193" t="s">
        <v>1127</v>
      </c>
      <c r="G152" s="194" t="s">
        <v>199</v>
      </c>
      <c r="H152" s="195">
        <v>6</v>
      </c>
      <c r="I152" s="196"/>
      <c r="J152" s="197">
        <f>ROUND(I152*H152,2)</f>
        <v>0</v>
      </c>
      <c r="K152" s="193" t="s">
        <v>22</v>
      </c>
      <c r="L152" s="59"/>
      <c r="M152" s="198" t="s">
        <v>22</v>
      </c>
      <c r="N152" s="199" t="s">
        <v>51</v>
      </c>
      <c r="O152" s="40"/>
      <c r="P152" s="200">
        <f>O152*H152</f>
        <v>0</v>
      </c>
      <c r="Q152" s="200">
        <v>0</v>
      </c>
      <c r="R152" s="200">
        <f>Q152*H152</f>
        <v>0</v>
      </c>
      <c r="S152" s="200">
        <v>0</v>
      </c>
      <c r="T152" s="201">
        <f>S152*H152</f>
        <v>0</v>
      </c>
      <c r="AR152" s="22" t="s">
        <v>244</v>
      </c>
      <c r="AT152" s="22" t="s">
        <v>152</v>
      </c>
      <c r="AU152" s="22" t="s">
        <v>89</v>
      </c>
      <c r="AY152" s="22" t="s">
        <v>150</v>
      </c>
      <c r="BE152" s="202">
        <f>IF(N152="základní",J152,0)</f>
        <v>0</v>
      </c>
      <c r="BF152" s="202">
        <f>IF(N152="snížená",J152,0)</f>
        <v>0</v>
      </c>
      <c r="BG152" s="202">
        <f>IF(N152="zákl. přenesená",J152,0)</f>
        <v>0</v>
      </c>
      <c r="BH152" s="202">
        <f>IF(N152="sníž. přenesená",J152,0)</f>
        <v>0</v>
      </c>
      <c r="BI152" s="202">
        <f>IF(N152="nulová",J152,0)</f>
        <v>0</v>
      </c>
      <c r="BJ152" s="22" t="s">
        <v>24</v>
      </c>
      <c r="BK152" s="202">
        <f>ROUND(I152*H152,2)</f>
        <v>0</v>
      </c>
      <c r="BL152" s="22" t="s">
        <v>244</v>
      </c>
      <c r="BM152" s="22" t="s">
        <v>1128</v>
      </c>
    </row>
    <row r="153" spans="2:65" s="1" customFormat="1" ht="13.5">
      <c r="B153" s="39"/>
      <c r="C153" s="61"/>
      <c r="D153" s="208" t="s">
        <v>159</v>
      </c>
      <c r="E153" s="61"/>
      <c r="F153" s="218" t="s">
        <v>1127</v>
      </c>
      <c r="G153" s="61"/>
      <c r="H153" s="61"/>
      <c r="I153" s="161"/>
      <c r="J153" s="61"/>
      <c r="K153" s="61"/>
      <c r="L153" s="59"/>
      <c r="M153" s="205"/>
      <c r="N153" s="40"/>
      <c r="O153" s="40"/>
      <c r="P153" s="40"/>
      <c r="Q153" s="40"/>
      <c r="R153" s="40"/>
      <c r="S153" s="40"/>
      <c r="T153" s="76"/>
      <c r="AT153" s="22" t="s">
        <v>159</v>
      </c>
      <c r="AU153" s="22" t="s">
        <v>89</v>
      </c>
    </row>
    <row r="154" spans="2:65" s="1" customFormat="1" ht="22.5" customHeight="1">
      <c r="B154" s="39"/>
      <c r="C154" s="191" t="s">
        <v>361</v>
      </c>
      <c r="D154" s="191" t="s">
        <v>152</v>
      </c>
      <c r="E154" s="192" t="s">
        <v>1129</v>
      </c>
      <c r="F154" s="193" t="s">
        <v>1130</v>
      </c>
      <c r="G154" s="194" t="s">
        <v>199</v>
      </c>
      <c r="H154" s="195">
        <v>6</v>
      </c>
      <c r="I154" s="196"/>
      <c r="J154" s="197">
        <f>ROUND(I154*H154,2)</f>
        <v>0</v>
      </c>
      <c r="K154" s="193" t="s">
        <v>22</v>
      </c>
      <c r="L154" s="59"/>
      <c r="M154" s="198" t="s">
        <v>22</v>
      </c>
      <c r="N154" s="199" t="s">
        <v>51</v>
      </c>
      <c r="O154" s="40"/>
      <c r="P154" s="200">
        <f>O154*H154</f>
        <v>0</v>
      </c>
      <c r="Q154" s="200">
        <v>0</v>
      </c>
      <c r="R154" s="200">
        <f>Q154*H154</f>
        <v>0</v>
      </c>
      <c r="S154" s="200">
        <v>0</v>
      </c>
      <c r="T154" s="201">
        <f>S154*H154</f>
        <v>0</v>
      </c>
      <c r="AR154" s="22" t="s">
        <v>244</v>
      </c>
      <c r="AT154" s="22" t="s">
        <v>152</v>
      </c>
      <c r="AU154" s="22" t="s">
        <v>89</v>
      </c>
      <c r="AY154" s="22" t="s">
        <v>150</v>
      </c>
      <c r="BE154" s="202">
        <f>IF(N154="základní",J154,0)</f>
        <v>0</v>
      </c>
      <c r="BF154" s="202">
        <f>IF(N154="snížená",J154,0)</f>
        <v>0</v>
      </c>
      <c r="BG154" s="202">
        <f>IF(N154="zákl. přenesená",J154,0)</f>
        <v>0</v>
      </c>
      <c r="BH154" s="202">
        <f>IF(N154="sníž. přenesená",J154,0)</f>
        <v>0</v>
      </c>
      <c r="BI154" s="202">
        <f>IF(N154="nulová",J154,0)</f>
        <v>0</v>
      </c>
      <c r="BJ154" s="22" t="s">
        <v>24</v>
      </c>
      <c r="BK154" s="202">
        <f>ROUND(I154*H154,2)</f>
        <v>0</v>
      </c>
      <c r="BL154" s="22" t="s">
        <v>244</v>
      </c>
      <c r="BM154" s="22" t="s">
        <v>1131</v>
      </c>
    </row>
    <row r="155" spans="2:65" s="1" customFormat="1" ht="13.5">
      <c r="B155" s="39"/>
      <c r="C155" s="61"/>
      <c r="D155" s="208" t="s">
        <v>159</v>
      </c>
      <c r="E155" s="61"/>
      <c r="F155" s="218" t="s">
        <v>1130</v>
      </c>
      <c r="G155" s="61"/>
      <c r="H155" s="61"/>
      <c r="I155" s="161"/>
      <c r="J155" s="61"/>
      <c r="K155" s="61"/>
      <c r="L155" s="59"/>
      <c r="M155" s="205"/>
      <c r="N155" s="40"/>
      <c r="O155" s="40"/>
      <c r="P155" s="40"/>
      <c r="Q155" s="40"/>
      <c r="R155" s="40"/>
      <c r="S155" s="40"/>
      <c r="T155" s="76"/>
      <c r="AT155" s="22" t="s">
        <v>159</v>
      </c>
      <c r="AU155" s="22" t="s">
        <v>89</v>
      </c>
    </row>
    <row r="156" spans="2:65" s="1" customFormat="1" ht="22.5" customHeight="1">
      <c r="B156" s="39"/>
      <c r="C156" s="222" t="s">
        <v>367</v>
      </c>
      <c r="D156" s="222" t="s">
        <v>202</v>
      </c>
      <c r="E156" s="223" t="s">
        <v>1132</v>
      </c>
      <c r="F156" s="224" t="s">
        <v>1133</v>
      </c>
      <c r="G156" s="225" t="s">
        <v>199</v>
      </c>
      <c r="H156" s="226">
        <v>6</v>
      </c>
      <c r="I156" s="227"/>
      <c r="J156" s="228">
        <f>ROUND(I156*H156,2)</f>
        <v>0</v>
      </c>
      <c r="K156" s="224" t="s">
        <v>156</v>
      </c>
      <c r="L156" s="229"/>
      <c r="M156" s="230" t="s">
        <v>22</v>
      </c>
      <c r="N156" s="231" t="s">
        <v>51</v>
      </c>
      <c r="O156" s="40"/>
      <c r="P156" s="200">
        <f>O156*H156</f>
        <v>0</v>
      </c>
      <c r="Q156" s="200">
        <v>4.0000000000000002E-4</v>
      </c>
      <c r="R156" s="200">
        <f>Q156*H156</f>
        <v>2.4000000000000002E-3</v>
      </c>
      <c r="S156" s="200">
        <v>0</v>
      </c>
      <c r="T156" s="201">
        <f>S156*H156</f>
        <v>0</v>
      </c>
      <c r="AR156" s="22" t="s">
        <v>342</v>
      </c>
      <c r="AT156" s="22" t="s">
        <v>202</v>
      </c>
      <c r="AU156" s="22" t="s">
        <v>89</v>
      </c>
      <c r="AY156" s="22" t="s">
        <v>150</v>
      </c>
      <c r="BE156" s="202">
        <f>IF(N156="základní",J156,0)</f>
        <v>0</v>
      </c>
      <c r="BF156" s="202">
        <f>IF(N156="snížená",J156,0)</f>
        <v>0</v>
      </c>
      <c r="BG156" s="202">
        <f>IF(N156="zákl. přenesená",J156,0)</f>
        <v>0</v>
      </c>
      <c r="BH156" s="202">
        <f>IF(N156="sníž. přenesená",J156,0)</f>
        <v>0</v>
      </c>
      <c r="BI156" s="202">
        <f>IF(N156="nulová",J156,0)</f>
        <v>0</v>
      </c>
      <c r="BJ156" s="22" t="s">
        <v>24</v>
      </c>
      <c r="BK156" s="202">
        <f>ROUND(I156*H156,2)</f>
        <v>0</v>
      </c>
      <c r="BL156" s="22" t="s">
        <v>244</v>
      </c>
      <c r="BM156" s="22" t="s">
        <v>1134</v>
      </c>
    </row>
    <row r="157" spans="2:65" s="1" customFormat="1" ht="13.5">
      <c r="B157" s="39"/>
      <c r="C157" s="61"/>
      <c r="D157" s="208" t="s">
        <v>159</v>
      </c>
      <c r="E157" s="61"/>
      <c r="F157" s="218" t="s">
        <v>1135</v>
      </c>
      <c r="G157" s="61"/>
      <c r="H157" s="61"/>
      <c r="I157" s="161"/>
      <c r="J157" s="61"/>
      <c r="K157" s="61"/>
      <c r="L157" s="59"/>
      <c r="M157" s="205"/>
      <c r="N157" s="40"/>
      <c r="O157" s="40"/>
      <c r="P157" s="40"/>
      <c r="Q157" s="40"/>
      <c r="R157" s="40"/>
      <c r="S157" s="40"/>
      <c r="T157" s="76"/>
      <c r="AT157" s="22" t="s">
        <v>159</v>
      </c>
      <c r="AU157" s="22" t="s">
        <v>89</v>
      </c>
    </row>
    <row r="158" spans="2:65" s="1" customFormat="1" ht="22.5" customHeight="1">
      <c r="B158" s="39"/>
      <c r="C158" s="191" t="s">
        <v>373</v>
      </c>
      <c r="D158" s="191" t="s">
        <v>152</v>
      </c>
      <c r="E158" s="192" t="s">
        <v>1136</v>
      </c>
      <c r="F158" s="193" t="s">
        <v>1137</v>
      </c>
      <c r="G158" s="194" t="s">
        <v>199</v>
      </c>
      <c r="H158" s="195">
        <v>6</v>
      </c>
      <c r="I158" s="196"/>
      <c r="J158" s="197">
        <f>ROUND(I158*H158,2)</f>
        <v>0</v>
      </c>
      <c r="K158" s="193" t="s">
        <v>22</v>
      </c>
      <c r="L158" s="59"/>
      <c r="M158" s="198" t="s">
        <v>22</v>
      </c>
      <c r="N158" s="199" t="s">
        <v>51</v>
      </c>
      <c r="O158" s="40"/>
      <c r="P158" s="200">
        <f>O158*H158</f>
        <v>0</v>
      </c>
      <c r="Q158" s="200">
        <v>0</v>
      </c>
      <c r="R158" s="200">
        <f>Q158*H158</f>
        <v>0</v>
      </c>
      <c r="S158" s="200">
        <v>0</v>
      </c>
      <c r="T158" s="201">
        <f>S158*H158</f>
        <v>0</v>
      </c>
      <c r="AR158" s="22" t="s">
        <v>244</v>
      </c>
      <c r="AT158" s="22" t="s">
        <v>152</v>
      </c>
      <c r="AU158" s="22" t="s">
        <v>89</v>
      </c>
      <c r="AY158" s="22" t="s">
        <v>150</v>
      </c>
      <c r="BE158" s="202">
        <f>IF(N158="základní",J158,0)</f>
        <v>0</v>
      </c>
      <c r="BF158" s="202">
        <f>IF(N158="snížená",J158,0)</f>
        <v>0</v>
      </c>
      <c r="BG158" s="202">
        <f>IF(N158="zákl. přenesená",J158,0)</f>
        <v>0</v>
      </c>
      <c r="BH158" s="202">
        <f>IF(N158="sníž. přenesená",J158,0)</f>
        <v>0</v>
      </c>
      <c r="BI158" s="202">
        <f>IF(N158="nulová",J158,0)</f>
        <v>0</v>
      </c>
      <c r="BJ158" s="22" t="s">
        <v>24</v>
      </c>
      <c r="BK158" s="202">
        <f>ROUND(I158*H158,2)</f>
        <v>0</v>
      </c>
      <c r="BL158" s="22" t="s">
        <v>244</v>
      </c>
      <c r="BM158" s="22" t="s">
        <v>1138</v>
      </c>
    </row>
    <row r="159" spans="2:65" s="1" customFormat="1" ht="13.5">
      <c r="B159" s="39"/>
      <c r="C159" s="61"/>
      <c r="D159" s="208" t="s">
        <v>159</v>
      </c>
      <c r="E159" s="61"/>
      <c r="F159" s="218" t="s">
        <v>1137</v>
      </c>
      <c r="G159" s="61"/>
      <c r="H159" s="61"/>
      <c r="I159" s="161"/>
      <c r="J159" s="61"/>
      <c r="K159" s="61"/>
      <c r="L159" s="59"/>
      <c r="M159" s="205"/>
      <c r="N159" s="40"/>
      <c r="O159" s="40"/>
      <c r="P159" s="40"/>
      <c r="Q159" s="40"/>
      <c r="R159" s="40"/>
      <c r="S159" s="40"/>
      <c r="T159" s="76"/>
      <c r="AT159" s="22" t="s">
        <v>159</v>
      </c>
      <c r="AU159" s="22" t="s">
        <v>89</v>
      </c>
    </row>
    <row r="160" spans="2:65" s="1" customFormat="1" ht="22.5" customHeight="1">
      <c r="B160" s="39"/>
      <c r="C160" s="222" t="s">
        <v>378</v>
      </c>
      <c r="D160" s="222" t="s">
        <v>202</v>
      </c>
      <c r="E160" s="223" t="s">
        <v>1139</v>
      </c>
      <c r="F160" s="224" t="s">
        <v>1140</v>
      </c>
      <c r="G160" s="225" t="s">
        <v>199</v>
      </c>
      <c r="H160" s="226">
        <v>6</v>
      </c>
      <c r="I160" s="227"/>
      <c r="J160" s="228">
        <f>ROUND(I160*H160,2)</f>
        <v>0</v>
      </c>
      <c r="K160" s="224" t="s">
        <v>22</v>
      </c>
      <c r="L160" s="229"/>
      <c r="M160" s="230" t="s">
        <v>22</v>
      </c>
      <c r="N160" s="231" t="s">
        <v>51</v>
      </c>
      <c r="O160" s="40"/>
      <c r="P160" s="200">
        <f>O160*H160</f>
        <v>0</v>
      </c>
      <c r="Q160" s="200">
        <v>0</v>
      </c>
      <c r="R160" s="200">
        <f>Q160*H160</f>
        <v>0</v>
      </c>
      <c r="S160" s="200">
        <v>0</v>
      </c>
      <c r="T160" s="201">
        <f>S160*H160</f>
        <v>0</v>
      </c>
      <c r="AR160" s="22" t="s">
        <v>342</v>
      </c>
      <c r="AT160" s="22" t="s">
        <v>202</v>
      </c>
      <c r="AU160" s="22" t="s">
        <v>89</v>
      </c>
      <c r="AY160" s="22" t="s">
        <v>150</v>
      </c>
      <c r="BE160" s="202">
        <f>IF(N160="základní",J160,0)</f>
        <v>0</v>
      </c>
      <c r="BF160" s="202">
        <f>IF(N160="snížená",J160,0)</f>
        <v>0</v>
      </c>
      <c r="BG160" s="202">
        <f>IF(N160="zákl. přenesená",J160,0)</f>
        <v>0</v>
      </c>
      <c r="BH160" s="202">
        <f>IF(N160="sníž. přenesená",J160,0)</f>
        <v>0</v>
      </c>
      <c r="BI160" s="202">
        <f>IF(N160="nulová",J160,0)</f>
        <v>0</v>
      </c>
      <c r="BJ160" s="22" t="s">
        <v>24</v>
      </c>
      <c r="BK160" s="202">
        <f>ROUND(I160*H160,2)</f>
        <v>0</v>
      </c>
      <c r="BL160" s="22" t="s">
        <v>244</v>
      </c>
      <c r="BM160" s="22" t="s">
        <v>1141</v>
      </c>
    </row>
    <row r="161" spans="2:47" s="1" customFormat="1" ht="13.5">
      <c r="B161" s="39"/>
      <c r="C161" s="61"/>
      <c r="D161" s="203" t="s">
        <v>159</v>
      </c>
      <c r="E161" s="61"/>
      <c r="F161" s="204" t="s">
        <v>1140</v>
      </c>
      <c r="G161" s="61"/>
      <c r="H161" s="61"/>
      <c r="I161" s="161"/>
      <c r="J161" s="61"/>
      <c r="K161" s="61"/>
      <c r="L161" s="59"/>
      <c r="M161" s="254"/>
      <c r="N161" s="255"/>
      <c r="O161" s="255"/>
      <c r="P161" s="255"/>
      <c r="Q161" s="255"/>
      <c r="R161" s="255"/>
      <c r="S161" s="255"/>
      <c r="T161" s="256"/>
      <c r="AT161" s="22" t="s">
        <v>159</v>
      </c>
      <c r="AU161" s="22" t="s">
        <v>89</v>
      </c>
    </row>
    <row r="162" spans="2:47" s="1" customFormat="1" ht="6.95" customHeight="1">
      <c r="B162" s="54"/>
      <c r="C162" s="55"/>
      <c r="D162" s="55"/>
      <c r="E162" s="55"/>
      <c r="F162" s="55"/>
      <c r="G162" s="55"/>
      <c r="H162" s="55"/>
      <c r="I162" s="137"/>
      <c r="J162" s="55"/>
      <c r="K162" s="55"/>
      <c r="L162" s="59"/>
    </row>
  </sheetData>
  <sheetProtection password="CC35" sheet="1" objects="1" scenarios="1" formatCells="0" formatColumns="0" formatRows="0" sort="0" autoFilter="0"/>
  <autoFilter ref="C79:K161"/>
  <mergeCells count="9">
    <mergeCell ref="E70:H70"/>
    <mergeCell ref="E72:H72"/>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9"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5.xml><?xml version="1.0" encoding="utf-8"?>
<worksheet xmlns="http://schemas.openxmlformats.org/spreadsheetml/2006/main" xmlns:r="http://schemas.openxmlformats.org/officeDocument/2006/relationships">
  <sheetPr>
    <pageSetUpPr fitToPage="1"/>
  </sheetPr>
  <dimension ref="A1:BR93"/>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09"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10"/>
      <c r="C1" s="110"/>
      <c r="D1" s="111" t="s">
        <v>1</v>
      </c>
      <c r="E1" s="110"/>
      <c r="F1" s="112" t="s">
        <v>103</v>
      </c>
      <c r="G1" s="380" t="s">
        <v>104</v>
      </c>
      <c r="H1" s="380"/>
      <c r="I1" s="113"/>
      <c r="J1" s="112" t="s">
        <v>105</v>
      </c>
      <c r="K1" s="111" t="s">
        <v>106</v>
      </c>
      <c r="L1" s="112" t="s">
        <v>107</v>
      </c>
      <c r="M1" s="112"/>
      <c r="N1" s="112"/>
      <c r="O1" s="112"/>
      <c r="P1" s="112"/>
      <c r="Q1" s="112"/>
      <c r="R1" s="112"/>
      <c r="S1" s="112"/>
      <c r="T1" s="112"/>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372"/>
      <c r="M2" s="372"/>
      <c r="N2" s="372"/>
      <c r="O2" s="372"/>
      <c r="P2" s="372"/>
      <c r="Q2" s="372"/>
      <c r="R2" s="372"/>
      <c r="S2" s="372"/>
      <c r="T2" s="372"/>
      <c r="U2" s="372"/>
      <c r="V2" s="372"/>
      <c r="AT2" s="22" t="s">
        <v>99</v>
      </c>
    </row>
    <row r="3" spans="1:70" ht="6.95" customHeight="1">
      <c r="B3" s="23"/>
      <c r="C3" s="24"/>
      <c r="D3" s="24"/>
      <c r="E3" s="24"/>
      <c r="F3" s="24"/>
      <c r="G3" s="24"/>
      <c r="H3" s="24"/>
      <c r="I3" s="114"/>
      <c r="J3" s="24"/>
      <c r="K3" s="25"/>
      <c r="AT3" s="22" t="s">
        <v>89</v>
      </c>
    </row>
    <row r="4" spans="1:70" ht="36.950000000000003" customHeight="1">
      <c r="B4" s="26"/>
      <c r="C4" s="27"/>
      <c r="D4" s="28" t="s">
        <v>108</v>
      </c>
      <c r="E4" s="27"/>
      <c r="F4" s="27"/>
      <c r="G4" s="27"/>
      <c r="H4" s="27"/>
      <c r="I4" s="115"/>
      <c r="J4" s="27"/>
      <c r="K4" s="29"/>
      <c r="M4" s="30" t="s">
        <v>12</v>
      </c>
      <c r="AT4" s="22" t="s">
        <v>6</v>
      </c>
    </row>
    <row r="5" spans="1:70" ht="6.95" customHeight="1">
      <c r="B5" s="26"/>
      <c r="C5" s="27"/>
      <c r="D5" s="27"/>
      <c r="E5" s="27"/>
      <c r="F5" s="27"/>
      <c r="G5" s="27"/>
      <c r="H5" s="27"/>
      <c r="I5" s="115"/>
      <c r="J5" s="27"/>
      <c r="K5" s="29"/>
    </row>
    <row r="6" spans="1:70">
      <c r="B6" s="26"/>
      <c r="C6" s="27"/>
      <c r="D6" s="35" t="s">
        <v>18</v>
      </c>
      <c r="E6" s="27"/>
      <c r="F6" s="27"/>
      <c r="G6" s="27"/>
      <c r="H6" s="27"/>
      <c r="I6" s="115"/>
      <c r="J6" s="27"/>
      <c r="K6" s="29"/>
    </row>
    <row r="7" spans="1:70" ht="22.5" customHeight="1">
      <c r="B7" s="26"/>
      <c r="C7" s="27"/>
      <c r="D7" s="27"/>
      <c r="E7" s="373" t="str">
        <f>'Rekapitulace stavby'!K6</f>
        <v>Snížení energetické náročnosti mateřské školy Mnichovice</v>
      </c>
      <c r="F7" s="374"/>
      <c r="G7" s="374"/>
      <c r="H7" s="374"/>
      <c r="I7" s="115"/>
      <c r="J7" s="27"/>
      <c r="K7" s="29"/>
    </row>
    <row r="8" spans="1:70" s="1" customFormat="1">
      <c r="B8" s="39"/>
      <c r="C8" s="40"/>
      <c r="D8" s="35" t="s">
        <v>109</v>
      </c>
      <c r="E8" s="40"/>
      <c r="F8" s="40"/>
      <c r="G8" s="40"/>
      <c r="H8" s="40"/>
      <c r="I8" s="116"/>
      <c r="J8" s="40"/>
      <c r="K8" s="43"/>
    </row>
    <row r="9" spans="1:70" s="1" customFormat="1" ht="36.950000000000003" customHeight="1">
      <c r="B9" s="39"/>
      <c r="C9" s="40"/>
      <c r="D9" s="40"/>
      <c r="E9" s="375" t="s">
        <v>1142</v>
      </c>
      <c r="F9" s="376"/>
      <c r="G9" s="376"/>
      <c r="H9" s="376"/>
      <c r="I9" s="116"/>
      <c r="J9" s="40"/>
      <c r="K9" s="43"/>
    </row>
    <row r="10" spans="1:70" s="1" customFormat="1" ht="13.5">
      <c r="B10" s="39"/>
      <c r="C10" s="40"/>
      <c r="D10" s="40"/>
      <c r="E10" s="40"/>
      <c r="F10" s="40"/>
      <c r="G10" s="40"/>
      <c r="H10" s="40"/>
      <c r="I10" s="116"/>
      <c r="J10" s="40"/>
      <c r="K10" s="43"/>
    </row>
    <row r="11" spans="1:70" s="1" customFormat="1" ht="14.45" customHeight="1">
      <c r="B11" s="39"/>
      <c r="C11" s="40"/>
      <c r="D11" s="35" t="s">
        <v>21</v>
      </c>
      <c r="E11" s="40"/>
      <c r="F11" s="33" t="s">
        <v>22</v>
      </c>
      <c r="G11" s="40"/>
      <c r="H11" s="40"/>
      <c r="I11" s="117" t="s">
        <v>23</v>
      </c>
      <c r="J11" s="33" t="s">
        <v>22</v>
      </c>
      <c r="K11" s="43"/>
    </row>
    <row r="12" spans="1:70" s="1" customFormat="1" ht="14.45" customHeight="1">
      <c r="B12" s="39"/>
      <c r="C12" s="40"/>
      <c r="D12" s="35" t="s">
        <v>25</v>
      </c>
      <c r="E12" s="40"/>
      <c r="F12" s="33" t="s">
        <v>26</v>
      </c>
      <c r="G12" s="40"/>
      <c r="H12" s="40"/>
      <c r="I12" s="117" t="s">
        <v>27</v>
      </c>
      <c r="J12" s="118" t="str">
        <f>'Rekapitulace stavby'!AN8</f>
        <v>5. 3. 2017</v>
      </c>
      <c r="K12" s="43"/>
    </row>
    <row r="13" spans="1:70" s="1" customFormat="1" ht="10.9" customHeight="1">
      <c r="B13" s="39"/>
      <c r="C13" s="40"/>
      <c r="D13" s="40"/>
      <c r="E13" s="40"/>
      <c r="F13" s="40"/>
      <c r="G13" s="40"/>
      <c r="H13" s="40"/>
      <c r="I13" s="116"/>
      <c r="J13" s="40"/>
      <c r="K13" s="43"/>
    </row>
    <row r="14" spans="1:70" s="1" customFormat="1" ht="14.45" customHeight="1">
      <c r="B14" s="39"/>
      <c r="C14" s="40"/>
      <c r="D14" s="35" t="s">
        <v>31</v>
      </c>
      <c r="E14" s="40"/>
      <c r="F14" s="40"/>
      <c r="G14" s="40"/>
      <c r="H14" s="40"/>
      <c r="I14" s="117" t="s">
        <v>32</v>
      </c>
      <c r="J14" s="33" t="s">
        <v>33</v>
      </c>
      <c r="K14" s="43"/>
    </row>
    <row r="15" spans="1:70" s="1" customFormat="1" ht="18" customHeight="1">
      <c r="B15" s="39"/>
      <c r="C15" s="40"/>
      <c r="D15" s="40"/>
      <c r="E15" s="33" t="s">
        <v>34</v>
      </c>
      <c r="F15" s="40"/>
      <c r="G15" s="40"/>
      <c r="H15" s="40"/>
      <c r="I15" s="117" t="s">
        <v>35</v>
      </c>
      <c r="J15" s="33" t="s">
        <v>36</v>
      </c>
      <c r="K15" s="43"/>
    </row>
    <row r="16" spans="1:70" s="1" customFormat="1" ht="6.95" customHeight="1">
      <c r="B16" s="39"/>
      <c r="C16" s="40"/>
      <c r="D16" s="40"/>
      <c r="E16" s="40"/>
      <c r="F16" s="40"/>
      <c r="G16" s="40"/>
      <c r="H16" s="40"/>
      <c r="I16" s="116"/>
      <c r="J16" s="40"/>
      <c r="K16" s="43"/>
    </row>
    <row r="17" spans="2:11" s="1" customFormat="1" ht="14.45" customHeight="1">
      <c r="B17" s="39"/>
      <c r="C17" s="40"/>
      <c r="D17" s="35" t="s">
        <v>37</v>
      </c>
      <c r="E17" s="40"/>
      <c r="F17" s="40"/>
      <c r="G17" s="40"/>
      <c r="H17" s="40"/>
      <c r="I17" s="117" t="s">
        <v>32</v>
      </c>
      <c r="J17" s="33" t="str">
        <f>IF('Rekapitulace stavby'!AN13="Vyplň údaj","",IF('Rekapitulace stavby'!AN13="","",'Rekapitulace stavby'!AN13))</f>
        <v/>
      </c>
      <c r="K17" s="43"/>
    </row>
    <row r="18" spans="2:11" s="1" customFormat="1" ht="18" customHeight="1">
      <c r="B18" s="39"/>
      <c r="C18" s="40"/>
      <c r="D18" s="40"/>
      <c r="E18" s="33" t="str">
        <f>IF('Rekapitulace stavby'!E14="Vyplň údaj","",IF('Rekapitulace stavby'!E14="","",'Rekapitulace stavby'!E14))</f>
        <v/>
      </c>
      <c r="F18" s="40"/>
      <c r="G18" s="40"/>
      <c r="H18" s="40"/>
      <c r="I18" s="117" t="s">
        <v>35</v>
      </c>
      <c r="J18" s="33" t="str">
        <f>IF('Rekapitulace stavby'!AN14="Vyplň údaj","",IF('Rekapitulace stavby'!AN14="","",'Rekapitulace stavby'!AN14))</f>
        <v/>
      </c>
      <c r="K18" s="43"/>
    </row>
    <row r="19" spans="2:11" s="1" customFormat="1" ht="6.95" customHeight="1">
      <c r="B19" s="39"/>
      <c r="C19" s="40"/>
      <c r="D19" s="40"/>
      <c r="E19" s="40"/>
      <c r="F19" s="40"/>
      <c r="G19" s="40"/>
      <c r="H19" s="40"/>
      <c r="I19" s="116"/>
      <c r="J19" s="40"/>
      <c r="K19" s="43"/>
    </row>
    <row r="20" spans="2:11" s="1" customFormat="1" ht="14.45" customHeight="1">
      <c r="B20" s="39"/>
      <c r="C20" s="40"/>
      <c r="D20" s="35" t="s">
        <v>39</v>
      </c>
      <c r="E20" s="40"/>
      <c r="F20" s="40"/>
      <c r="G20" s="40"/>
      <c r="H20" s="40"/>
      <c r="I20" s="117" t="s">
        <v>32</v>
      </c>
      <c r="J20" s="33" t="s">
        <v>40</v>
      </c>
      <c r="K20" s="43"/>
    </row>
    <row r="21" spans="2:11" s="1" customFormat="1" ht="18" customHeight="1">
      <c r="B21" s="39"/>
      <c r="C21" s="40"/>
      <c r="D21" s="40"/>
      <c r="E21" s="33" t="s">
        <v>41</v>
      </c>
      <c r="F21" s="40"/>
      <c r="G21" s="40"/>
      <c r="H21" s="40"/>
      <c r="I21" s="117" t="s">
        <v>35</v>
      </c>
      <c r="J21" s="33" t="s">
        <v>42</v>
      </c>
      <c r="K21" s="43"/>
    </row>
    <row r="22" spans="2:11" s="1" customFormat="1" ht="6.95" customHeight="1">
      <c r="B22" s="39"/>
      <c r="C22" s="40"/>
      <c r="D22" s="40"/>
      <c r="E22" s="40"/>
      <c r="F22" s="40"/>
      <c r="G22" s="40"/>
      <c r="H22" s="40"/>
      <c r="I22" s="116"/>
      <c r="J22" s="40"/>
      <c r="K22" s="43"/>
    </row>
    <row r="23" spans="2:11" s="1" customFormat="1" ht="14.45" customHeight="1">
      <c r="B23" s="39"/>
      <c r="C23" s="40"/>
      <c r="D23" s="35" t="s">
        <v>44</v>
      </c>
      <c r="E23" s="40"/>
      <c r="F23" s="40"/>
      <c r="G23" s="40"/>
      <c r="H23" s="40"/>
      <c r="I23" s="116"/>
      <c r="J23" s="40"/>
      <c r="K23" s="43"/>
    </row>
    <row r="24" spans="2:11" s="6" customFormat="1" ht="22.5" customHeight="1">
      <c r="B24" s="119"/>
      <c r="C24" s="120"/>
      <c r="D24" s="120"/>
      <c r="E24" s="342" t="s">
        <v>22</v>
      </c>
      <c r="F24" s="342"/>
      <c r="G24" s="342"/>
      <c r="H24" s="342"/>
      <c r="I24" s="121"/>
      <c r="J24" s="120"/>
      <c r="K24" s="122"/>
    </row>
    <row r="25" spans="2:11" s="1" customFormat="1" ht="6.95" customHeight="1">
      <c r="B25" s="39"/>
      <c r="C25" s="40"/>
      <c r="D25" s="40"/>
      <c r="E25" s="40"/>
      <c r="F25" s="40"/>
      <c r="G25" s="40"/>
      <c r="H25" s="40"/>
      <c r="I25" s="116"/>
      <c r="J25" s="40"/>
      <c r="K25" s="43"/>
    </row>
    <row r="26" spans="2:11" s="1" customFormat="1" ht="6.95" customHeight="1">
      <c r="B26" s="39"/>
      <c r="C26" s="40"/>
      <c r="D26" s="83"/>
      <c r="E26" s="83"/>
      <c r="F26" s="83"/>
      <c r="G26" s="83"/>
      <c r="H26" s="83"/>
      <c r="I26" s="123"/>
      <c r="J26" s="83"/>
      <c r="K26" s="124"/>
    </row>
    <row r="27" spans="2:11" s="1" customFormat="1" ht="25.35" customHeight="1">
      <c r="B27" s="39"/>
      <c r="C27" s="40"/>
      <c r="D27" s="125" t="s">
        <v>46</v>
      </c>
      <c r="E27" s="40"/>
      <c r="F27" s="40"/>
      <c r="G27" s="40"/>
      <c r="H27" s="40"/>
      <c r="I27" s="116"/>
      <c r="J27" s="126">
        <f>ROUND(J77,2)</f>
        <v>0</v>
      </c>
      <c r="K27" s="43"/>
    </row>
    <row r="28" spans="2:11" s="1" customFormat="1" ht="6.95" customHeight="1">
      <c r="B28" s="39"/>
      <c r="C28" s="40"/>
      <c r="D28" s="83"/>
      <c r="E28" s="83"/>
      <c r="F28" s="83"/>
      <c r="G28" s="83"/>
      <c r="H28" s="83"/>
      <c r="I28" s="123"/>
      <c r="J28" s="83"/>
      <c r="K28" s="124"/>
    </row>
    <row r="29" spans="2:11" s="1" customFormat="1" ht="14.45" customHeight="1">
      <c r="B29" s="39"/>
      <c r="C29" s="40"/>
      <c r="D29" s="40"/>
      <c r="E29" s="40"/>
      <c r="F29" s="44" t="s">
        <v>48</v>
      </c>
      <c r="G29" s="40"/>
      <c r="H29" s="40"/>
      <c r="I29" s="127" t="s">
        <v>47</v>
      </c>
      <c r="J29" s="44" t="s">
        <v>49</v>
      </c>
      <c r="K29" s="43"/>
    </row>
    <row r="30" spans="2:11" s="1" customFormat="1" ht="14.45" customHeight="1">
      <c r="B30" s="39"/>
      <c r="C30" s="40"/>
      <c r="D30" s="47" t="s">
        <v>50</v>
      </c>
      <c r="E30" s="47" t="s">
        <v>51</v>
      </c>
      <c r="F30" s="128">
        <f>ROUND(SUM(BE77:BE92), 2)</f>
        <v>0</v>
      </c>
      <c r="G30" s="40"/>
      <c r="H30" s="40"/>
      <c r="I30" s="129">
        <v>0.21</v>
      </c>
      <c r="J30" s="128">
        <f>ROUND(ROUND((SUM(BE77:BE92)), 2)*I30, 2)</f>
        <v>0</v>
      </c>
      <c r="K30" s="43"/>
    </row>
    <row r="31" spans="2:11" s="1" customFormat="1" ht="14.45" customHeight="1">
      <c r="B31" s="39"/>
      <c r="C31" s="40"/>
      <c r="D31" s="40"/>
      <c r="E31" s="47" t="s">
        <v>52</v>
      </c>
      <c r="F31" s="128">
        <f>ROUND(SUM(BF77:BF92), 2)</f>
        <v>0</v>
      </c>
      <c r="G31" s="40"/>
      <c r="H31" s="40"/>
      <c r="I31" s="129">
        <v>0.15</v>
      </c>
      <c r="J31" s="128">
        <f>ROUND(ROUND((SUM(BF77:BF92)), 2)*I31, 2)</f>
        <v>0</v>
      </c>
      <c r="K31" s="43"/>
    </row>
    <row r="32" spans="2:11" s="1" customFormat="1" ht="14.45" hidden="1" customHeight="1">
      <c r="B32" s="39"/>
      <c r="C32" s="40"/>
      <c r="D32" s="40"/>
      <c r="E32" s="47" t="s">
        <v>53</v>
      </c>
      <c r="F32" s="128">
        <f>ROUND(SUM(BG77:BG92), 2)</f>
        <v>0</v>
      </c>
      <c r="G32" s="40"/>
      <c r="H32" s="40"/>
      <c r="I32" s="129">
        <v>0.21</v>
      </c>
      <c r="J32" s="128">
        <v>0</v>
      </c>
      <c r="K32" s="43"/>
    </row>
    <row r="33" spans="2:11" s="1" customFormat="1" ht="14.45" hidden="1" customHeight="1">
      <c r="B33" s="39"/>
      <c r="C33" s="40"/>
      <c r="D33" s="40"/>
      <c r="E33" s="47" t="s">
        <v>54</v>
      </c>
      <c r="F33" s="128">
        <f>ROUND(SUM(BH77:BH92), 2)</f>
        <v>0</v>
      </c>
      <c r="G33" s="40"/>
      <c r="H33" s="40"/>
      <c r="I33" s="129">
        <v>0.15</v>
      </c>
      <c r="J33" s="128">
        <v>0</v>
      </c>
      <c r="K33" s="43"/>
    </row>
    <row r="34" spans="2:11" s="1" customFormat="1" ht="14.45" hidden="1" customHeight="1">
      <c r="B34" s="39"/>
      <c r="C34" s="40"/>
      <c r="D34" s="40"/>
      <c r="E34" s="47" t="s">
        <v>55</v>
      </c>
      <c r="F34" s="128">
        <f>ROUND(SUM(BI77:BI92), 2)</f>
        <v>0</v>
      </c>
      <c r="G34" s="40"/>
      <c r="H34" s="40"/>
      <c r="I34" s="129">
        <v>0</v>
      </c>
      <c r="J34" s="128">
        <v>0</v>
      </c>
      <c r="K34" s="43"/>
    </row>
    <row r="35" spans="2:11" s="1" customFormat="1" ht="6.95" customHeight="1">
      <c r="B35" s="39"/>
      <c r="C35" s="40"/>
      <c r="D35" s="40"/>
      <c r="E35" s="40"/>
      <c r="F35" s="40"/>
      <c r="G35" s="40"/>
      <c r="H35" s="40"/>
      <c r="I35" s="116"/>
      <c r="J35" s="40"/>
      <c r="K35" s="43"/>
    </row>
    <row r="36" spans="2:11" s="1" customFormat="1" ht="25.35" customHeight="1">
      <c r="B36" s="39"/>
      <c r="C36" s="130"/>
      <c r="D36" s="131" t="s">
        <v>56</v>
      </c>
      <c r="E36" s="77"/>
      <c r="F36" s="77"/>
      <c r="G36" s="132" t="s">
        <v>57</v>
      </c>
      <c r="H36" s="133" t="s">
        <v>58</v>
      </c>
      <c r="I36" s="134"/>
      <c r="J36" s="135">
        <f>SUM(J27:J34)</f>
        <v>0</v>
      </c>
      <c r="K36" s="136"/>
    </row>
    <row r="37" spans="2:11" s="1" customFormat="1" ht="14.45" customHeight="1">
      <c r="B37" s="54"/>
      <c r="C37" s="55"/>
      <c r="D37" s="55"/>
      <c r="E37" s="55"/>
      <c r="F37" s="55"/>
      <c r="G37" s="55"/>
      <c r="H37" s="55"/>
      <c r="I37" s="137"/>
      <c r="J37" s="55"/>
      <c r="K37" s="56"/>
    </row>
    <row r="41" spans="2:11" s="1" customFormat="1" ht="6.95" customHeight="1">
      <c r="B41" s="138"/>
      <c r="C41" s="139"/>
      <c r="D41" s="139"/>
      <c r="E41" s="139"/>
      <c r="F41" s="139"/>
      <c r="G41" s="139"/>
      <c r="H41" s="139"/>
      <c r="I41" s="140"/>
      <c r="J41" s="139"/>
      <c r="K41" s="141"/>
    </row>
    <row r="42" spans="2:11" s="1" customFormat="1" ht="36.950000000000003" customHeight="1">
      <c r="B42" s="39"/>
      <c r="C42" s="28" t="s">
        <v>111</v>
      </c>
      <c r="D42" s="40"/>
      <c r="E42" s="40"/>
      <c r="F42" s="40"/>
      <c r="G42" s="40"/>
      <c r="H42" s="40"/>
      <c r="I42" s="116"/>
      <c r="J42" s="40"/>
      <c r="K42" s="43"/>
    </row>
    <row r="43" spans="2:11" s="1" customFormat="1" ht="6.95" customHeight="1">
      <c r="B43" s="39"/>
      <c r="C43" s="40"/>
      <c r="D43" s="40"/>
      <c r="E43" s="40"/>
      <c r="F43" s="40"/>
      <c r="G43" s="40"/>
      <c r="H43" s="40"/>
      <c r="I43" s="116"/>
      <c r="J43" s="40"/>
      <c r="K43" s="43"/>
    </row>
    <row r="44" spans="2:11" s="1" customFormat="1" ht="14.45" customHeight="1">
      <c r="B44" s="39"/>
      <c r="C44" s="35" t="s">
        <v>18</v>
      </c>
      <c r="D44" s="40"/>
      <c r="E44" s="40"/>
      <c r="F44" s="40"/>
      <c r="G44" s="40"/>
      <c r="H44" s="40"/>
      <c r="I44" s="116"/>
      <c r="J44" s="40"/>
      <c r="K44" s="43"/>
    </row>
    <row r="45" spans="2:11" s="1" customFormat="1" ht="22.5" customHeight="1">
      <c r="B45" s="39"/>
      <c r="C45" s="40"/>
      <c r="D45" s="40"/>
      <c r="E45" s="373" t="str">
        <f>E7</f>
        <v>Snížení energetické náročnosti mateřské školy Mnichovice</v>
      </c>
      <c r="F45" s="374"/>
      <c r="G45" s="374"/>
      <c r="H45" s="374"/>
      <c r="I45" s="116"/>
      <c r="J45" s="40"/>
      <c r="K45" s="43"/>
    </row>
    <row r="46" spans="2:11" s="1" customFormat="1" ht="14.45" customHeight="1">
      <c r="B46" s="39"/>
      <c r="C46" s="35" t="s">
        <v>109</v>
      </c>
      <c r="D46" s="40"/>
      <c r="E46" s="40"/>
      <c r="F46" s="40"/>
      <c r="G46" s="40"/>
      <c r="H46" s="40"/>
      <c r="I46" s="116"/>
      <c r="J46" s="40"/>
      <c r="K46" s="43"/>
    </row>
    <row r="47" spans="2:11" s="1" customFormat="1" ht="23.25" customHeight="1">
      <c r="B47" s="39"/>
      <c r="C47" s="40"/>
      <c r="D47" s="40"/>
      <c r="E47" s="375" t="str">
        <f>E9</f>
        <v>04 - Ostatní náklady</v>
      </c>
      <c r="F47" s="376"/>
      <c r="G47" s="376"/>
      <c r="H47" s="376"/>
      <c r="I47" s="116"/>
      <c r="J47" s="40"/>
      <c r="K47" s="43"/>
    </row>
    <row r="48" spans="2:11" s="1" customFormat="1" ht="6.95" customHeight="1">
      <c r="B48" s="39"/>
      <c r="C48" s="40"/>
      <c r="D48" s="40"/>
      <c r="E48" s="40"/>
      <c r="F48" s="40"/>
      <c r="G48" s="40"/>
      <c r="H48" s="40"/>
      <c r="I48" s="116"/>
      <c r="J48" s="40"/>
      <c r="K48" s="43"/>
    </row>
    <row r="49" spans="2:47" s="1" customFormat="1" ht="18" customHeight="1">
      <c r="B49" s="39"/>
      <c r="C49" s="35" t="s">
        <v>25</v>
      </c>
      <c r="D49" s="40"/>
      <c r="E49" s="40"/>
      <c r="F49" s="33" t="str">
        <f>F12</f>
        <v>Tyršova 600, 251 64 Mnichovice</v>
      </c>
      <c r="G49" s="40"/>
      <c r="H49" s="40"/>
      <c r="I49" s="117" t="s">
        <v>27</v>
      </c>
      <c r="J49" s="118" t="str">
        <f>IF(J12="","",J12)</f>
        <v>5. 3. 2017</v>
      </c>
      <c r="K49" s="43"/>
    </row>
    <row r="50" spans="2:47" s="1" customFormat="1" ht="6.95" customHeight="1">
      <c r="B50" s="39"/>
      <c r="C50" s="40"/>
      <c r="D50" s="40"/>
      <c r="E50" s="40"/>
      <c r="F50" s="40"/>
      <c r="G50" s="40"/>
      <c r="H50" s="40"/>
      <c r="I50" s="116"/>
      <c r="J50" s="40"/>
      <c r="K50" s="43"/>
    </row>
    <row r="51" spans="2:47" s="1" customFormat="1">
      <c r="B51" s="39"/>
      <c r="C51" s="35" t="s">
        <v>31</v>
      </c>
      <c r="D51" s="40"/>
      <c r="E51" s="40"/>
      <c r="F51" s="33" t="str">
        <f>E15</f>
        <v>Město Mnichovice</v>
      </c>
      <c r="G51" s="40"/>
      <c r="H51" s="40"/>
      <c r="I51" s="117" t="s">
        <v>39</v>
      </c>
      <c r="J51" s="33" t="str">
        <f>E21</f>
        <v>Anylopex plus s.r.o.</v>
      </c>
      <c r="K51" s="43"/>
    </row>
    <row r="52" spans="2:47" s="1" customFormat="1" ht="14.45" customHeight="1">
      <c r="B52" s="39"/>
      <c r="C52" s="35" t="s">
        <v>37</v>
      </c>
      <c r="D52" s="40"/>
      <c r="E52" s="40"/>
      <c r="F52" s="33" t="str">
        <f>IF(E18="","",E18)</f>
        <v/>
      </c>
      <c r="G52" s="40"/>
      <c r="H52" s="40"/>
      <c r="I52" s="116"/>
      <c r="J52" s="40"/>
      <c r="K52" s="43"/>
    </row>
    <row r="53" spans="2:47" s="1" customFormat="1" ht="10.35" customHeight="1">
      <c r="B53" s="39"/>
      <c r="C53" s="40"/>
      <c r="D53" s="40"/>
      <c r="E53" s="40"/>
      <c r="F53" s="40"/>
      <c r="G53" s="40"/>
      <c r="H53" s="40"/>
      <c r="I53" s="116"/>
      <c r="J53" s="40"/>
      <c r="K53" s="43"/>
    </row>
    <row r="54" spans="2:47" s="1" customFormat="1" ht="29.25" customHeight="1">
      <c r="B54" s="39"/>
      <c r="C54" s="142" t="s">
        <v>112</v>
      </c>
      <c r="D54" s="130"/>
      <c r="E54" s="130"/>
      <c r="F54" s="130"/>
      <c r="G54" s="130"/>
      <c r="H54" s="130"/>
      <c r="I54" s="143"/>
      <c r="J54" s="144" t="s">
        <v>113</v>
      </c>
      <c r="K54" s="145"/>
    </row>
    <row r="55" spans="2:47" s="1" customFormat="1" ht="10.35" customHeight="1">
      <c r="B55" s="39"/>
      <c r="C55" s="40"/>
      <c r="D55" s="40"/>
      <c r="E55" s="40"/>
      <c r="F55" s="40"/>
      <c r="G55" s="40"/>
      <c r="H55" s="40"/>
      <c r="I55" s="116"/>
      <c r="J55" s="40"/>
      <c r="K55" s="43"/>
    </row>
    <row r="56" spans="2:47" s="1" customFormat="1" ht="29.25" customHeight="1">
      <c r="B56" s="39"/>
      <c r="C56" s="146" t="s">
        <v>114</v>
      </c>
      <c r="D56" s="40"/>
      <c r="E56" s="40"/>
      <c r="F56" s="40"/>
      <c r="G56" s="40"/>
      <c r="H56" s="40"/>
      <c r="I56" s="116"/>
      <c r="J56" s="126">
        <f>J77</f>
        <v>0</v>
      </c>
      <c r="K56" s="43"/>
      <c r="AU56" s="22" t="s">
        <v>115</v>
      </c>
    </row>
    <row r="57" spans="2:47" s="7" customFormat="1" ht="24.95" customHeight="1">
      <c r="B57" s="147"/>
      <c r="C57" s="148"/>
      <c r="D57" s="149" t="s">
        <v>841</v>
      </c>
      <c r="E57" s="150"/>
      <c r="F57" s="150"/>
      <c r="G57" s="150"/>
      <c r="H57" s="150"/>
      <c r="I57" s="151"/>
      <c r="J57" s="152">
        <f>J78</f>
        <v>0</v>
      </c>
      <c r="K57" s="153"/>
    </row>
    <row r="58" spans="2:47" s="1" customFormat="1" ht="21.75" customHeight="1">
      <c r="B58" s="39"/>
      <c r="C58" s="40"/>
      <c r="D58" s="40"/>
      <c r="E58" s="40"/>
      <c r="F58" s="40"/>
      <c r="G58" s="40"/>
      <c r="H58" s="40"/>
      <c r="I58" s="116"/>
      <c r="J58" s="40"/>
      <c r="K58" s="43"/>
    </row>
    <row r="59" spans="2:47" s="1" customFormat="1" ht="6.95" customHeight="1">
      <c r="B59" s="54"/>
      <c r="C59" s="55"/>
      <c r="D59" s="55"/>
      <c r="E59" s="55"/>
      <c r="F59" s="55"/>
      <c r="G59" s="55"/>
      <c r="H59" s="55"/>
      <c r="I59" s="137"/>
      <c r="J59" s="55"/>
      <c r="K59" s="56"/>
    </row>
    <row r="63" spans="2:47" s="1" customFormat="1" ht="6.95" customHeight="1">
      <c r="B63" s="57"/>
      <c r="C63" s="58"/>
      <c r="D63" s="58"/>
      <c r="E63" s="58"/>
      <c r="F63" s="58"/>
      <c r="G63" s="58"/>
      <c r="H63" s="58"/>
      <c r="I63" s="140"/>
      <c r="J63" s="58"/>
      <c r="K63" s="58"/>
      <c r="L63" s="59"/>
    </row>
    <row r="64" spans="2:47" s="1" customFormat="1" ht="36.950000000000003" customHeight="1">
      <c r="B64" s="39"/>
      <c r="C64" s="60" t="s">
        <v>134</v>
      </c>
      <c r="D64" s="61"/>
      <c r="E64" s="61"/>
      <c r="F64" s="61"/>
      <c r="G64" s="61"/>
      <c r="H64" s="61"/>
      <c r="I64" s="161"/>
      <c r="J64" s="61"/>
      <c r="K64" s="61"/>
      <c r="L64" s="59"/>
    </row>
    <row r="65" spans="2:65" s="1" customFormat="1" ht="6.95" customHeight="1">
      <c r="B65" s="39"/>
      <c r="C65" s="61"/>
      <c r="D65" s="61"/>
      <c r="E65" s="61"/>
      <c r="F65" s="61"/>
      <c r="G65" s="61"/>
      <c r="H65" s="61"/>
      <c r="I65" s="161"/>
      <c r="J65" s="61"/>
      <c r="K65" s="61"/>
      <c r="L65" s="59"/>
    </row>
    <row r="66" spans="2:65" s="1" customFormat="1" ht="14.45" customHeight="1">
      <c r="B66" s="39"/>
      <c r="C66" s="63" t="s">
        <v>18</v>
      </c>
      <c r="D66" s="61"/>
      <c r="E66" s="61"/>
      <c r="F66" s="61"/>
      <c r="G66" s="61"/>
      <c r="H66" s="61"/>
      <c r="I66" s="161"/>
      <c r="J66" s="61"/>
      <c r="K66" s="61"/>
      <c r="L66" s="59"/>
    </row>
    <row r="67" spans="2:65" s="1" customFormat="1" ht="22.5" customHeight="1">
      <c r="B67" s="39"/>
      <c r="C67" s="61"/>
      <c r="D67" s="61"/>
      <c r="E67" s="377" t="str">
        <f>E7</f>
        <v>Snížení energetické náročnosti mateřské školy Mnichovice</v>
      </c>
      <c r="F67" s="378"/>
      <c r="G67" s="378"/>
      <c r="H67" s="378"/>
      <c r="I67" s="161"/>
      <c r="J67" s="61"/>
      <c r="K67" s="61"/>
      <c r="L67" s="59"/>
    </row>
    <row r="68" spans="2:65" s="1" customFormat="1" ht="14.45" customHeight="1">
      <c r="B68" s="39"/>
      <c r="C68" s="63" t="s">
        <v>109</v>
      </c>
      <c r="D68" s="61"/>
      <c r="E68" s="61"/>
      <c r="F68" s="61"/>
      <c r="G68" s="61"/>
      <c r="H68" s="61"/>
      <c r="I68" s="161"/>
      <c r="J68" s="61"/>
      <c r="K68" s="61"/>
      <c r="L68" s="59"/>
    </row>
    <row r="69" spans="2:65" s="1" customFormat="1" ht="23.25" customHeight="1">
      <c r="B69" s="39"/>
      <c r="C69" s="61"/>
      <c r="D69" s="61"/>
      <c r="E69" s="353" t="str">
        <f>E9</f>
        <v>04 - Ostatní náklady</v>
      </c>
      <c r="F69" s="379"/>
      <c r="G69" s="379"/>
      <c r="H69" s="379"/>
      <c r="I69" s="161"/>
      <c r="J69" s="61"/>
      <c r="K69" s="61"/>
      <c r="L69" s="59"/>
    </row>
    <row r="70" spans="2:65" s="1" customFormat="1" ht="6.95" customHeight="1">
      <c r="B70" s="39"/>
      <c r="C70" s="61"/>
      <c r="D70" s="61"/>
      <c r="E70" s="61"/>
      <c r="F70" s="61"/>
      <c r="G70" s="61"/>
      <c r="H70" s="61"/>
      <c r="I70" s="161"/>
      <c r="J70" s="61"/>
      <c r="K70" s="61"/>
      <c r="L70" s="59"/>
    </row>
    <row r="71" spans="2:65" s="1" customFormat="1" ht="18" customHeight="1">
      <c r="B71" s="39"/>
      <c r="C71" s="63" t="s">
        <v>25</v>
      </c>
      <c r="D71" s="61"/>
      <c r="E71" s="61"/>
      <c r="F71" s="162" t="str">
        <f>F12</f>
        <v>Tyršova 600, 251 64 Mnichovice</v>
      </c>
      <c r="G71" s="61"/>
      <c r="H71" s="61"/>
      <c r="I71" s="163" t="s">
        <v>27</v>
      </c>
      <c r="J71" s="71" t="str">
        <f>IF(J12="","",J12)</f>
        <v>5. 3. 2017</v>
      </c>
      <c r="K71" s="61"/>
      <c r="L71" s="59"/>
    </row>
    <row r="72" spans="2:65" s="1" customFormat="1" ht="6.95" customHeight="1">
      <c r="B72" s="39"/>
      <c r="C72" s="61"/>
      <c r="D72" s="61"/>
      <c r="E72" s="61"/>
      <c r="F72" s="61"/>
      <c r="G72" s="61"/>
      <c r="H72" s="61"/>
      <c r="I72" s="161"/>
      <c r="J72" s="61"/>
      <c r="K72" s="61"/>
      <c r="L72" s="59"/>
    </row>
    <row r="73" spans="2:65" s="1" customFormat="1">
      <c r="B73" s="39"/>
      <c r="C73" s="63" t="s">
        <v>31</v>
      </c>
      <c r="D73" s="61"/>
      <c r="E73" s="61"/>
      <c r="F73" s="162" t="str">
        <f>E15</f>
        <v>Město Mnichovice</v>
      </c>
      <c r="G73" s="61"/>
      <c r="H73" s="61"/>
      <c r="I73" s="163" t="s">
        <v>39</v>
      </c>
      <c r="J73" s="162" t="str">
        <f>E21</f>
        <v>Anylopex plus s.r.o.</v>
      </c>
      <c r="K73" s="61"/>
      <c r="L73" s="59"/>
    </row>
    <row r="74" spans="2:65" s="1" customFormat="1" ht="14.45" customHeight="1">
      <c r="B74" s="39"/>
      <c r="C74" s="63" t="s">
        <v>37</v>
      </c>
      <c r="D74" s="61"/>
      <c r="E74" s="61"/>
      <c r="F74" s="162" t="str">
        <f>IF(E18="","",E18)</f>
        <v/>
      </c>
      <c r="G74" s="61"/>
      <c r="H74" s="61"/>
      <c r="I74" s="161"/>
      <c r="J74" s="61"/>
      <c r="K74" s="61"/>
      <c r="L74" s="59"/>
    </row>
    <row r="75" spans="2:65" s="1" customFormat="1" ht="10.35" customHeight="1">
      <c r="B75" s="39"/>
      <c r="C75" s="61"/>
      <c r="D75" s="61"/>
      <c r="E75" s="61"/>
      <c r="F75" s="61"/>
      <c r="G75" s="61"/>
      <c r="H75" s="61"/>
      <c r="I75" s="161"/>
      <c r="J75" s="61"/>
      <c r="K75" s="61"/>
      <c r="L75" s="59"/>
    </row>
    <row r="76" spans="2:65" s="9" customFormat="1" ht="29.25" customHeight="1">
      <c r="B76" s="164"/>
      <c r="C76" s="165" t="s">
        <v>135</v>
      </c>
      <c r="D76" s="166" t="s">
        <v>65</v>
      </c>
      <c r="E76" s="166" t="s">
        <v>61</v>
      </c>
      <c r="F76" s="166" t="s">
        <v>136</v>
      </c>
      <c r="G76" s="166" t="s">
        <v>137</v>
      </c>
      <c r="H76" s="166" t="s">
        <v>138</v>
      </c>
      <c r="I76" s="167" t="s">
        <v>139</v>
      </c>
      <c r="J76" s="166" t="s">
        <v>113</v>
      </c>
      <c r="K76" s="168" t="s">
        <v>140</v>
      </c>
      <c r="L76" s="169"/>
      <c r="M76" s="79" t="s">
        <v>141</v>
      </c>
      <c r="N76" s="80" t="s">
        <v>50</v>
      </c>
      <c r="O76" s="80" t="s">
        <v>142</v>
      </c>
      <c r="P76" s="80" t="s">
        <v>143</v>
      </c>
      <c r="Q76" s="80" t="s">
        <v>144</v>
      </c>
      <c r="R76" s="80" t="s">
        <v>145</v>
      </c>
      <c r="S76" s="80" t="s">
        <v>146</v>
      </c>
      <c r="T76" s="81" t="s">
        <v>147</v>
      </c>
    </row>
    <row r="77" spans="2:65" s="1" customFormat="1" ht="29.25" customHeight="1">
      <c r="B77" s="39"/>
      <c r="C77" s="85" t="s">
        <v>114</v>
      </c>
      <c r="D77" s="61"/>
      <c r="E77" s="61"/>
      <c r="F77" s="61"/>
      <c r="G77" s="61"/>
      <c r="H77" s="61"/>
      <c r="I77" s="161"/>
      <c r="J77" s="170">
        <f>BK77</f>
        <v>0</v>
      </c>
      <c r="K77" s="61"/>
      <c r="L77" s="59"/>
      <c r="M77" s="82"/>
      <c r="N77" s="83"/>
      <c r="O77" s="83"/>
      <c r="P77" s="171">
        <f>P78</f>
        <v>0</v>
      </c>
      <c r="Q77" s="83"/>
      <c r="R77" s="171">
        <f>R78</f>
        <v>0</v>
      </c>
      <c r="S77" s="83"/>
      <c r="T77" s="172">
        <f>T78</f>
        <v>0</v>
      </c>
      <c r="AT77" s="22" t="s">
        <v>79</v>
      </c>
      <c r="AU77" s="22" t="s">
        <v>115</v>
      </c>
      <c r="BK77" s="173">
        <f>BK78</f>
        <v>0</v>
      </c>
    </row>
    <row r="78" spans="2:65" s="10" customFormat="1" ht="37.35" customHeight="1">
      <c r="B78" s="174"/>
      <c r="C78" s="175"/>
      <c r="D78" s="188" t="s">
        <v>79</v>
      </c>
      <c r="E78" s="252" t="s">
        <v>991</v>
      </c>
      <c r="F78" s="252" t="s">
        <v>992</v>
      </c>
      <c r="G78" s="175"/>
      <c r="H78" s="175"/>
      <c r="I78" s="178"/>
      <c r="J78" s="253">
        <f>BK78</f>
        <v>0</v>
      </c>
      <c r="K78" s="175"/>
      <c r="L78" s="180"/>
      <c r="M78" s="181"/>
      <c r="N78" s="182"/>
      <c r="O78" s="182"/>
      <c r="P78" s="183">
        <f>SUM(P79:P92)</f>
        <v>0</v>
      </c>
      <c r="Q78" s="182"/>
      <c r="R78" s="183">
        <f>SUM(R79:R92)</f>
        <v>0</v>
      </c>
      <c r="S78" s="182"/>
      <c r="T78" s="184">
        <f>SUM(T79:T92)</f>
        <v>0</v>
      </c>
      <c r="AR78" s="185" t="s">
        <v>157</v>
      </c>
      <c r="AT78" s="186" t="s">
        <v>79</v>
      </c>
      <c r="AU78" s="186" t="s">
        <v>80</v>
      </c>
      <c r="AY78" s="185" t="s">
        <v>150</v>
      </c>
      <c r="BK78" s="187">
        <f>SUM(BK79:BK92)</f>
        <v>0</v>
      </c>
    </row>
    <row r="79" spans="2:65" s="1" customFormat="1" ht="31.5" customHeight="1">
      <c r="B79" s="39"/>
      <c r="C79" s="191" t="s">
        <v>24</v>
      </c>
      <c r="D79" s="191" t="s">
        <v>152</v>
      </c>
      <c r="E79" s="192" t="s">
        <v>1143</v>
      </c>
      <c r="F79" s="193" t="s">
        <v>1144</v>
      </c>
      <c r="G79" s="194" t="s">
        <v>1145</v>
      </c>
      <c r="H79" s="195">
        <v>100</v>
      </c>
      <c r="I79" s="196"/>
      <c r="J79" s="197">
        <f>ROUND(I79*H79,2)</f>
        <v>0</v>
      </c>
      <c r="K79" s="193" t="s">
        <v>22</v>
      </c>
      <c r="L79" s="59"/>
      <c r="M79" s="198" t="s">
        <v>22</v>
      </c>
      <c r="N79" s="199" t="s">
        <v>51</v>
      </c>
      <c r="O79" s="40"/>
      <c r="P79" s="200">
        <f>O79*H79</f>
        <v>0</v>
      </c>
      <c r="Q79" s="200">
        <v>0</v>
      </c>
      <c r="R79" s="200">
        <f>Q79*H79</f>
        <v>0</v>
      </c>
      <c r="S79" s="200">
        <v>0</v>
      </c>
      <c r="T79" s="201">
        <f>S79*H79</f>
        <v>0</v>
      </c>
      <c r="AR79" s="22" t="s">
        <v>1146</v>
      </c>
      <c r="AT79" s="22" t="s">
        <v>152</v>
      </c>
      <c r="AU79" s="22" t="s">
        <v>24</v>
      </c>
      <c r="AY79" s="22" t="s">
        <v>150</v>
      </c>
      <c r="BE79" s="202">
        <f>IF(N79="základní",J79,0)</f>
        <v>0</v>
      </c>
      <c r="BF79" s="202">
        <f>IF(N79="snížená",J79,0)</f>
        <v>0</v>
      </c>
      <c r="BG79" s="202">
        <f>IF(N79="zákl. přenesená",J79,0)</f>
        <v>0</v>
      </c>
      <c r="BH79" s="202">
        <f>IF(N79="sníž. přenesená",J79,0)</f>
        <v>0</v>
      </c>
      <c r="BI79" s="202">
        <f>IF(N79="nulová",J79,0)</f>
        <v>0</v>
      </c>
      <c r="BJ79" s="22" t="s">
        <v>24</v>
      </c>
      <c r="BK79" s="202">
        <f>ROUND(I79*H79,2)</f>
        <v>0</v>
      </c>
      <c r="BL79" s="22" t="s">
        <v>1146</v>
      </c>
      <c r="BM79" s="22" t="s">
        <v>1147</v>
      </c>
    </row>
    <row r="80" spans="2:65" s="1" customFormat="1" ht="13.5">
      <c r="B80" s="39"/>
      <c r="C80" s="61"/>
      <c r="D80" s="208" t="s">
        <v>159</v>
      </c>
      <c r="E80" s="61"/>
      <c r="F80" s="218" t="s">
        <v>1148</v>
      </c>
      <c r="G80" s="61"/>
      <c r="H80" s="61"/>
      <c r="I80" s="161"/>
      <c r="J80" s="61"/>
      <c r="K80" s="61"/>
      <c r="L80" s="59"/>
      <c r="M80" s="205"/>
      <c r="N80" s="40"/>
      <c r="O80" s="40"/>
      <c r="P80" s="40"/>
      <c r="Q80" s="40"/>
      <c r="R80" s="40"/>
      <c r="S80" s="40"/>
      <c r="T80" s="76"/>
      <c r="AT80" s="22" t="s">
        <v>159</v>
      </c>
      <c r="AU80" s="22" t="s">
        <v>24</v>
      </c>
    </row>
    <row r="81" spans="2:65" s="1" customFormat="1" ht="22.5" customHeight="1">
      <c r="B81" s="39"/>
      <c r="C81" s="191" t="s">
        <v>167</v>
      </c>
      <c r="D81" s="191" t="s">
        <v>152</v>
      </c>
      <c r="E81" s="192" t="s">
        <v>1149</v>
      </c>
      <c r="F81" s="193" t="s">
        <v>1150</v>
      </c>
      <c r="G81" s="194" t="s">
        <v>753</v>
      </c>
      <c r="H81" s="195">
        <v>1</v>
      </c>
      <c r="I81" s="196"/>
      <c r="J81" s="197">
        <f>ROUND(I81*H81,2)</f>
        <v>0</v>
      </c>
      <c r="K81" s="193" t="s">
        <v>22</v>
      </c>
      <c r="L81" s="59"/>
      <c r="M81" s="198" t="s">
        <v>22</v>
      </c>
      <c r="N81" s="199" t="s">
        <v>51</v>
      </c>
      <c r="O81" s="40"/>
      <c r="P81" s="200">
        <f>O81*H81</f>
        <v>0</v>
      </c>
      <c r="Q81" s="200">
        <v>0</v>
      </c>
      <c r="R81" s="200">
        <f>Q81*H81</f>
        <v>0</v>
      </c>
      <c r="S81" s="200">
        <v>0</v>
      </c>
      <c r="T81" s="201">
        <f>S81*H81</f>
        <v>0</v>
      </c>
      <c r="AR81" s="22" t="s">
        <v>1151</v>
      </c>
      <c r="AT81" s="22" t="s">
        <v>152</v>
      </c>
      <c r="AU81" s="22" t="s">
        <v>24</v>
      </c>
      <c r="AY81" s="22" t="s">
        <v>150</v>
      </c>
      <c r="BE81" s="202">
        <f>IF(N81="základní",J81,0)</f>
        <v>0</v>
      </c>
      <c r="BF81" s="202">
        <f>IF(N81="snížená",J81,0)</f>
        <v>0</v>
      </c>
      <c r="BG81" s="202">
        <f>IF(N81="zákl. přenesená",J81,0)</f>
        <v>0</v>
      </c>
      <c r="BH81" s="202">
        <f>IF(N81="sníž. přenesená",J81,0)</f>
        <v>0</v>
      </c>
      <c r="BI81" s="202">
        <f>IF(N81="nulová",J81,0)</f>
        <v>0</v>
      </c>
      <c r="BJ81" s="22" t="s">
        <v>24</v>
      </c>
      <c r="BK81" s="202">
        <f>ROUND(I81*H81,2)</f>
        <v>0</v>
      </c>
      <c r="BL81" s="22" t="s">
        <v>1151</v>
      </c>
      <c r="BM81" s="22" t="s">
        <v>1152</v>
      </c>
    </row>
    <row r="82" spans="2:65" s="1" customFormat="1" ht="13.5">
      <c r="B82" s="39"/>
      <c r="C82" s="61"/>
      <c r="D82" s="203" t="s">
        <v>159</v>
      </c>
      <c r="E82" s="61"/>
      <c r="F82" s="204" t="s">
        <v>1150</v>
      </c>
      <c r="G82" s="61"/>
      <c r="H82" s="61"/>
      <c r="I82" s="161"/>
      <c r="J82" s="61"/>
      <c r="K82" s="61"/>
      <c r="L82" s="59"/>
      <c r="M82" s="205"/>
      <c r="N82" s="40"/>
      <c r="O82" s="40"/>
      <c r="P82" s="40"/>
      <c r="Q82" s="40"/>
      <c r="R82" s="40"/>
      <c r="S82" s="40"/>
      <c r="T82" s="76"/>
      <c r="AT82" s="22" t="s">
        <v>159</v>
      </c>
      <c r="AU82" s="22" t="s">
        <v>24</v>
      </c>
    </row>
    <row r="83" spans="2:65" s="1" customFormat="1" ht="67.5">
      <c r="B83" s="39"/>
      <c r="C83" s="61"/>
      <c r="D83" s="208" t="s">
        <v>221</v>
      </c>
      <c r="E83" s="61"/>
      <c r="F83" s="244" t="s">
        <v>1153</v>
      </c>
      <c r="G83" s="61"/>
      <c r="H83" s="61"/>
      <c r="I83" s="161"/>
      <c r="J83" s="61"/>
      <c r="K83" s="61"/>
      <c r="L83" s="59"/>
      <c r="M83" s="205"/>
      <c r="N83" s="40"/>
      <c r="O83" s="40"/>
      <c r="P83" s="40"/>
      <c r="Q83" s="40"/>
      <c r="R83" s="40"/>
      <c r="S83" s="40"/>
      <c r="T83" s="76"/>
      <c r="AT83" s="22" t="s">
        <v>221</v>
      </c>
      <c r="AU83" s="22" t="s">
        <v>24</v>
      </c>
    </row>
    <row r="84" spans="2:65" s="1" customFormat="1" ht="22.5" customHeight="1">
      <c r="B84" s="39"/>
      <c r="C84" s="191" t="s">
        <v>157</v>
      </c>
      <c r="D84" s="191" t="s">
        <v>152</v>
      </c>
      <c r="E84" s="192" t="s">
        <v>1154</v>
      </c>
      <c r="F84" s="193" t="s">
        <v>1155</v>
      </c>
      <c r="G84" s="194" t="s">
        <v>753</v>
      </c>
      <c r="H84" s="195">
        <v>1</v>
      </c>
      <c r="I84" s="196"/>
      <c r="J84" s="197">
        <f>ROUND(I84*H84,2)</f>
        <v>0</v>
      </c>
      <c r="K84" s="193" t="s">
        <v>22</v>
      </c>
      <c r="L84" s="59"/>
      <c r="M84" s="198" t="s">
        <v>22</v>
      </c>
      <c r="N84" s="199" t="s">
        <v>51</v>
      </c>
      <c r="O84" s="40"/>
      <c r="P84" s="200">
        <f>O84*H84</f>
        <v>0</v>
      </c>
      <c r="Q84" s="200">
        <v>0</v>
      </c>
      <c r="R84" s="200">
        <f>Q84*H84</f>
        <v>0</v>
      </c>
      <c r="S84" s="200">
        <v>0</v>
      </c>
      <c r="T84" s="201">
        <f>S84*H84</f>
        <v>0</v>
      </c>
      <c r="AR84" s="22" t="s">
        <v>1151</v>
      </c>
      <c r="AT84" s="22" t="s">
        <v>152</v>
      </c>
      <c r="AU84" s="22" t="s">
        <v>24</v>
      </c>
      <c r="AY84" s="22" t="s">
        <v>150</v>
      </c>
      <c r="BE84" s="202">
        <f>IF(N84="základní",J84,0)</f>
        <v>0</v>
      </c>
      <c r="BF84" s="202">
        <f>IF(N84="snížená",J84,0)</f>
        <v>0</v>
      </c>
      <c r="BG84" s="202">
        <f>IF(N84="zákl. přenesená",J84,0)</f>
        <v>0</v>
      </c>
      <c r="BH84" s="202">
        <f>IF(N84="sníž. přenesená",J84,0)</f>
        <v>0</v>
      </c>
      <c r="BI84" s="202">
        <f>IF(N84="nulová",J84,0)</f>
        <v>0</v>
      </c>
      <c r="BJ84" s="22" t="s">
        <v>24</v>
      </c>
      <c r="BK84" s="202">
        <f>ROUND(I84*H84,2)</f>
        <v>0</v>
      </c>
      <c r="BL84" s="22" t="s">
        <v>1151</v>
      </c>
      <c r="BM84" s="22" t="s">
        <v>1156</v>
      </c>
    </row>
    <row r="85" spans="2:65" s="1" customFormat="1" ht="13.5">
      <c r="B85" s="39"/>
      <c r="C85" s="61"/>
      <c r="D85" s="203" t="s">
        <v>159</v>
      </c>
      <c r="E85" s="61"/>
      <c r="F85" s="204" t="s">
        <v>1155</v>
      </c>
      <c r="G85" s="61"/>
      <c r="H85" s="61"/>
      <c r="I85" s="161"/>
      <c r="J85" s="61"/>
      <c r="K85" s="61"/>
      <c r="L85" s="59"/>
      <c r="M85" s="205"/>
      <c r="N85" s="40"/>
      <c r="O85" s="40"/>
      <c r="P85" s="40"/>
      <c r="Q85" s="40"/>
      <c r="R85" s="40"/>
      <c r="S85" s="40"/>
      <c r="T85" s="76"/>
      <c r="AT85" s="22" t="s">
        <v>159</v>
      </c>
      <c r="AU85" s="22" t="s">
        <v>24</v>
      </c>
    </row>
    <row r="86" spans="2:65" s="1" customFormat="1" ht="27">
      <c r="B86" s="39"/>
      <c r="C86" s="61"/>
      <c r="D86" s="208" t="s">
        <v>221</v>
      </c>
      <c r="E86" s="61"/>
      <c r="F86" s="244" t="s">
        <v>1157</v>
      </c>
      <c r="G86" s="61"/>
      <c r="H86" s="61"/>
      <c r="I86" s="161"/>
      <c r="J86" s="61"/>
      <c r="K86" s="61"/>
      <c r="L86" s="59"/>
      <c r="M86" s="205"/>
      <c r="N86" s="40"/>
      <c r="O86" s="40"/>
      <c r="P86" s="40"/>
      <c r="Q86" s="40"/>
      <c r="R86" s="40"/>
      <c r="S86" s="40"/>
      <c r="T86" s="76"/>
      <c r="AT86" s="22" t="s">
        <v>221</v>
      </c>
      <c r="AU86" s="22" t="s">
        <v>24</v>
      </c>
    </row>
    <row r="87" spans="2:65" s="1" customFormat="1" ht="22.5" customHeight="1">
      <c r="B87" s="39"/>
      <c r="C87" s="191" t="s">
        <v>178</v>
      </c>
      <c r="D87" s="191" t="s">
        <v>152</v>
      </c>
      <c r="E87" s="192" t="s">
        <v>1158</v>
      </c>
      <c r="F87" s="193" t="s">
        <v>1159</v>
      </c>
      <c r="G87" s="194" t="s">
        <v>753</v>
      </c>
      <c r="H87" s="195">
        <v>1</v>
      </c>
      <c r="I87" s="196"/>
      <c r="J87" s="197">
        <f>ROUND(I87*H87,2)</f>
        <v>0</v>
      </c>
      <c r="K87" s="193" t="s">
        <v>22</v>
      </c>
      <c r="L87" s="59"/>
      <c r="M87" s="198" t="s">
        <v>22</v>
      </c>
      <c r="N87" s="199" t="s">
        <v>51</v>
      </c>
      <c r="O87" s="40"/>
      <c r="P87" s="200">
        <f>O87*H87</f>
        <v>0</v>
      </c>
      <c r="Q87" s="200">
        <v>0</v>
      </c>
      <c r="R87" s="200">
        <f>Q87*H87</f>
        <v>0</v>
      </c>
      <c r="S87" s="200">
        <v>0</v>
      </c>
      <c r="T87" s="201">
        <f>S87*H87</f>
        <v>0</v>
      </c>
      <c r="AR87" s="22" t="s">
        <v>1151</v>
      </c>
      <c r="AT87" s="22" t="s">
        <v>152</v>
      </c>
      <c r="AU87" s="22" t="s">
        <v>24</v>
      </c>
      <c r="AY87" s="22" t="s">
        <v>150</v>
      </c>
      <c r="BE87" s="202">
        <f>IF(N87="základní",J87,0)</f>
        <v>0</v>
      </c>
      <c r="BF87" s="202">
        <f>IF(N87="snížená",J87,0)</f>
        <v>0</v>
      </c>
      <c r="BG87" s="202">
        <f>IF(N87="zákl. přenesená",J87,0)</f>
        <v>0</v>
      </c>
      <c r="BH87" s="202">
        <f>IF(N87="sníž. přenesená",J87,0)</f>
        <v>0</v>
      </c>
      <c r="BI87" s="202">
        <f>IF(N87="nulová",J87,0)</f>
        <v>0</v>
      </c>
      <c r="BJ87" s="22" t="s">
        <v>24</v>
      </c>
      <c r="BK87" s="202">
        <f>ROUND(I87*H87,2)</f>
        <v>0</v>
      </c>
      <c r="BL87" s="22" t="s">
        <v>1151</v>
      </c>
      <c r="BM87" s="22" t="s">
        <v>1160</v>
      </c>
    </row>
    <row r="88" spans="2:65" s="1" customFormat="1" ht="13.5">
      <c r="B88" s="39"/>
      <c r="C88" s="61"/>
      <c r="D88" s="203" t="s">
        <v>159</v>
      </c>
      <c r="E88" s="61"/>
      <c r="F88" s="204" t="s">
        <v>1159</v>
      </c>
      <c r="G88" s="61"/>
      <c r="H88" s="61"/>
      <c r="I88" s="161"/>
      <c r="J88" s="61"/>
      <c r="K88" s="61"/>
      <c r="L88" s="59"/>
      <c r="M88" s="205"/>
      <c r="N88" s="40"/>
      <c r="O88" s="40"/>
      <c r="P88" s="40"/>
      <c r="Q88" s="40"/>
      <c r="R88" s="40"/>
      <c r="S88" s="40"/>
      <c r="T88" s="76"/>
      <c r="AT88" s="22" t="s">
        <v>159</v>
      </c>
      <c r="AU88" s="22" t="s">
        <v>24</v>
      </c>
    </row>
    <row r="89" spans="2:65" s="1" customFormat="1" ht="94.5">
      <c r="B89" s="39"/>
      <c r="C89" s="61"/>
      <c r="D89" s="208" t="s">
        <v>221</v>
      </c>
      <c r="E89" s="61"/>
      <c r="F89" s="244" t="s">
        <v>1161</v>
      </c>
      <c r="G89" s="61"/>
      <c r="H89" s="61"/>
      <c r="I89" s="161"/>
      <c r="J89" s="61"/>
      <c r="K89" s="61"/>
      <c r="L89" s="59"/>
      <c r="M89" s="205"/>
      <c r="N89" s="40"/>
      <c r="O89" s="40"/>
      <c r="P89" s="40"/>
      <c r="Q89" s="40"/>
      <c r="R89" s="40"/>
      <c r="S89" s="40"/>
      <c r="T89" s="76"/>
      <c r="AT89" s="22" t="s">
        <v>221</v>
      </c>
      <c r="AU89" s="22" t="s">
        <v>24</v>
      </c>
    </row>
    <row r="90" spans="2:65" s="1" customFormat="1" ht="22.5" customHeight="1">
      <c r="B90" s="39"/>
      <c r="C90" s="191" t="s">
        <v>182</v>
      </c>
      <c r="D90" s="191" t="s">
        <v>152</v>
      </c>
      <c r="E90" s="192" t="s">
        <v>1162</v>
      </c>
      <c r="F90" s="193" t="s">
        <v>1163</v>
      </c>
      <c r="G90" s="194" t="s">
        <v>753</v>
      </c>
      <c r="H90" s="195">
        <v>1</v>
      </c>
      <c r="I90" s="196"/>
      <c r="J90" s="197">
        <f>ROUND(I90*H90,2)</f>
        <v>0</v>
      </c>
      <c r="K90" s="193" t="s">
        <v>22</v>
      </c>
      <c r="L90" s="59"/>
      <c r="M90" s="198" t="s">
        <v>22</v>
      </c>
      <c r="N90" s="199" t="s">
        <v>51</v>
      </c>
      <c r="O90" s="40"/>
      <c r="P90" s="200">
        <f>O90*H90</f>
        <v>0</v>
      </c>
      <c r="Q90" s="200">
        <v>0</v>
      </c>
      <c r="R90" s="200">
        <f>Q90*H90</f>
        <v>0</v>
      </c>
      <c r="S90" s="200">
        <v>0</v>
      </c>
      <c r="T90" s="201">
        <f>S90*H90</f>
        <v>0</v>
      </c>
      <c r="AR90" s="22" t="s">
        <v>1151</v>
      </c>
      <c r="AT90" s="22" t="s">
        <v>152</v>
      </c>
      <c r="AU90" s="22" t="s">
        <v>24</v>
      </c>
      <c r="AY90" s="22" t="s">
        <v>150</v>
      </c>
      <c r="BE90" s="202">
        <f>IF(N90="základní",J90,0)</f>
        <v>0</v>
      </c>
      <c r="BF90" s="202">
        <f>IF(N90="snížená",J90,0)</f>
        <v>0</v>
      </c>
      <c r="BG90" s="202">
        <f>IF(N90="zákl. přenesená",J90,0)</f>
        <v>0</v>
      </c>
      <c r="BH90" s="202">
        <f>IF(N90="sníž. přenesená",J90,0)</f>
        <v>0</v>
      </c>
      <c r="BI90" s="202">
        <f>IF(N90="nulová",J90,0)</f>
        <v>0</v>
      </c>
      <c r="BJ90" s="22" t="s">
        <v>24</v>
      </c>
      <c r="BK90" s="202">
        <f>ROUND(I90*H90,2)</f>
        <v>0</v>
      </c>
      <c r="BL90" s="22" t="s">
        <v>1151</v>
      </c>
      <c r="BM90" s="22" t="s">
        <v>1164</v>
      </c>
    </row>
    <row r="91" spans="2:65" s="1" customFormat="1" ht="13.5">
      <c r="B91" s="39"/>
      <c r="C91" s="61"/>
      <c r="D91" s="203" t="s">
        <v>159</v>
      </c>
      <c r="E91" s="61"/>
      <c r="F91" s="204" t="s">
        <v>1163</v>
      </c>
      <c r="G91" s="61"/>
      <c r="H91" s="61"/>
      <c r="I91" s="161"/>
      <c r="J91" s="61"/>
      <c r="K91" s="61"/>
      <c r="L91" s="59"/>
      <c r="M91" s="205"/>
      <c r="N91" s="40"/>
      <c r="O91" s="40"/>
      <c r="P91" s="40"/>
      <c r="Q91" s="40"/>
      <c r="R91" s="40"/>
      <c r="S91" s="40"/>
      <c r="T91" s="76"/>
      <c r="AT91" s="22" t="s">
        <v>159</v>
      </c>
      <c r="AU91" s="22" t="s">
        <v>24</v>
      </c>
    </row>
    <row r="92" spans="2:65" s="1" customFormat="1" ht="40.5">
      <c r="B92" s="39"/>
      <c r="C92" s="61"/>
      <c r="D92" s="203" t="s">
        <v>221</v>
      </c>
      <c r="E92" s="61"/>
      <c r="F92" s="232" t="s">
        <v>1165</v>
      </c>
      <c r="G92" s="61"/>
      <c r="H92" s="61"/>
      <c r="I92" s="161"/>
      <c r="J92" s="61"/>
      <c r="K92" s="61"/>
      <c r="L92" s="59"/>
      <c r="M92" s="254"/>
      <c r="N92" s="255"/>
      <c r="O92" s="255"/>
      <c r="P92" s="255"/>
      <c r="Q92" s="255"/>
      <c r="R92" s="255"/>
      <c r="S92" s="255"/>
      <c r="T92" s="256"/>
      <c r="AT92" s="22" t="s">
        <v>221</v>
      </c>
      <c r="AU92" s="22" t="s">
        <v>24</v>
      </c>
    </row>
    <row r="93" spans="2:65" s="1" customFormat="1" ht="6.95" customHeight="1">
      <c r="B93" s="54"/>
      <c r="C93" s="55"/>
      <c r="D93" s="55"/>
      <c r="E93" s="55"/>
      <c r="F93" s="55"/>
      <c r="G93" s="55"/>
      <c r="H93" s="55"/>
      <c r="I93" s="137"/>
      <c r="J93" s="55"/>
      <c r="K93" s="55"/>
      <c r="L93" s="59"/>
    </row>
  </sheetData>
  <sheetProtection password="CC35" sheet="1" objects="1" scenarios="1" formatCells="0" formatColumns="0" formatRows="0" sort="0" autoFilter="0"/>
  <autoFilter ref="C76:K92"/>
  <mergeCells count="9">
    <mergeCell ref="E67:H67"/>
    <mergeCell ref="E69:H69"/>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6"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6.xml><?xml version="1.0" encoding="utf-8"?>
<worksheet xmlns="http://schemas.openxmlformats.org/spreadsheetml/2006/main" xmlns:r="http://schemas.openxmlformats.org/officeDocument/2006/relationships">
  <sheetPr>
    <pageSetUpPr fitToPage="1"/>
  </sheetPr>
  <dimension ref="A1:BR94"/>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09"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9"/>
      <c r="B1" s="110"/>
      <c r="C1" s="110"/>
      <c r="D1" s="111" t="s">
        <v>1</v>
      </c>
      <c r="E1" s="110"/>
      <c r="F1" s="112" t="s">
        <v>103</v>
      </c>
      <c r="G1" s="380" t="s">
        <v>104</v>
      </c>
      <c r="H1" s="380"/>
      <c r="I1" s="113"/>
      <c r="J1" s="112" t="s">
        <v>105</v>
      </c>
      <c r="K1" s="111" t="s">
        <v>106</v>
      </c>
      <c r="L1" s="112" t="s">
        <v>107</v>
      </c>
      <c r="M1" s="112"/>
      <c r="N1" s="112"/>
      <c r="O1" s="112"/>
      <c r="P1" s="112"/>
      <c r="Q1" s="112"/>
      <c r="R1" s="112"/>
      <c r="S1" s="112"/>
      <c r="T1" s="112"/>
      <c r="U1" s="18"/>
      <c r="V1" s="18"/>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row>
    <row r="2" spans="1:70" ht="36.950000000000003" customHeight="1">
      <c r="L2" s="372"/>
      <c r="M2" s="372"/>
      <c r="N2" s="372"/>
      <c r="O2" s="372"/>
      <c r="P2" s="372"/>
      <c r="Q2" s="372"/>
      <c r="R2" s="372"/>
      <c r="S2" s="372"/>
      <c r="T2" s="372"/>
      <c r="U2" s="372"/>
      <c r="V2" s="372"/>
      <c r="AT2" s="22" t="s">
        <v>102</v>
      </c>
    </row>
    <row r="3" spans="1:70" ht="6.95" customHeight="1">
      <c r="B3" s="23"/>
      <c r="C3" s="24"/>
      <c r="D3" s="24"/>
      <c r="E3" s="24"/>
      <c r="F3" s="24"/>
      <c r="G3" s="24"/>
      <c r="H3" s="24"/>
      <c r="I3" s="114"/>
      <c r="J3" s="24"/>
      <c r="K3" s="25"/>
      <c r="AT3" s="22" t="s">
        <v>89</v>
      </c>
    </row>
    <row r="4" spans="1:70" ht="36.950000000000003" customHeight="1">
      <c r="B4" s="26"/>
      <c r="C4" s="27"/>
      <c r="D4" s="28" t="s">
        <v>108</v>
      </c>
      <c r="E4" s="27"/>
      <c r="F4" s="27"/>
      <c r="G4" s="27"/>
      <c r="H4" s="27"/>
      <c r="I4" s="115"/>
      <c r="J4" s="27"/>
      <c r="K4" s="29"/>
      <c r="M4" s="30" t="s">
        <v>12</v>
      </c>
      <c r="AT4" s="22" t="s">
        <v>6</v>
      </c>
    </row>
    <row r="5" spans="1:70" ht="6.95" customHeight="1">
      <c r="B5" s="26"/>
      <c r="C5" s="27"/>
      <c r="D5" s="27"/>
      <c r="E5" s="27"/>
      <c r="F5" s="27"/>
      <c r="G5" s="27"/>
      <c r="H5" s="27"/>
      <c r="I5" s="115"/>
      <c r="J5" s="27"/>
      <c r="K5" s="29"/>
    </row>
    <row r="6" spans="1:70">
      <c r="B6" s="26"/>
      <c r="C6" s="27"/>
      <c r="D6" s="35" t="s">
        <v>18</v>
      </c>
      <c r="E6" s="27"/>
      <c r="F6" s="27"/>
      <c r="G6" s="27"/>
      <c r="H6" s="27"/>
      <c r="I6" s="115"/>
      <c r="J6" s="27"/>
      <c r="K6" s="29"/>
    </row>
    <row r="7" spans="1:70" ht="22.5" customHeight="1">
      <c r="B7" s="26"/>
      <c r="C7" s="27"/>
      <c r="D7" s="27"/>
      <c r="E7" s="373" t="str">
        <f>'Rekapitulace stavby'!K6</f>
        <v>Snížení energetické náročnosti mateřské školy Mnichovice</v>
      </c>
      <c r="F7" s="374"/>
      <c r="G7" s="374"/>
      <c r="H7" s="374"/>
      <c r="I7" s="115"/>
      <c r="J7" s="27"/>
      <c r="K7" s="29"/>
    </row>
    <row r="8" spans="1:70" s="1" customFormat="1">
      <c r="B8" s="39"/>
      <c r="C8" s="40"/>
      <c r="D8" s="35" t="s">
        <v>109</v>
      </c>
      <c r="E8" s="40"/>
      <c r="F8" s="40"/>
      <c r="G8" s="40"/>
      <c r="H8" s="40"/>
      <c r="I8" s="116"/>
      <c r="J8" s="40"/>
      <c r="K8" s="43"/>
    </row>
    <row r="9" spans="1:70" s="1" customFormat="1" ht="36.950000000000003" customHeight="1">
      <c r="B9" s="39"/>
      <c r="C9" s="40"/>
      <c r="D9" s="40"/>
      <c r="E9" s="375" t="s">
        <v>1166</v>
      </c>
      <c r="F9" s="376"/>
      <c r="G9" s="376"/>
      <c r="H9" s="376"/>
      <c r="I9" s="116"/>
      <c r="J9" s="40"/>
      <c r="K9" s="43"/>
    </row>
    <row r="10" spans="1:70" s="1" customFormat="1" ht="13.5">
      <c r="B10" s="39"/>
      <c r="C10" s="40"/>
      <c r="D10" s="40"/>
      <c r="E10" s="40"/>
      <c r="F10" s="40"/>
      <c r="G10" s="40"/>
      <c r="H10" s="40"/>
      <c r="I10" s="116"/>
      <c r="J10" s="40"/>
      <c r="K10" s="43"/>
    </row>
    <row r="11" spans="1:70" s="1" customFormat="1" ht="14.45" customHeight="1">
      <c r="B11" s="39"/>
      <c r="C11" s="40"/>
      <c r="D11" s="35" t="s">
        <v>21</v>
      </c>
      <c r="E11" s="40"/>
      <c r="F11" s="33" t="s">
        <v>22</v>
      </c>
      <c r="G11" s="40"/>
      <c r="H11" s="40"/>
      <c r="I11" s="117" t="s">
        <v>23</v>
      </c>
      <c r="J11" s="33" t="s">
        <v>22</v>
      </c>
      <c r="K11" s="43"/>
    </row>
    <row r="12" spans="1:70" s="1" customFormat="1" ht="14.45" customHeight="1">
      <c r="B12" s="39"/>
      <c r="C12" s="40"/>
      <c r="D12" s="35" t="s">
        <v>25</v>
      </c>
      <c r="E12" s="40"/>
      <c r="F12" s="33" t="s">
        <v>26</v>
      </c>
      <c r="G12" s="40"/>
      <c r="H12" s="40"/>
      <c r="I12" s="117" t="s">
        <v>27</v>
      </c>
      <c r="J12" s="118" t="str">
        <f>'Rekapitulace stavby'!AN8</f>
        <v>5. 3. 2017</v>
      </c>
      <c r="K12" s="43"/>
    </row>
    <row r="13" spans="1:70" s="1" customFormat="1" ht="10.9" customHeight="1">
      <c r="B13" s="39"/>
      <c r="C13" s="40"/>
      <c r="D13" s="40"/>
      <c r="E13" s="40"/>
      <c r="F13" s="40"/>
      <c r="G13" s="40"/>
      <c r="H13" s="40"/>
      <c r="I13" s="116"/>
      <c r="J13" s="40"/>
      <c r="K13" s="43"/>
    </row>
    <row r="14" spans="1:70" s="1" customFormat="1" ht="14.45" customHeight="1">
      <c r="B14" s="39"/>
      <c r="C14" s="40"/>
      <c r="D14" s="35" t="s">
        <v>31</v>
      </c>
      <c r="E14" s="40"/>
      <c r="F14" s="40"/>
      <c r="G14" s="40"/>
      <c r="H14" s="40"/>
      <c r="I14" s="117" t="s">
        <v>32</v>
      </c>
      <c r="J14" s="33" t="s">
        <v>33</v>
      </c>
      <c r="K14" s="43"/>
    </row>
    <row r="15" spans="1:70" s="1" customFormat="1" ht="18" customHeight="1">
      <c r="B15" s="39"/>
      <c r="C15" s="40"/>
      <c r="D15" s="40"/>
      <c r="E15" s="33" t="s">
        <v>34</v>
      </c>
      <c r="F15" s="40"/>
      <c r="G15" s="40"/>
      <c r="H15" s="40"/>
      <c r="I15" s="117" t="s">
        <v>35</v>
      </c>
      <c r="J15" s="33" t="s">
        <v>36</v>
      </c>
      <c r="K15" s="43"/>
    </row>
    <row r="16" spans="1:70" s="1" customFormat="1" ht="6.95" customHeight="1">
      <c r="B16" s="39"/>
      <c r="C16" s="40"/>
      <c r="D16" s="40"/>
      <c r="E16" s="40"/>
      <c r="F16" s="40"/>
      <c r="G16" s="40"/>
      <c r="H16" s="40"/>
      <c r="I16" s="116"/>
      <c r="J16" s="40"/>
      <c r="K16" s="43"/>
    </row>
    <row r="17" spans="2:11" s="1" customFormat="1" ht="14.45" customHeight="1">
      <c r="B17" s="39"/>
      <c r="C17" s="40"/>
      <c r="D17" s="35" t="s">
        <v>37</v>
      </c>
      <c r="E17" s="40"/>
      <c r="F17" s="40"/>
      <c r="G17" s="40"/>
      <c r="H17" s="40"/>
      <c r="I17" s="117" t="s">
        <v>32</v>
      </c>
      <c r="J17" s="33" t="str">
        <f>IF('Rekapitulace stavby'!AN13="Vyplň údaj","",IF('Rekapitulace stavby'!AN13="","",'Rekapitulace stavby'!AN13))</f>
        <v/>
      </c>
      <c r="K17" s="43"/>
    </row>
    <row r="18" spans="2:11" s="1" customFormat="1" ht="18" customHeight="1">
      <c r="B18" s="39"/>
      <c r="C18" s="40"/>
      <c r="D18" s="40"/>
      <c r="E18" s="33" t="str">
        <f>IF('Rekapitulace stavby'!E14="Vyplň údaj","",IF('Rekapitulace stavby'!E14="","",'Rekapitulace stavby'!E14))</f>
        <v/>
      </c>
      <c r="F18" s="40"/>
      <c r="G18" s="40"/>
      <c r="H18" s="40"/>
      <c r="I18" s="117" t="s">
        <v>35</v>
      </c>
      <c r="J18" s="33" t="str">
        <f>IF('Rekapitulace stavby'!AN14="Vyplň údaj","",IF('Rekapitulace stavby'!AN14="","",'Rekapitulace stavby'!AN14))</f>
        <v/>
      </c>
      <c r="K18" s="43"/>
    </row>
    <row r="19" spans="2:11" s="1" customFormat="1" ht="6.95" customHeight="1">
      <c r="B19" s="39"/>
      <c r="C19" s="40"/>
      <c r="D19" s="40"/>
      <c r="E19" s="40"/>
      <c r="F19" s="40"/>
      <c r="G19" s="40"/>
      <c r="H19" s="40"/>
      <c r="I19" s="116"/>
      <c r="J19" s="40"/>
      <c r="K19" s="43"/>
    </row>
    <row r="20" spans="2:11" s="1" customFormat="1" ht="14.45" customHeight="1">
      <c r="B20" s="39"/>
      <c r="C20" s="40"/>
      <c r="D20" s="35" t="s">
        <v>39</v>
      </c>
      <c r="E20" s="40"/>
      <c r="F20" s="40"/>
      <c r="G20" s="40"/>
      <c r="H20" s="40"/>
      <c r="I20" s="117" t="s">
        <v>32</v>
      </c>
      <c r="J20" s="33" t="s">
        <v>40</v>
      </c>
      <c r="K20" s="43"/>
    </row>
    <row r="21" spans="2:11" s="1" customFormat="1" ht="18" customHeight="1">
      <c r="B21" s="39"/>
      <c r="C21" s="40"/>
      <c r="D21" s="40"/>
      <c r="E21" s="33" t="s">
        <v>41</v>
      </c>
      <c r="F21" s="40"/>
      <c r="G21" s="40"/>
      <c r="H21" s="40"/>
      <c r="I21" s="117" t="s">
        <v>35</v>
      </c>
      <c r="J21" s="33" t="s">
        <v>42</v>
      </c>
      <c r="K21" s="43"/>
    </row>
    <row r="22" spans="2:11" s="1" customFormat="1" ht="6.95" customHeight="1">
      <c r="B22" s="39"/>
      <c r="C22" s="40"/>
      <c r="D22" s="40"/>
      <c r="E22" s="40"/>
      <c r="F22" s="40"/>
      <c r="G22" s="40"/>
      <c r="H22" s="40"/>
      <c r="I22" s="116"/>
      <c r="J22" s="40"/>
      <c r="K22" s="43"/>
    </row>
    <row r="23" spans="2:11" s="1" customFormat="1" ht="14.45" customHeight="1">
      <c r="B23" s="39"/>
      <c r="C23" s="40"/>
      <c r="D23" s="35" t="s">
        <v>44</v>
      </c>
      <c r="E23" s="40"/>
      <c r="F23" s="40"/>
      <c r="G23" s="40"/>
      <c r="H23" s="40"/>
      <c r="I23" s="116"/>
      <c r="J23" s="40"/>
      <c r="K23" s="43"/>
    </row>
    <row r="24" spans="2:11" s="6" customFormat="1" ht="22.5" customHeight="1">
      <c r="B24" s="119"/>
      <c r="C24" s="120"/>
      <c r="D24" s="120"/>
      <c r="E24" s="342" t="s">
        <v>22</v>
      </c>
      <c r="F24" s="342"/>
      <c r="G24" s="342"/>
      <c r="H24" s="342"/>
      <c r="I24" s="121"/>
      <c r="J24" s="120"/>
      <c r="K24" s="122"/>
    </row>
    <row r="25" spans="2:11" s="1" customFormat="1" ht="6.95" customHeight="1">
      <c r="B25" s="39"/>
      <c r="C25" s="40"/>
      <c r="D25" s="40"/>
      <c r="E25" s="40"/>
      <c r="F25" s="40"/>
      <c r="G25" s="40"/>
      <c r="H25" s="40"/>
      <c r="I25" s="116"/>
      <c r="J25" s="40"/>
      <c r="K25" s="43"/>
    </row>
    <row r="26" spans="2:11" s="1" customFormat="1" ht="6.95" customHeight="1">
      <c r="B26" s="39"/>
      <c r="C26" s="40"/>
      <c r="D26" s="83"/>
      <c r="E26" s="83"/>
      <c r="F26" s="83"/>
      <c r="G26" s="83"/>
      <c r="H26" s="83"/>
      <c r="I26" s="123"/>
      <c r="J26" s="83"/>
      <c r="K26" s="124"/>
    </row>
    <row r="27" spans="2:11" s="1" customFormat="1" ht="25.35" customHeight="1">
      <c r="B27" s="39"/>
      <c r="C27" s="40"/>
      <c r="D27" s="125" t="s">
        <v>46</v>
      </c>
      <c r="E27" s="40"/>
      <c r="F27" s="40"/>
      <c r="G27" s="40"/>
      <c r="H27" s="40"/>
      <c r="I27" s="116"/>
      <c r="J27" s="126">
        <f>ROUND(J77,2)</f>
        <v>0</v>
      </c>
      <c r="K27" s="43"/>
    </row>
    <row r="28" spans="2:11" s="1" customFormat="1" ht="6.95" customHeight="1">
      <c r="B28" s="39"/>
      <c r="C28" s="40"/>
      <c r="D28" s="83"/>
      <c r="E28" s="83"/>
      <c r="F28" s="83"/>
      <c r="G28" s="83"/>
      <c r="H28" s="83"/>
      <c r="I28" s="123"/>
      <c r="J28" s="83"/>
      <c r="K28" s="124"/>
    </row>
    <row r="29" spans="2:11" s="1" customFormat="1" ht="14.45" customHeight="1">
      <c r="B29" s="39"/>
      <c r="C29" s="40"/>
      <c r="D29" s="40"/>
      <c r="E29" s="40"/>
      <c r="F29" s="44" t="s">
        <v>48</v>
      </c>
      <c r="G29" s="40"/>
      <c r="H29" s="40"/>
      <c r="I29" s="127" t="s">
        <v>47</v>
      </c>
      <c r="J29" s="44" t="s">
        <v>49</v>
      </c>
      <c r="K29" s="43"/>
    </row>
    <row r="30" spans="2:11" s="1" customFormat="1" ht="14.45" customHeight="1">
      <c r="B30" s="39"/>
      <c r="C30" s="40"/>
      <c r="D30" s="47" t="s">
        <v>50</v>
      </c>
      <c r="E30" s="47" t="s">
        <v>51</v>
      </c>
      <c r="F30" s="128">
        <f>ROUND(SUM(BE77:BE93), 2)</f>
        <v>0</v>
      </c>
      <c r="G30" s="40"/>
      <c r="H30" s="40"/>
      <c r="I30" s="129">
        <v>0.21</v>
      </c>
      <c r="J30" s="128">
        <f>ROUND(ROUND((SUM(BE77:BE93)), 2)*I30, 2)</f>
        <v>0</v>
      </c>
      <c r="K30" s="43"/>
    </row>
    <row r="31" spans="2:11" s="1" customFormat="1" ht="14.45" customHeight="1">
      <c r="B31" s="39"/>
      <c r="C31" s="40"/>
      <c r="D31" s="40"/>
      <c r="E31" s="47" t="s">
        <v>52</v>
      </c>
      <c r="F31" s="128">
        <f>ROUND(SUM(BF77:BF93), 2)</f>
        <v>0</v>
      </c>
      <c r="G31" s="40"/>
      <c r="H31" s="40"/>
      <c r="I31" s="129">
        <v>0.15</v>
      </c>
      <c r="J31" s="128">
        <f>ROUND(ROUND((SUM(BF77:BF93)), 2)*I31, 2)</f>
        <v>0</v>
      </c>
      <c r="K31" s="43"/>
    </row>
    <row r="32" spans="2:11" s="1" customFormat="1" ht="14.45" hidden="1" customHeight="1">
      <c r="B32" s="39"/>
      <c r="C32" s="40"/>
      <c r="D32" s="40"/>
      <c r="E32" s="47" t="s">
        <v>53</v>
      </c>
      <c r="F32" s="128">
        <f>ROUND(SUM(BG77:BG93), 2)</f>
        <v>0</v>
      </c>
      <c r="G32" s="40"/>
      <c r="H32" s="40"/>
      <c r="I32" s="129">
        <v>0.21</v>
      </c>
      <c r="J32" s="128">
        <v>0</v>
      </c>
      <c r="K32" s="43"/>
    </row>
    <row r="33" spans="2:11" s="1" customFormat="1" ht="14.45" hidden="1" customHeight="1">
      <c r="B33" s="39"/>
      <c r="C33" s="40"/>
      <c r="D33" s="40"/>
      <c r="E33" s="47" t="s">
        <v>54</v>
      </c>
      <c r="F33" s="128">
        <f>ROUND(SUM(BH77:BH93), 2)</f>
        <v>0</v>
      </c>
      <c r="G33" s="40"/>
      <c r="H33" s="40"/>
      <c r="I33" s="129">
        <v>0.15</v>
      </c>
      <c r="J33" s="128">
        <v>0</v>
      </c>
      <c r="K33" s="43"/>
    </row>
    <row r="34" spans="2:11" s="1" customFormat="1" ht="14.45" hidden="1" customHeight="1">
      <c r="B34" s="39"/>
      <c r="C34" s="40"/>
      <c r="D34" s="40"/>
      <c r="E34" s="47" t="s">
        <v>55</v>
      </c>
      <c r="F34" s="128">
        <f>ROUND(SUM(BI77:BI93), 2)</f>
        <v>0</v>
      </c>
      <c r="G34" s="40"/>
      <c r="H34" s="40"/>
      <c r="I34" s="129">
        <v>0</v>
      </c>
      <c r="J34" s="128">
        <v>0</v>
      </c>
      <c r="K34" s="43"/>
    </row>
    <row r="35" spans="2:11" s="1" customFormat="1" ht="6.95" customHeight="1">
      <c r="B35" s="39"/>
      <c r="C35" s="40"/>
      <c r="D35" s="40"/>
      <c r="E35" s="40"/>
      <c r="F35" s="40"/>
      <c r="G35" s="40"/>
      <c r="H35" s="40"/>
      <c r="I35" s="116"/>
      <c r="J35" s="40"/>
      <c r="K35" s="43"/>
    </row>
    <row r="36" spans="2:11" s="1" customFormat="1" ht="25.35" customHeight="1">
      <c r="B36" s="39"/>
      <c r="C36" s="130"/>
      <c r="D36" s="131" t="s">
        <v>56</v>
      </c>
      <c r="E36" s="77"/>
      <c r="F36" s="77"/>
      <c r="G36" s="132" t="s">
        <v>57</v>
      </c>
      <c r="H36" s="133" t="s">
        <v>58</v>
      </c>
      <c r="I36" s="134"/>
      <c r="J36" s="135">
        <f>SUM(J27:J34)</f>
        <v>0</v>
      </c>
      <c r="K36" s="136"/>
    </row>
    <row r="37" spans="2:11" s="1" customFormat="1" ht="14.45" customHeight="1">
      <c r="B37" s="54"/>
      <c r="C37" s="55"/>
      <c r="D37" s="55"/>
      <c r="E37" s="55"/>
      <c r="F37" s="55"/>
      <c r="G37" s="55"/>
      <c r="H37" s="55"/>
      <c r="I37" s="137"/>
      <c r="J37" s="55"/>
      <c r="K37" s="56"/>
    </row>
    <row r="41" spans="2:11" s="1" customFormat="1" ht="6.95" customHeight="1">
      <c r="B41" s="138"/>
      <c r="C41" s="139"/>
      <c r="D41" s="139"/>
      <c r="E41" s="139"/>
      <c r="F41" s="139"/>
      <c r="G41" s="139"/>
      <c r="H41" s="139"/>
      <c r="I41" s="140"/>
      <c r="J41" s="139"/>
      <c r="K41" s="141"/>
    </row>
    <row r="42" spans="2:11" s="1" customFormat="1" ht="36.950000000000003" customHeight="1">
      <c r="B42" s="39"/>
      <c r="C42" s="28" t="s">
        <v>111</v>
      </c>
      <c r="D42" s="40"/>
      <c r="E42" s="40"/>
      <c r="F42" s="40"/>
      <c r="G42" s="40"/>
      <c r="H42" s="40"/>
      <c r="I42" s="116"/>
      <c r="J42" s="40"/>
      <c r="K42" s="43"/>
    </row>
    <row r="43" spans="2:11" s="1" customFormat="1" ht="6.95" customHeight="1">
      <c r="B43" s="39"/>
      <c r="C43" s="40"/>
      <c r="D43" s="40"/>
      <c r="E43" s="40"/>
      <c r="F43" s="40"/>
      <c r="G43" s="40"/>
      <c r="H43" s="40"/>
      <c r="I43" s="116"/>
      <c r="J43" s="40"/>
      <c r="K43" s="43"/>
    </row>
    <row r="44" spans="2:11" s="1" customFormat="1" ht="14.45" customHeight="1">
      <c r="B44" s="39"/>
      <c r="C44" s="35" t="s">
        <v>18</v>
      </c>
      <c r="D44" s="40"/>
      <c r="E44" s="40"/>
      <c r="F44" s="40"/>
      <c r="G44" s="40"/>
      <c r="H44" s="40"/>
      <c r="I44" s="116"/>
      <c r="J44" s="40"/>
      <c r="K44" s="43"/>
    </row>
    <row r="45" spans="2:11" s="1" customFormat="1" ht="22.5" customHeight="1">
      <c r="B45" s="39"/>
      <c r="C45" s="40"/>
      <c r="D45" s="40"/>
      <c r="E45" s="373" t="str">
        <f>E7</f>
        <v>Snížení energetické náročnosti mateřské školy Mnichovice</v>
      </c>
      <c r="F45" s="374"/>
      <c r="G45" s="374"/>
      <c r="H45" s="374"/>
      <c r="I45" s="116"/>
      <c r="J45" s="40"/>
      <c r="K45" s="43"/>
    </row>
    <row r="46" spans="2:11" s="1" customFormat="1" ht="14.45" customHeight="1">
      <c r="B46" s="39"/>
      <c r="C46" s="35" t="s">
        <v>109</v>
      </c>
      <c r="D46" s="40"/>
      <c r="E46" s="40"/>
      <c r="F46" s="40"/>
      <c r="G46" s="40"/>
      <c r="H46" s="40"/>
      <c r="I46" s="116"/>
      <c r="J46" s="40"/>
      <c r="K46" s="43"/>
    </row>
    <row r="47" spans="2:11" s="1" customFormat="1" ht="23.25" customHeight="1">
      <c r="B47" s="39"/>
      <c r="C47" s="40"/>
      <c r="D47" s="40"/>
      <c r="E47" s="375" t="str">
        <f>E9</f>
        <v>05 - Vedlejší rozpočtové náklady</v>
      </c>
      <c r="F47" s="376"/>
      <c r="G47" s="376"/>
      <c r="H47" s="376"/>
      <c r="I47" s="116"/>
      <c r="J47" s="40"/>
      <c r="K47" s="43"/>
    </row>
    <row r="48" spans="2:11" s="1" customFormat="1" ht="6.95" customHeight="1">
      <c r="B48" s="39"/>
      <c r="C48" s="40"/>
      <c r="D48" s="40"/>
      <c r="E48" s="40"/>
      <c r="F48" s="40"/>
      <c r="G48" s="40"/>
      <c r="H48" s="40"/>
      <c r="I48" s="116"/>
      <c r="J48" s="40"/>
      <c r="K48" s="43"/>
    </row>
    <row r="49" spans="2:47" s="1" customFormat="1" ht="18" customHeight="1">
      <c r="B49" s="39"/>
      <c r="C49" s="35" t="s">
        <v>25</v>
      </c>
      <c r="D49" s="40"/>
      <c r="E49" s="40"/>
      <c r="F49" s="33" t="str">
        <f>F12</f>
        <v>Tyršova 600, 251 64 Mnichovice</v>
      </c>
      <c r="G49" s="40"/>
      <c r="H49" s="40"/>
      <c r="I49" s="117" t="s">
        <v>27</v>
      </c>
      <c r="J49" s="118" t="str">
        <f>IF(J12="","",J12)</f>
        <v>5. 3. 2017</v>
      </c>
      <c r="K49" s="43"/>
    </row>
    <row r="50" spans="2:47" s="1" customFormat="1" ht="6.95" customHeight="1">
      <c r="B50" s="39"/>
      <c r="C50" s="40"/>
      <c r="D50" s="40"/>
      <c r="E50" s="40"/>
      <c r="F50" s="40"/>
      <c r="G50" s="40"/>
      <c r="H50" s="40"/>
      <c r="I50" s="116"/>
      <c r="J50" s="40"/>
      <c r="K50" s="43"/>
    </row>
    <row r="51" spans="2:47" s="1" customFormat="1">
      <c r="B51" s="39"/>
      <c r="C51" s="35" t="s">
        <v>31</v>
      </c>
      <c r="D51" s="40"/>
      <c r="E51" s="40"/>
      <c r="F51" s="33" t="str">
        <f>E15</f>
        <v>Město Mnichovice</v>
      </c>
      <c r="G51" s="40"/>
      <c r="H51" s="40"/>
      <c r="I51" s="117" t="s">
        <v>39</v>
      </c>
      <c r="J51" s="33" t="str">
        <f>E21</f>
        <v>Anylopex plus s.r.o.</v>
      </c>
      <c r="K51" s="43"/>
    </row>
    <row r="52" spans="2:47" s="1" customFormat="1" ht="14.45" customHeight="1">
      <c r="B52" s="39"/>
      <c r="C52" s="35" t="s">
        <v>37</v>
      </c>
      <c r="D52" s="40"/>
      <c r="E52" s="40"/>
      <c r="F52" s="33" t="str">
        <f>IF(E18="","",E18)</f>
        <v/>
      </c>
      <c r="G52" s="40"/>
      <c r="H52" s="40"/>
      <c r="I52" s="116"/>
      <c r="J52" s="40"/>
      <c r="K52" s="43"/>
    </row>
    <row r="53" spans="2:47" s="1" customFormat="1" ht="10.35" customHeight="1">
      <c r="B53" s="39"/>
      <c r="C53" s="40"/>
      <c r="D53" s="40"/>
      <c r="E53" s="40"/>
      <c r="F53" s="40"/>
      <c r="G53" s="40"/>
      <c r="H53" s="40"/>
      <c r="I53" s="116"/>
      <c r="J53" s="40"/>
      <c r="K53" s="43"/>
    </row>
    <row r="54" spans="2:47" s="1" customFormat="1" ht="29.25" customHeight="1">
      <c r="B54" s="39"/>
      <c r="C54" s="142" t="s">
        <v>112</v>
      </c>
      <c r="D54" s="130"/>
      <c r="E54" s="130"/>
      <c r="F54" s="130"/>
      <c r="G54" s="130"/>
      <c r="H54" s="130"/>
      <c r="I54" s="143"/>
      <c r="J54" s="144" t="s">
        <v>113</v>
      </c>
      <c r="K54" s="145"/>
    </row>
    <row r="55" spans="2:47" s="1" customFormat="1" ht="10.35" customHeight="1">
      <c r="B55" s="39"/>
      <c r="C55" s="40"/>
      <c r="D55" s="40"/>
      <c r="E55" s="40"/>
      <c r="F55" s="40"/>
      <c r="G55" s="40"/>
      <c r="H55" s="40"/>
      <c r="I55" s="116"/>
      <c r="J55" s="40"/>
      <c r="K55" s="43"/>
    </row>
    <row r="56" spans="2:47" s="1" customFormat="1" ht="29.25" customHeight="1">
      <c r="B56" s="39"/>
      <c r="C56" s="146" t="s">
        <v>114</v>
      </c>
      <c r="D56" s="40"/>
      <c r="E56" s="40"/>
      <c r="F56" s="40"/>
      <c r="G56" s="40"/>
      <c r="H56" s="40"/>
      <c r="I56" s="116"/>
      <c r="J56" s="126">
        <f>J77</f>
        <v>0</v>
      </c>
      <c r="K56" s="43"/>
      <c r="AU56" s="22" t="s">
        <v>115</v>
      </c>
    </row>
    <row r="57" spans="2:47" s="7" customFormat="1" ht="24.95" customHeight="1">
      <c r="B57" s="147"/>
      <c r="C57" s="148"/>
      <c r="D57" s="149" t="s">
        <v>1167</v>
      </c>
      <c r="E57" s="150"/>
      <c r="F57" s="150"/>
      <c r="G57" s="150"/>
      <c r="H57" s="150"/>
      <c r="I57" s="151"/>
      <c r="J57" s="152">
        <f>J78</f>
        <v>0</v>
      </c>
      <c r="K57" s="153"/>
    </row>
    <row r="58" spans="2:47" s="1" customFormat="1" ht="21.75" customHeight="1">
      <c r="B58" s="39"/>
      <c r="C58" s="40"/>
      <c r="D58" s="40"/>
      <c r="E58" s="40"/>
      <c r="F58" s="40"/>
      <c r="G58" s="40"/>
      <c r="H58" s="40"/>
      <c r="I58" s="116"/>
      <c r="J58" s="40"/>
      <c r="K58" s="43"/>
    </row>
    <row r="59" spans="2:47" s="1" customFormat="1" ht="6.95" customHeight="1">
      <c r="B59" s="54"/>
      <c r="C59" s="55"/>
      <c r="D59" s="55"/>
      <c r="E59" s="55"/>
      <c r="F59" s="55"/>
      <c r="G59" s="55"/>
      <c r="H59" s="55"/>
      <c r="I59" s="137"/>
      <c r="J59" s="55"/>
      <c r="K59" s="56"/>
    </row>
    <row r="63" spans="2:47" s="1" customFormat="1" ht="6.95" customHeight="1">
      <c r="B63" s="57"/>
      <c r="C63" s="58"/>
      <c r="D63" s="58"/>
      <c r="E63" s="58"/>
      <c r="F63" s="58"/>
      <c r="G63" s="58"/>
      <c r="H63" s="58"/>
      <c r="I63" s="140"/>
      <c r="J63" s="58"/>
      <c r="K63" s="58"/>
      <c r="L63" s="59"/>
    </row>
    <row r="64" spans="2:47" s="1" customFormat="1" ht="36.950000000000003" customHeight="1">
      <c r="B64" s="39"/>
      <c r="C64" s="60" t="s">
        <v>134</v>
      </c>
      <c r="D64" s="61"/>
      <c r="E64" s="61"/>
      <c r="F64" s="61"/>
      <c r="G64" s="61"/>
      <c r="H64" s="61"/>
      <c r="I64" s="161"/>
      <c r="J64" s="61"/>
      <c r="K64" s="61"/>
      <c r="L64" s="59"/>
    </row>
    <row r="65" spans="2:65" s="1" customFormat="1" ht="6.95" customHeight="1">
      <c r="B65" s="39"/>
      <c r="C65" s="61"/>
      <c r="D65" s="61"/>
      <c r="E65" s="61"/>
      <c r="F65" s="61"/>
      <c r="G65" s="61"/>
      <c r="H65" s="61"/>
      <c r="I65" s="161"/>
      <c r="J65" s="61"/>
      <c r="K65" s="61"/>
      <c r="L65" s="59"/>
    </row>
    <row r="66" spans="2:65" s="1" customFormat="1" ht="14.45" customHeight="1">
      <c r="B66" s="39"/>
      <c r="C66" s="63" t="s">
        <v>18</v>
      </c>
      <c r="D66" s="61"/>
      <c r="E66" s="61"/>
      <c r="F66" s="61"/>
      <c r="G66" s="61"/>
      <c r="H66" s="61"/>
      <c r="I66" s="161"/>
      <c r="J66" s="61"/>
      <c r="K66" s="61"/>
      <c r="L66" s="59"/>
    </row>
    <row r="67" spans="2:65" s="1" customFormat="1" ht="22.5" customHeight="1">
      <c r="B67" s="39"/>
      <c r="C67" s="61"/>
      <c r="D67" s="61"/>
      <c r="E67" s="377" t="str">
        <f>E7</f>
        <v>Snížení energetické náročnosti mateřské školy Mnichovice</v>
      </c>
      <c r="F67" s="378"/>
      <c r="G67" s="378"/>
      <c r="H67" s="378"/>
      <c r="I67" s="161"/>
      <c r="J67" s="61"/>
      <c r="K67" s="61"/>
      <c r="L67" s="59"/>
    </row>
    <row r="68" spans="2:65" s="1" customFormat="1" ht="14.45" customHeight="1">
      <c r="B68" s="39"/>
      <c r="C68" s="63" t="s">
        <v>109</v>
      </c>
      <c r="D68" s="61"/>
      <c r="E68" s="61"/>
      <c r="F68" s="61"/>
      <c r="G68" s="61"/>
      <c r="H68" s="61"/>
      <c r="I68" s="161"/>
      <c r="J68" s="61"/>
      <c r="K68" s="61"/>
      <c r="L68" s="59"/>
    </row>
    <row r="69" spans="2:65" s="1" customFormat="1" ht="23.25" customHeight="1">
      <c r="B69" s="39"/>
      <c r="C69" s="61"/>
      <c r="D69" s="61"/>
      <c r="E69" s="353" t="str">
        <f>E9</f>
        <v>05 - Vedlejší rozpočtové náklady</v>
      </c>
      <c r="F69" s="379"/>
      <c r="G69" s="379"/>
      <c r="H69" s="379"/>
      <c r="I69" s="161"/>
      <c r="J69" s="61"/>
      <c r="K69" s="61"/>
      <c r="L69" s="59"/>
    </row>
    <row r="70" spans="2:65" s="1" customFormat="1" ht="6.95" customHeight="1">
      <c r="B70" s="39"/>
      <c r="C70" s="61"/>
      <c r="D70" s="61"/>
      <c r="E70" s="61"/>
      <c r="F70" s="61"/>
      <c r="G70" s="61"/>
      <c r="H70" s="61"/>
      <c r="I70" s="161"/>
      <c r="J70" s="61"/>
      <c r="K70" s="61"/>
      <c r="L70" s="59"/>
    </row>
    <row r="71" spans="2:65" s="1" customFormat="1" ht="18" customHeight="1">
      <c r="B71" s="39"/>
      <c r="C71" s="63" t="s">
        <v>25</v>
      </c>
      <c r="D71" s="61"/>
      <c r="E71" s="61"/>
      <c r="F71" s="162" t="str">
        <f>F12</f>
        <v>Tyršova 600, 251 64 Mnichovice</v>
      </c>
      <c r="G71" s="61"/>
      <c r="H71" s="61"/>
      <c r="I71" s="163" t="s">
        <v>27</v>
      </c>
      <c r="J71" s="71" t="str">
        <f>IF(J12="","",J12)</f>
        <v>5. 3. 2017</v>
      </c>
      <c r="K71" s="61"/>
      <c r="L71" s="59"/>
    </row>
    <row r="72" spans="2:65" s="1" customFormat="1" ht="6.95" customHeight="1">
      <c r="B72" s="39"/>
      <c r="C72" s="61"/>
      <c r="D72" s="61"/>
      <c r="E72" s="61"/>
      <c r="F72" s="61"/>
      <c r="G72" s="61"/>
      <c r="H72" s="61"/>
      <c r="I72" s="161"/>
      <c r="J72" s="61"/>
      <c r="K72" s="61"/>
      <c r="L72" s="59"/>
    </row>
    <row r="73" spans="2:65" s="1" customFormat="1">
      <c r="B73" s="39"/>
      <c r="C73" s="63" t="s">
        <v>31</v>
      </c>
      <c r="D73" s="61"/>
      <c r="E73" s="61"/>
      <c r="F73" s="162" t="str">
        <f>E15</f>
        <v>Město Mnichovice</v>
      </c>
      <c r="G73" s="61"/>
      <c r="H73" s="61"/>
      <c r="I73" s="163" t="s">
        <v>39</v>
      </c>
      <c r="J73" s="162" t="str">
        <f>E21</f>
        <v>Anylopex plus s.r.o.</v>
      </c>
      <c r="K73" s="61"/>
      <c r="L73" s="59"/>
    </row>
    <row r="74" spans="2:65" s="1" customFormat="1" ht="14.45" customHeight="1">
      <c r="B74" s="39"/>
      <c r="C74" s="63" t="s">
        <v>37</v>
      </c>
      <c r="D74" s="61"/>
      <c r="E74" s="61"/>
      <c r="F74" s="162" t="str">
        <f>IF(E18="","",E18)</f>
        <v/>
      </c>
      <c r="G74" s="61"/>
      <c r="H74" s="61"/>
      <c r="I74" s="161"/>
      <c r="J74" s="61"/>
      <c r="K74" s="61"/>
      <c r="L74" s="59"/>
    </row>
    <row r="75" spans="2:65" s="1" customFormat="1" ht="10.35" customHeight="1">
      <c r="B75" s="39"/>
      <c r="C75" s="61"/>
      <c r="D75" s="61"/>
      <c r="E75" s="61"/>
      <c r="F75" s="61"/>
      <c r="G75" s="61"/>
      <c r="H75" s="61"/>
      <c r="I75" s="161"/>
      <c r="J75" s="61"/>
      <c r="K75" s="61"/>
      <c r="L75" s="59"/>
    </row>
    <row r="76" spans="2:65" s="9" customFormat="1" ht="29.25" customHeight="1">
      <c r="B76" s="164"/>
      <c r="C76" s="165" t="s">
        <v>135</v>
      </c>
      <c r="D76" s="166" t="s">
        <v>65</v>
      </c>
      <c r="E76" s="166" t="s">
        <v>61</v>
      </c>
      <c r="F76" s="166" t="s">
        <v>136</v>
      </c>
      <c r="G76" s="166" t="s">
        <v>137</v>
      </c>
      <c r="H76" s="166" t="s">
        <v>138</v>
      </c>
      <c r="I76" s="167" t="s">
        <v>139</v>
      </c>
      <c r="J76" s="166" t="s">
        <v>113</v>
      </c>
      <c r="K76" s="168" t="s">
        <v>140</v>
      </c>
      <c r="L76" s="169"/>
      <c r="M76" s="79" t="s">
        <v>141</v>
      </c>
      <c r="N76" s="80" t="s">
        <v>50</v>
      </c>
      <c r="O76" s="80" t="s">
        <v>142</v>
      </c>
      <c r="P76" s="80" t="s">
        <v>143</v>
      </c>
      <c r="Q76" s="80" t="s">
        <v>144</v>
      </c>
      <c r="R76" s="80" t="s">
        <v>145</v>
      </c>
      <c r="S76" s="80" t="s">
        <v>146</v>
      </c>
      <c r="T76" s="81" t="s">
        <v>147</v>
      </c>
    </row>
    <row r="77" spans="2:65" s="1" customFormat="1" ht="29.25" customHeight="1">
      <c r="B77" s="39"/>
      <c r="C77" s="85" t="s">
        <v>114</v>
      </c>
      <c r="D77" s="61"/>
      <c r="E77" s="61"/>
      <c r="F77" s="61"/>
      <c r="G77" s="61"/>
      <c r="H77" s="61"/>
      <c r="I77" s="161"/>
      <c r="J77" s="170">
        <f>BK77</f>
        <v>0</v>
      </c>
      <c r="K77" s="61"/>
      <c r="L77" s="59"/>
      <c r="M77" s="82"/>
      <c r="N77" s="83"/>
      <c r="O77" s="83"/>
      <c r="P77" s="171">
        <f>P78</f>
        <v>0</v>
      </c>
      <c r="Q77" s="83"/>
      <c r="R77" s="171">
        <f>R78</f>
        <v>0</v>
      </c>
      <c r="S77" s="83"/>
      <c r="T77" s="172">
        <f>T78</f>
        <v>0</v>
      </c>
      <c r="AT77" s="22" t="s">
        <v>79</v>
      </c>
      <c r="AU77" s="22" t="s">
        <v>115</v>
      </c>
      <c r="BK77" s="173">
        <f>BK78</f>
        <v>0</v>
      </c>
    </row>
    <row r="78" spans="2:65" s="10" customFormat="1" ht="37.35" customHeight="1">
      <c r="B78" s="174"/>
      <c r="C78" s="175"/>
      <c r="D78" s="188" t="s">
        <v>79</v>
      </c>
      <c r="E78" s="252" t="s">
        <v>1168</v>
      </c>
      <c r="F78" s="252" t="s">
        <v>101</v>
      </c>
      <c r="G78" s="175"/>
      <c r="H78" s="175"/>
      <c r="I78" s="178"/>
      <c r="J78" s="253">
        <f>BK78</f>
        <v>0</v>
      </c>
      <c r="K78" s="175"/>
      <c r="L78" s="180"/>
      <c r="M78" s="181"/>
      <c r="N78" s="182"/>
      <c r="O78" s="182"/>
      <c r="P78" s="183">
        <f>SUM(P79:P93)</f>
        <v>0</v>
      </c>
      <c r="Q78" s="182"/>
      <c r="R78" s="183">
        <f>SUM(R79:R93)</f>
        <v>0</v>
      </c>
      <c r="S78" s="182"/>
      <c r="T78" s="184">
        <f>SUM(T79:T93)</f>
        <v>0</v>
      </c>
      <c r="AR78" s="185" t="s">
        <v>178</v>
      </c>
      <c r="AT78" s="186" t="s">
        <v>79</v>
      </c>
      <c r="AU78" s="186" t="s">
        <v>80</v>
      </c>
      <c r="AY78" s="185" t="s">
        <v>150</v>
      </c>
      <c r="BK78" s="187">
        <f>SUM(BK79:BK93)</f>
        <v>0</v>
      </c>
    </row>
    <row r="79" spans="2:65" s="1" customFormat="1" ht="22.5" customHeight="1">
      <c r="B79" s="39"/>
      <c r="C79" s="191" t="s">
        <v>24</v>
      </c>
      <c r="D79" s="191" t="s">
        <v>152</v>
      </c>
      <c r="E79" s="192" t="s">
        <v>1169</v>
      </c>
      <c r="F79" s="193" t="s">
        <v>1170</v>
      </c>
      <c r="G79" s="194" t="s">
        <v>753</v>
      </c>
      <c r="H79" s="195">
        <v>1</v>
      </c>
      <c r="I79" s="196"/>
      <c r="J79" s="197">
        <f>ROUND(I79*H79,2)</f>
        <v>0</v>
      </c>
      <c r="K79" s="193" t="s">
        <v>22</v>
      </c>
      <c r="L79" s="59"/>
      <c r="M79" s="198" t="s">
        <v>22</v>
      </c>
      <c r="N79" s="199" t="s">
        <v>51</v>
      </c>
      <c r="O79" s="40"/>
      <c r="P79" s="200">
        <f>O79*H79</f>
        <v>0</v>
      </c>
      <c r="Q79" s="200">
        <v>0</v>
      </c>
      <c r="R79" s="200">
        <f>Q79*H79</f>
        <v>0</v>
      </c>
      <c r="S79" s="200">
        <v>0</v>
      </c>
      <c r="T79" s="201">
        <f>S79*H79</f>
        <v>0</v>
      </c>
      <c r="AR79" s="22" t="s">
        <v>1151</v>
      </c>
      <c r="AT79" s="22" t="s">
        <v>152</v>
      </c>
      <c r="AU79" s="22" t="s">
        <v>24</v>
      </c>
      <c r="AY79" s="22" t="s">
        <v>150</v>
      </c>
      <c r="BE79" s="202">
        <f>IF(N79="základní",J79,0)</f>
        <v>0</v>
      </c>
      <c r="BF79" s="202">
        <f>IF(N79="snížená",J79,0)</f>
        <v>0</v>
      </c>
      <c r="BG79" s="202">
        <f>IF(N79="zákl. přenesená",J79,0)</f>
        <v>0</v>
      </c>
      <c r="BH79" s="202">
        <f>IF(N79="sníž. přenesená",J79,0)</f>
        <v>0</v>
      </c>
      <c r="BI79" s="202">
        <f>IF(N79="nulová",J79,0)</f>
        <v>0</v>
      </c>
      <c r="BJ79" s="22" t="s">
        <v>24</v>
      </c>
      <c r="BK79" s="202">
        <f>ROUND(I79*H79,2)</f>
        <v>0</v>
      </c>
      <c r="BL79" s="22" t="s">
        <v>1151</v>
      </c>
      <c r="BM79" s="22" t="s">
        <v>1171</v>
      </c>
    </row>
    <row r="80" spans="2:65" s="1" customFormat="1" ht="13.5">
      <c r="B80" s="39"/>
      <c r="C80" s="61"/>
      <c r="D80" s="203" t="s">
        <v>159</v>
      </c>
      <c r="E80" s="61"/>
      <c r="F80" s="204" t="s">
        <v>1170</v>
      </c>
      <c r="G80" s="61"/>
      <c r="H80" s="61"/>
      <c r="I80" s="161"/>
      <c r="J80" s="61"/>
      <c r="K80" s="61"/>
      <c r="L80" s="59"/>
      <c r="M80" s="205"/>
      <c r="N80" s="40"/>
      <c r="O80" s="40"/>
      <c r="P80" s="40"/>
      <c r="Q80" s="40"/>
      <c r="R80" s="40"/>
      <c r="S80" s="40"/>
      <c r="T80" s="76"/>
      <c r="AT80" s="22" t="s">
        <v>159</v>
      </c>
      <c r="AU80" s="22" t="s">
        <v>24</v>
      </c>
    </row>
    <row r="81" spans="2:65" s="1" customFormat="1" ht="81">
      <c r="B81" s="39"/>
      <c r="C81" s="61"/>
      <c r="D81" s="208" t="s">
        <v>221</v>
      </c>
      <c r="E81" s="61"/>
      <c r="F81" s="244" t="s">
        <v>1172</v>
      </c>
      <c r="G81" s="61"/>
      <c r="H81" s="61"/>
      <c r="I81" s="161"/>
      <c r="J81" s="61"/>
      <c r="K81" s="61"/>
      <c r="L81" s="59"/>
      <c r="M81" s="205"/>
      <c r="N81" s="40"/>
      <c r="O81" s="40"/>
      <c r="P81" s="40"/>
      <c r="Q81" s="40"/>
      <c r="R81" s="40"/>
      <c r="S81" s="40"/>
      <c r="T81" s="76"/>
      <c r="AT81" s="22" t="s">
        <v>221</v>
      </c>
      <c r="AU81" s="22" t="s">
        <v>24</v>
      </c>
    </row>
    <row r="82" spans="2:65" s="1" customFormat="1" ht="22.5" customHeight="1">
      <c r="B82" s="39"/>
      <c r="C82" s="191" t="s">
        <v>89</v>
      </c>
      <c r="D82" s="191" t="s">
        <v>152</v>
      </c>
      <c r="E82" s="192" t="s">
        <v>1173</v>
      </c>
      <c r="F82" s="193" t="s">
        <v>1174</v>
      </c>
      <c r="G82" s="194" t="s">
        <v>753</v>
      </c>
      <c r="H82" s="195">
        <v>1</v>
      </c>
      <c r="I82" s="196"/>
      <c r="J82" s="197">
        <f>ROUND(I82*H82,2)</f>
        <v>0</v>
      </c>
      <c r="K82" s="193" t="s">
        <v>22</v>
      </c>
      <c r="L82" s="59"/>
      <c r="M82" s="198" t="s">
        <v>22</v>
      </c>
      <c r="N82" s="199" t="s">
        <v>51</v>
      </c>
      <c r="O82" s="40"/>
      <c r="P82" s="200">
        <f>O82*H82</f>
        <v>0</v>
      </c>
      <c r="Q82" s="200">
        <v>0</v>
      </c>
      <c r="R82" s="200">
        <f>Q82*H82</f>
        <v>0</v>
      </c>
      <c r="S82" s="200">
        <v>0</v>
      </c>
      <c r="T82" s="201">
        <f>S82*H82</f>
        <v>0</v>
      </c>
      <c r="AR82" s="22" t="s">
        <v>1151</v>
      </c>
      <c r="AT82" s="22" t="s">
        <v>152</v>
      </c>
      <c r="AU82" s="22" t="s">
        <v>24</v>
      </c>
      <c r="AY82" s="22" t="s">
        <v>150</v>
      </c>
      <c r="BE82" s="202">
        <f>IF(N82="základní",J82,0)</f>
        <v>0</v>
      </c>
      <c r="BF82" s="202">
        <f>IF(N82="snížená",J82,0)</f>
        <v>0</v>
      </c>
      <c r="BG82" s="202">
        <f>IF(N82="zákl. přenesená",J82,0)</f>
        <v>0</v>
      </c>
      <c r="BH82" s="202">
        <f>IF(N82="sníž. přenesená",J82,0)</f>
        <v>0</v>
      </c>
      <c r="BI82" s="202">
        <f>IF(N82="nulová",J82,0)</f>
        <v>0</v>
      </c>
      <c r="BJ82" s="22" t="s">
        <v>24</v>
      </c>
      <c r="BK82" s="202">
        <f>ROUND(I82*H82,2)</f>
        <v>0</v>
      </c>
      <c r="BL82" s="22" t="s">
        <v>1151</v>
      </c>
      <c r="BM82" s="22" t="s">
        <v>1175</v>
      </c>
    </row>
    <row r="83" spans="2:65" s="1" customFormat="1" ht="13.5">
      <c r="B83" s="39"/>
      <c r="C83" s="61"/>
      <c r="D83" s="203" t="s">
        <v>159</v>
      </c>
      <c r="E83" s="61"/>
      <c r="F83" s="204" t="s">
        <v>1174</v>
      </c>
      <c r="G83" s="61"/>
      <c r="H83" s="61"/>
      <c r="I83" s="161"/>
      <c r="J83" s="61"/>
      <c r="K83" s="61"/>
      <c r="L83" s="59"/>
      <c r="M83" s="205"/>
      <c r="N83" s="40"/>
      <c r="O83" s="40"/>
      <c r="P83" s="40"/>
      <c r="Q83" s="40"/>
      <c r="R83" s="40"/>
      <c r="S83" s="40"/>
      <c r="T83" s="76"/>
      <c r="AT83" s="22" t="s">
        <v>159</v>
      </c>
      <c r="AU83" s="22" t="s">
        <v>24</v>
      </c>
    </row>
    <row r="84" spans="2:65" s="1" customFormat="1" ht="148.5">
      <c r="B84" s="39"/>
      <c r="C84" s="61"/>
      <c r="D84" s="208" t="s">
        <v>221</v>
      </c>
      <c r="E84" s="61"/>
      <c r="F84" s="244" t="s">
        <v>1176</v>
      </c>
      <c r="G84" s="61"/>
      <c r="H84" s="61"/>
      <c r="I84" s="161"/>
      <c r="J84" s="61"/>
      <c r="K84" s="61"/>
      <c r="L84" s="59"/>
      <c r="M84" s="205"/>
      <c r="N84" s="40"/>
      <c r="O84" s="40"/>
      <c r="P84" s="40"/>
      <c r="Q84" s="40"/>
      <c r="R84" s="40"/>
      <c r="S84" s="40"/>
      <c r="T84" s="76"/>
      <c r="AT84" s="22" t="s">
        <v>221</v>
      </c>
      <c r="AU84" s="22" t="s">
        <v>24</v>
      </c>
    </row>
    <row r="85" spans="2:65" s="1" customFormat="1" ht="22.5" customHeight="1">
      <c r="B85" s="39"/>
      <c r="C85" s="191" t="s">
        <v>167</v>
      </c>
      <c r="D85" s="191" t="s">
        <v>152</v>
      </c>
      <c r="E85" s="192" t="s">
        <v>1177</v>
      </c>
      <c r="F85" s="193" t="s">
        <v>1178</v>
      </c>
      <c r="G85" s="194" t="s">
        <v>753</v>
      </c>
      <c r="H85" s="195">
        <v>1</v>
      </c>
      <c r="I85" s="196"/>
      <c r="J85" s="197">
        <f>ROUND(I85*H85,2)</f>
        <v>0</v>
      </c>
      <c r="K85" s="193" t="s">
        <v>22</v>
      </c>
      <c r="L85" s="59"/>
      <c r="M85" s="198" t="s">
        <v>22</v>
      </c>
      <c r="N85" s="199" t="s">
        <v>51</v>
      </c>
      <c r="O85" s="40"/>
      <c r="P85" s="200">
        <f>O85*H85</f>
        <v>0</v>
      </c>
      <c r="Q85" s="200">
        <v>0</v>
      </c>
      <c r="R85" s="200">
        <f>Q85*H85</f>
        <v>0</v>
      </c>
      <c r="S85" s="200">
        <v>0</v>
      </c>
      <c r="T85" s="201">
        <f>S85*H85</f>
        <v>0</v>
      </c>
      <c r="AR85" s="22" t="s">
        <v>1151</v>
      </c>
      <c r="AT85" s="22" t="s">
        <v>152</v>
      </c>
      <c r="AU85" s="22" t="s">
        <v>24</v>
      </c>
      <c r="AY85" s="22" t="s">
        <v>150</v>
      </c>
      <c r="BE85" s="202">
        <f>IF(N85="základní",J85,0)</f>
        <v>0</v>
      </c>
      <c r="BF85" s="202">
        <f>IF(N85="snížená",J85,0)</f>
        <v>0</v>
      </c>
      <c r="BG85" s="202">
        <f>IF(N85="zákl. přenesená",J85,0)</f>
        <v>0</v>
      </c>
      <c r="BH85" s="202">
        <f>IF(N85="sníž. přenesená",J85,0)</f>
        <v>0</v>
      </c>
      <c r="BI85" s="202">
        <f>IF(N85="nulová",J85,0)</f>
        <v>0</v>
      </c>
      <c r="BJ85" s="22" t="s">
        <v>24</v>
      </c>
      <c r="BK85" s="202">
        <f>ROUND(I85*H85,2)</f>
        <v>0</v>
      </c>
      <c r="BL85" s="22" t="s">
        <v>1151</v>
      </c>
      <c r="BM85" s="22" t="s">
        <v>1179</v>
      </c>
    </row>
    <row r="86" spans="2:65" s="1" customFormat="1" ht="13.5">
      <c r="B86" s="39"/>
      <c r="C86" s="61"/>
      <c r="D86" s="203" t="s">
        <v>159</v>
      </c>
      <c r="E86" s="61"/>
      <c r="F86" s="204" t="s">
        <v>1178</v>
      </c>
      <c r="G86" s="61"/>
      <c r="H86" s="61"/>
      <c r="I86" s="161"/>
      <c r="J86" s="61"/>
      <c r="K86" s="61"/>
      <c r="L86" s="59"/>
      <c r="M86" s="205"/>
      <c r="N86" s="40"/>
      <c r="O86" s="40"/>
      <c r="P86" s="40"/>
      <c r="Q86" s="40"/>
      <c r="R86" s="40"/>
      <c r="S86" s="40"/>
      <c r="T86" s="76"/>
      <c r="AT86" s="22" t="s">
        <v>159</v>
      </c>
      <c r="AU86" s="22" t="s">
        <v>24</v>
      </c>
    </row>
    <row r="87" spans="2:65" s="1" customFormat="1" ht="67.5">
      <c r="B87" s="39"/>
      <c r="C87" s="61"/>
      <c r="D87" s="208" t="s">
        <v>221</v>
      </c>
      <c r="E87" s="61"/>
      <c r="F87" s="244" t="s">
        <v>1180</v>
      </c>
      <c r="G87" s="61"/>
      <c r="H87" s="61"/>
      <c r="I87" s="161"/>
      <c r="J87" s="61"/>
      <c r="K87" s="61"/>
      <c r="L87" s="59"/>
      <c r="M87" s="205"/>
      <c r="N87" s="40"/>
      <c r="O87" s="40"/>
      <c r="P87" s="40"/>
      <c r="Q87" s="40"/>
      <c r="R87" s="40"/>
      <c r="S87" s="40"/>
      <c r="T87" s="76"/>
      <c r="AT87" s="22" t="s">
        <v>221</v>
      </c>
      <c r="AU87" s="22" t="s">
        <v>24</v>
      </c>
    </row>
    <row r="88" spans="2:65" s="1" customFormat="1" ht="22.5" customHeight="1">
      <c r="B88" s="39"/>
      <c r="C88" s="191" t="s">
        <v>157</v>
      </c>
      <c r="D88" s="191" t="s">
        <v>152</v>
      </c>
      <c r="E88" s="192" t="s">
        <v>1181</v>
      </c>
      <c r="F88" s="193" t="s">
        <v>1182</v>
      </c>
      <c r="G88" s="194" t="s">
        <v>753</v>
      </c>
      <c r="H88" s="195">
        <v>1</v>
      </c>
      <c r="I88" s="196"/>
      <c r="J88" s="197">
        <f>ROUND(I88*H88,2)</f>
        <v>0</v>
      </c>
      <c r="K88" s="193" t="s">
        <v>22</v>
      </c>
      <c r="L88" s="59"/>
      <c r="M88" s="198" t="s">
        <v>22</v>
      </c>
      <c r="N88" s="199" t="s">
        <v>51</v>
      </c>
      <c r="O88" s="40"/>
      <c r="P88" s="200">
        <f>O88*H88</f>
        <v>0</v>
      </c>
      <c r="Q88" s="200">
        <v>0</v>
      </c>
      <c r="R88" s="200">
        <f>Q88*H88</f>
        <v>0</v>
      </c>
      <c r="S88" s="200">
        <v>0</v>
      </c>
      <c r="T88" s="201">
        <f>S88*H88</f>
        <v>0</v>
      </c>
      <c r="AR88" s="22" t="s">
        <v>1151</v>
      </c>
      <c r="AT88" s="22" t="s">
        <v>152</v>
      </c>
      <c r="AU88" s="22" t="s">
        <v>24</v>
      </c>
      <c r="AY88" s="22" t="s">
        <v>150</v>
      </c>
      <c r="BE88" s="202">
        <f>IF(N88="základní",J88,0)</f>
        <v>0</v>
      </c>
      <c r="BF88" s="202">
        <f>IF(N88="snížená",J88,0)</f>
        <v>0</v>
      </c>
      <c r="BG88" s="202">
        <f>IF(N88="zákl. přenesená",J88,0)</f>
        <v>0</v>
      </c>
      <c r="BH88" s="202">
        <f>IF(N88="sníž. přenesená",J88,0)</f>
        <v>0</v>
      </c>
      <c r="BI88" s="202">
        <f>IF(N88="nulová",J88,0)</f>
        <v>0</v>
      </c>
      <c r="BJ88" s="22" t="s">
        <v>24</v>
      </c>
      <c r="BK88" s="202">
        <f>ROUND(I88*H88,2)</f>
        <v>0</v>
      </c>
      <c r="BL88" s="22" t="s">
        <v>1151</v>
      </c>
      <c r="BM88" s="22" t="s">
        <v>1183</v>
      </c>
    </row>
    <row r="89" spans="2:65" s="1" customFormat="1" ht="13.5">
      <c r="B89" s="39"/>
      <c r="C89" s="61"/>
      <c r="D89" s="203" t="s">
        <v>159</v>
      </c>
      <c r="E89" s="61"/>
      <c r="F89" s="204" t="s">
        <v>1182</v>
      </c>
      <c r="G89" s="61"/>
      <c r="H89" s="61"/>
      <c r="I89" s="161"/>
      <c r="J89" s="61"/>
      <c r="K89" s="61"/>
      <c r="L89" s="59"/>
      <c r="M89" s="205"/>
      <c r="N89" s="40"/>
      <c r="O89" s="40"/>
      <c r="P89" s="40"/>
      <c r="Q89" s="40"/>
      <c r="R89" s="40"/>
      <c r="S89" s="40"/>
      <c r="T89" s="76"/>
      <c r="AT89" s="22" t="s">
        <v>159</v>
      </c>
      <c r="AU89" s="22" t="s">
        <v>24</v>
      </c>
    </row>
    <row r="90" spans="2:65" s="1" customFormat="1" ht="67.5">
      <c r="B90" s="39"/>
      <c r="C90" s="61"/>
      <c r="D90" s="208" t="s">
        <v>221</v>
      </c>
      <c r="E90" s="61"/>
      <c r="F90" s="244" t="s">
        <v>1184</v>
      </c>
      <c r="G90" s="61"/>
      <c r="H90" s="61"/>
      <c r="I90" s="161"/>
      <c r="J90" s="61"/>
      <c r="K90" s="61"/>
      <c r="L90" s="59"/>
      <c r="M90" s="205"/>
      <c r="N90" s="40"/>
      <c r="O90" s="40"/>
      <c r="P90" s="40"/>
      <c r="Q90" s="40"/>
      <c r="R90" s="40"/>
      <c r="S90" s="40"/>
      <c r="T90" s="76"/>
      <c r="AT90" s="22" t="s">
        <v>221</v>
      </c>
      <c r="AU90" s="22" t="s">
        <v>24</v>
      </c>
    </row>
    <row r="91" spans="2:65" s="1" customFormat="1" ht="22.5" customHeight="1">
      <c r="B91" s="39"/>
      <c r="C91" s="191" t="s">
        <v>178</v>
      </c>
      <c r="D91" s="191" t="s">
        <v>152</v>
      </c>
      <c r="E91" s="192" t="s">
        <v>1185</v>
      </c>
      <c r="F91" s="193" t="s">
        <v>1186</v>
      </c>
      <c r="G91" s="194" t="s">
        <v>753</v>
      </c>
      <c r="H91" s="195">
        <v>1</v>
      </c>
      <c r="I91" s="196"/>
      <c r="J91" s="197">
        <f>ROUND(I91*H91,2)</f>
        <v>0</v>
      </c>
      <c r="K91" s="193" t="s">
        <v>22</v>
      </c>
      <c r="L91" s="59"/>
      <c r="M91" s="198" t="s">
        <v>22</v>
      </c>
      <c r="N91" s="199" t="s">
        <v>51</v>
      </c>
      <c r="O91" s="40"/>
      <c r="P91" s="200">
        <f>O91*H91</f>
        <v>0</v>
      </c>
      <c r="Q91" s="200">
        <v>0</v>
      </c>
      <c r="R91" s="200">
        <f>Q91*H91</f>
        <v>0</v>
      </c>
      <c r="S91" s="200">
        <v>0</v>
      </c>
      <c r="T91" s="201">
        <f>S91*H91</f>
        <v>0</v>
      </c>
      <c r="AR91" s="22" t="s">
        <v>1151</v>
      </c>
      <c r="AT91" s="22" t="s">
        <v>152</v>
      </c>
      <c r="AU91" s="22" t="s">
        <v>24</v>
      </c>
      <c r="AY91" s="22" t="s">
        <v>150</v>
      </c>
      <c r="BE91" s="202">
        <f>IF(N91="základní",J91,0)</f>
        <v>0</v>
      </c>
      <c r="BF91" s="202">
        <f>IF(N91="snížená",J91,0)</f>
        <v>0</v>
      </c>
      <c r="BG91" s="202">
        <f>IF(N91="zákl. přenesená",J91,0)</f>
        <v>0</v>
      </c>
      <c r="BH91" s="202">
        <f>IF(N91="sníž. přenesená",J91,0)</f>
        <v>0</v>
      </c>
      <c r="BI91" s="202">
        <f>IF(N91="nulová",J91,0)</f>
        <v>0</v>
      </c>
      <c r="BJ91" s="22" t="s">
        <v>24</v>
      </c>
      <c r="BK91" s="202">
        <f>ROUND(I91*H91,2)</f>
        <v>0</v>
      </c>
      <c r="BL91" s="22" t="s">
        <v>1151</v>
      </c>
      <c r="BM91" s="22" t="s">
        <v>1187</v>
      </c>
    </row>
    <row r="92" spans="2:65" s="1" customFormat="1" ht="13.5">
      <c r="B92" s="39"/>
      <c r="C92" s="61"/>
      <c r="D92" s="203" t="s">
        <v>159</v>
      </c>
      <c r="E92" s="61"/>
      <c r="F92" s="204" t="s">
        <v>1186</v>
      </c>
      <c r="G92" s="61"/>
      <c r="H92" s="61"/>
      <c r="I92" s="161"/>
      <c r="J92" s="61"/>
      <c r="K92" s="61"/>
      <c r="L92" s="59"/>
      <c r="M92" s="205"/>
      <c r="N92" s="40"/>
      <c r="O92" s="40"/>
      <c r="P92" s="40"/>
      <c r="Q92" s="40"/>
      <c r="R92" s="40"/>
      <c r="S92" s="40"/>
      <c r="T92" s="76"/>
      <c r="AT92" s="22" t="s">
        <v>159</v>
      </c>
      <c r="AU92" s="22" t="s">
        <v>24</v>
      </c>
    </row>
    <row r="93" spans="2:65" s="1" customFormat="1" ht="108">
      <c r="B93" s="39"/>
      <c r="C93" s="61"/>
      <c r="D93" s="203" t="s">
        <v>221</v>
      </c>
      <c r="E93" s="61"/>
      <c r="F93" s="232" t="s">
        <v>1188</v>
      </c>
      <c r="G93" s="61"/>
      <c r="H93" s="61"/>
      <c r="I93" s="161"/>
      <c r="J93" s="61"/>
      <c r="K93" s="61"/>
      <c r="L93" s="59"/>
      <c r="M93" s="254"/>
      <c r="N93" s="255"/>
      <c r="O93" s="255"/>
      <c r="P93" s="255"/>
      <c r="Q93" s="255"/>
      <c r="R93" s="255"/>
      <c r="S93" s="255"/>
      <c r="T93" s="256"/>
      <c r="AT93" s="22" t="s">
        <v>221</v>
      </c>
      <c r="AU93" s="22" t="s">
        <v>24</v>
      </c>
    </row>
    <row r="94" spans="2:65" s="1" customFormat="1" ht="6.95" customHeight="1">
      <c r="B94" s="54"/>
      <c r="C94" s="55"/>
      <c r="D94" s="55"/>
      <c r="E94" s="55"/>
      <c r="F94" s="55"/>
      <c r="G94" s="55"/>
      <c r="H94" s="55"/>
      <c r="I94" s="137"/>
      <c r="J94" s="55"/>
      <c r="K94" s="55"/>
      <c r="L94" s="59"/>
    </row>
  </sheetData>
  <sheetProtection password="CC35" sheet="1" objects="1" scenarios="1" formatCells="0" formatColumns="0" formatRows="0" sort="0" autoFilter="0"/>
  <autoFilter ref="C76:K93"/>
  <mergeCells count="9">
    <mergeCell ref="E67:H67"/>
    <mergeCell ref="E69:H69"/>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6"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7.xml><?xml version="1.0" encoding="utf-8"?>
<worksheet xmlns="http://schemas.openxmlformats.org/spreadsheetml/2006/main" xmlns:r="http://schemas.openxmlformats.org/officeDocument/2006/relationships">
  <sheetPr>
    <pageSetUpPr fitToPage="1"/>
  </sheetPr>
  <dimension ref="A1:K216"/>
  <sheetViews>
    <sheetView showGridLines="0" workbookViewId="0"/>
  </sheetViews>
  <sheetFormatPr defaultRowHeight="13.5"/>
  <cols>
    <col min="1" max="1" width="8.33203125" style="257" customWidth="1"/>
    <col min="2" max="2" width="1.6640625" style="257" customWidth="1"/>
    <col min="3" max="4" width="5" style="257" customWidth="1"/>
    <col min="5" max="5" width="11.6640625" style="257" customWidth="1"/>
    <col min="6" max="6" width="9.1640625" style="257" customWidth="1"/>
    <col min="7" max="7" width="5" style="257" customWidth="1"/>
    <col min="8" max="8" width="77.83203125" style="257" customWidth="1"/>
    <col min="9" max="10" width="20" style="257" customWidth="1"/>
    <col min="11" max="11" width="1.6640625" style="257" customWidth="1"/>
  </cols>
  <sheetData>
    <row r="1" spans="2:11" ht="37.5" customHeight="1"/>
    <row r="2" spans="2:11" ht="7.5" customHeight="1">
      <c r="B2" s="258"/>
      <c r="C2" s="259"/>
      <c r="D2" s="259"/>
      <c r="E2" s="259"/>
      <c r="F2" s="259"/>
      <c r="G2" s="259"/>
      <c r="H2" s="259"/>
      <c r="I2" s="259"/>
      <c r="J2" s="259"/>
      <c r="K2" s="260"/>
    </row>
    <row r="3" spans="2:11" s="13" customFormat="1" ht="45" customHeight="1">
      <c r="B3" s="261"/>
      <c r="C3" s="384" t="s">
        <v>1189</v>
      </c>
      <c r="D3" s="384"/>
      <c r="E3" s="384"/>
      <c r="F3" s="384"/>
      <c r="G3" s="384"/>
      <c r="H3" s="384"/>
      <c r="I3" s="384"/>
      <c r="J3" s="384"/>
      <c r="K3" s="262"/>
    </row>
    <row r="4" spans="2:11" ht="25.5" customHeight="1">
      <c r="B4" s="263"/>
      <c r="C4" s="388" t="s">
        <v>1190</v>
      </c>
      <c r="D4" s="388"/>
      <c r="E4" s="388"/>
      <c r="F4" s="388"/>
      <c r="G4" s="388"/>
      <c r="H4" s="388"/>
      <c r="I4" s="388"/>
      <c r="J4" s="388"/>
      <c r="K4" s="264"/>
    </row>
    <row r="5" spans="2:11" ht="5.25" customHeight="1">
      <c r="B5" s="263"/>
      <c r="C5" s="265"/>
      <c r="D5" s="265"/>
      <c r="E5" s="265"/>
      <c r="F5" s="265"/>
      <c r="G5" s="265"/>
      <c r="H5" s="265"/>
      <c r="I5" s="265"/>
      <c r="J5" s="265"/>
      <c r="K5" s="264"/>
    </row>
    <row r="6" spans="2:11" ht="15" customHeight="1">
      <c r="B6" s="263"/>
      <c r="C6" s="387" t="s">
        <v>1191</v>
      </c>
      <c r="D6" s="387"/>
      <c r="E6" s="387"/>
      <c r="F6" s="387"/>
      <c r="G6" s="387"/>
      <c r="H6" s="387"/>
      <c r="I6" s="387"/>
      <c r="J6" s="387"/>
      <c r="K6" s="264"/>
    </row>
    <row r="7" spans="2:11" ht="15" customHeight="1">
      <c r="B7" s="267"/>
      <c r="C7" s="387" t="s">
        <v>1192</v>
      </c>
      <c r="D7" s="387"/>
      <c r="E7" s="387"/>
      <c r="F7" s="387"/>
      <c r="G7" s="387"/>
      <c r="H7" s="387"/>
      <c r="I7" s="387"/>
      <c r="J7" s="387"/>
      <c r="K7" s="264"/>
    </row>
    <row r="8" spans="2:11" ht="12.75" customHeight="1">
      <c r="B8" s="267"/>
      <c r="C8" s="266"/>
      <c r="D8" s="266"/>
      <c r="E8" s="266"/>
      <c r="F8" s="266"/>
      <c r="G8" s="266"/>
      <c r="H8" s="266"/>
      <c r="I8" s="266"/>
      <c r="J8" s="266"/>
      <c r="K8" s="264"/>
    </row>
    <row r="9" spans="2:11" ht="15" customHeight="1">
      <c r="B9" s="267"/>
      <c r="C9" s="387" t="s">
        <v>1193</v>
      </c>
      <c r="D9" s="387"/>
      <c r="E9" s="387"/>
      <c r="F9" s="387"/>
      <c r="G9" s="387"/>
      <c r="H9" s="387"/>
      <c r="I9" s="387"/>
      <c r="J9" s="387"/>
      <c r="K9" s="264"/>
    </row>
    <row r="10" spans="2:11" ht="15" customHeight="1">
      <c r="B10" s="267"/>
      <c r="C10" s="266"/>
      <c r="D10" s="387" t="s">
        <v>1194</v>
      </c>
      <c r="E10" s="387"/>
      <c r="F10" s="387"/>
      <c r="G10" s="387"/>
      <c r="H10" s="387"/>
      <c r="I10" s="387"/>
      <c r="J10" s="387"/>
      <c r="K10" s="264"/>
    </row>
    <row r="11" spans="2:11" ht="15" customHeight="1">
      <c r="B11" s="267"/>
      <c r="C11" s="268"/>
      <c r="D11" s="387" t="s">
        <v>1195</v>
      </c>
      <c r="E11" s="387"/>
      <c r="F11" s="387"/>
      <c r="G11" s="387"/>
      <c r="H11" s="387"/>
      <c r="I11" s="387"/>
      <c r="J11" s="387"/>
      <c r="K11" s="264"/>
    </row>
    <row r="12" spans="2:11" ht="12.75" customHeight="1">
      <c r="B12" s="267"/>
      <c r="C12" s="268"/>
      <c r="D12" s="268"/>
      <c r="E12" s="268"/>
      <c r="F12" s="268"/>
      <c r="G12" s="268"/>
      <c r="H12" s="268"/>
      <c r="I12" s="268"/>
      <c r="J12" s="268"/>
      <c r="K12" s="264"/>
    </row>
    <row r="13" spans="2:11" ht="15" customHeight="1">
      <c r="B13" s="267"/>
      <c r="C13" s="268"/>
      <c r="D13" s="387" t="s">
        <v>1196</v>
      </c>
      <c r="E13" s="387"/>
      <c r="F13" s="387"/>
      <c r="G13" s="387"/>
      <c r="H13" s="387"/>
      <c r="I13" s="387"/>
      <c r="J13" s="387"/>
      <c r="K13" s="264"/>
    </row>
    <row r="14" spans="2:11" ht="15" customHeight="1">
      <c r="B14" s="267"/>
      <c r="C14" s="268"/>
      <c r="D14" s="387" t="s">
        <v>1197</v>
      </c>
      <c r="E14" s="387"/>
      <c r="F14" s="387"/>
      <c r="G14" s="387"/>
      <c r="H14" s="387"/>
      <c r="I14" s="387"/>
      <c r="J14" s="387"/>
      <c r="K14" s="264"/>
    </row>
    <row r="15" spans="2:11" ht="15" customHeight="1">
      <c r="B15" s="267"/>
      <c r="C15" s="268"/>
      <c r="D15" s="387" t="s">
        <v>1198</v>
      </c>
      <c r="E15" s="387"/>
      <c r="F15" s="387"/>
      <c r="G15" s="387"/>
      <c r="H15" s="387"/>
      <c r="I15" s="387"/>
      <c r="J15" s="387"/>
      <c r="K15" s="264"/>
    </row>
    <row r="16" spans="2:11" ht="15" customHeight="1">
      <c r="B16" s="267"/>
      <c r="C16" s="268"/>
      <c r="D16" s="268"/>
      <c r="E16" s="269" t="s">
        <v>87</v>
      </c>
      <c r="F16" s="387" t="s">
        <v>1199</v>
      </c>
      <c r="G16" s="387"/>
      <c r="H16" s="387"/>
      <c r="I16" s="387"/>
      <c r="J16" s="387"/>
      <c r="K16" s="264"/>
    </row>
    <row r="17" spans="2:11" ht="15" customHeight="1">
      <c r="B17" s="267"/>
      <c r="C17" s="268"/>
      <c r="D17" s="268"/>
      <c r="E17" s="269" t="s">
        <v>1200</v>
      </c>
      <c r="F17" s="387" t="s">
        <v>1201</v>
      </c>
      <c r="G17" s="387"/>
      <c r="H17" s="387"/>
      <c r="I17" s="387"/>
      <c r="J17" s="387"/>
      <c r="K17" s="264"/>
    </row>
    <row r="18" spans="2:11" ht="15" customHeight="1">
      <c r="B18" s="267"/>
      <c r="C18" s="268"/>
      <c r="D18" s="268"/>
      <c r="E18" s="269" t="s">
        <v>1202</v>
      </c>
      <c r="F18" s="387" t="s">
        <v>1203</v>
      </c>
      <c r="G18" s="387"/>
      <c r="H18" s="387"/>
      <c r="I18" s="387"/>
      <c r="J18" s="387"/>
      <c r="K18" s="264"/>
    </row>
    <row r="19" spans="2:11" ht="15" customHeight="1">
      <c r="B19" s="267"/>
      <c r="C19" s="268"/>
      <c r="D19" s="268"/>
      <c r="E19" s="269" t="s">
        <v>98</v>
      </c>
      <c r="F19" s="387" t="s">
        <v>1204</v>
      </c>
      <c r="G19" s="387"/>
      <c r="H19" s="387"/>
      <c r="I19" s="387"/>
      <c r="J19" s="387"/>
      <c r="K19" s="264"/>
    </row>
    <row r="20" spans="2:11" ht="15" customHeight="1">
      <c r="B20" s="267"/>
      <c r="C20" s="268"/>
      <c r="D20" s="268"/>
      <c r="E20" s="269" t="s">
        <v>991</v>
      </c>
      <c r="F20" s="387" t="s">
        <v>992</v>
      </c>
      <c r="G20" s="387"/>
      <c r="H20" s="387"/>
      <c r="I20" s="387"/>
      <c r="J20" s="387"/>
      <c r="K20" s="264"/>
    </row>
    <row r="21" spans="2:11" ht="15" customHeight="1">
      <c r="B21" s="267"/>
      <c r="C21" s="268"/>
      <c r="D21" s="268"/>
      <c r="E21" s="269" t="s">
        <v>1205</v>
      </c>
      <c r="F21" s="387" t="s">
        <v>1206</v>
      </c>
      <c r="G21" s="387"/>
      <c r="H21" s="387"/>
      <c r="I21" s="387"/>
      <c r="J21" s="387"/>
      <c r="K21" s="264"/>
    </row>
    <row r="22" spans="2:11" ht="12.75" customHeight="1">
      <c r="B22" s="267"/>
      <c r="C22" s="268"/>
      <c r="D22" s="268"/>
      <c r="E22" s="268"/>
      <c r="F22" s="268"/>
      <c r="G22" s="268"/>
      <c r="H22" s="268"/>
      <c r="I22" s="268"/>
      <c r="J22" s="268"/>
      <c r="K22" s="264"/>
    </row>
    <row r="23" spans="2:11" ht="15" customHeight="1">
      <c r="B23" s="267"/>
      <c r="C23" s="387" t="s">
        <v>1207</v>
      </c>
      <c r="D23" s="387"/>
      <c r="E23" s="387"/>
      <c r="F23" s="387"/>
      <c r="G23" s="387"/>
      <c r="H23" s="387"/>
      <c r="I23" s="387"/>
      <c r="J23" s="387"/>
      <c r="K23" s="264"/>
    </row>
    <row r="24" spans="2:11" ht="15" customHeight="1">
      <c r="B24" s="267"/>
      <c r="C24" s="387" t="s">
        <v>1208</v>
      </c>
      <c r="D24" s="387"/>
      <c r="E24" s="387"/>
      <c r="F24" s="387"/>
      <c r="G24" s="387"/>
      <c r="H24" s="387"/>
      <c r="I24" s="387"/>
      <c r="J24" s="387"/>
      <c r="K24" s="264"/>
    </row>
    <row r="25" spans="2:11" ht="15" customHeight="1">
      <c r="B25" s="267"/>
      <c r="C25" s="266"/>
      <c r="D25" s="387" t="s">
        <v>1209</v>
      </c>
      <c r="E25" s="387"/>
      <c r="F25" s="387"/>
      <c r="G25" s="387"/>
      <c r="H25" s="387"/>
      <c r="I25" s="387"/>
      <c r="J25" s="387"/>
      <c r="K25" s="264"/>
    </row>
    <row r="26" spans="2:11" ht="15" customHeight="1">
      <c r="B26" s="267"/>
      <c r="C26" s="268"/>
      <c r="D26" s="387" t="s">
        <v>1210</v>
      </c>
      <c r="E26" s="387"/>
      <c r="F26" s="387"/>
      <c r="G26" s="387"/>
      <c r="H26" s="387"/>
      <c r="I26" s="387"/>
      <c r="J26" s="387"/>
      <c r="K26" s="264"/>
    </row>
    <row r="27" spans="2:11" ht="12.75" customHeight="1">
      <c r="B27" s="267"/>
      <c r="C27" s="268"/>
      <c r="D27" s="268"/>
      <c r="E27" s="268"/>
      <c r="F27" s="268"/>
      <c r="G27" s="268"/>
      <c r="H27" s="268"/>
      <c r="I27" s="268"/>
      <c r="J27" s="268"/>
      <c r="K27" s="264"/>
    </row>
    <row r="28" spans="2:11" ht="15" customHeight="1">
      <c r="B28" s="267"/>
      <c r="C28" s="268"/>
      <c r="D28" s="387" t="s">
        <v>1211</v>
      </c>
      <c r="E28" s="387"/>
      <c r="F28" s="387"/>
      <c r="G28" s="387"/>
      <c r="H28" s="387"/>
      <c r="I28" s="387"/>
      <c r="J28" s="387"/>
      <c r="K28" s="264"/>
    </row>
    <row r="29" spans="2:11" ht="15" customHeight="1">
      <c r="B29" s="267"/>
      <c r="C29" s="268"/>
      <c r="D29" s="387" t="s">
        <v>1212</v>
      </c>
      <c r="E29" s="387"/>
      <c r="F29" s="387"/>
      <c r="G29" s="387"/>
      <c r="H29" s="387"/>
      <c r="I29" s="387"/>
      <c r="J29" s="387"/>
      <c r="K29" s="264"/>
    </row>
    <row r="30" spans="2:11" ht="12.75" customHeight="1">
      <c r="B30" s="267"/>
      <c r="C30" s="268"/>
      <c r="D30" s="268"/>
      <c r="E30" s="268"/>
      <c r="F30" s="268"/>
      <c r="G30" s="268"/>
      <c r="H30" s="268"/>
      <c r="I30" s="268"/>
      <c r="J30" s="268"/>
      <c r="K30" s="264"/>
    </row>
    <row r="31" spans="2:11" ht="15" customHeight="1">
      <c r="B31" s="267"/>
      <c r="C31" s="268"/>
      <c r="D31" s="387" t="s">
        <v>1213</v>
      </c>
      <c r="E31" s="387"/>
      <c r="F31" s="387"/>
      <c r="G31" s="387"/>
      <c r="H31" s="387"/>
      <c r="I31" s="387"/>
      <c r="J31" s="387"/>
      <c r="K31" s="264"/>
    </row>
    <row r="32" spans="2:11" ht="15" customHeight="1">
      <c r="B32" s="267"/>
      <c r="C32" s="268"/>
      <c r="D32" s="387" t="s">
        <v>1214</v>
      </c>
      <c r="E32" s="387"/>
      <c r="F32" s="387"/>
      <c r="G32" s="387"/>
      <c r="H32" s="387"/>
      <c r="I32" s="387"/>
      <c r="J32" s="387"/>
      <c r="K32" s="264"/>
    </row>
    <row r="33" spans="2:11" ht="15" customHeight="1">
      <c r="B33" s="267"/>
      <c r="C33" s="268"/>
      <c r="D33" s="387" t="s">
        <v>1215</v>
      </c>
      <c r="E33" s="387"/>
      <c r="F33" s="387"/>
      <c r="G33" s="387"/>
      <c r="H33" s="387"/>
      <c r="I33" s="387"/>
      <c r="J33" s="387"/>
      <c r="K33" s="264"/>
    </row>
    <row r="34" spans="2:11" ht="15" customHeight="1">
      <c r="B34" s="267"/>
      <c r="C34" s="268"/>
      <c r="D34" s="266"/>
      <c r="E34" s="270" t="s">
        <v>135</v>
      </c>
      <c r="F34" s="266"/>
      <c r="G34" s="387" t="s">
        <v>1216</v>
      </c>
      <c r="H34" s="387"/>
      <c r="I34" s="387"/>
      <c r="J34" s="387"/>
      <c r="K34" s="264"/>
    </row>
    <row r="35" spans="2:11" ht="30.75" customHeight="1">
      <c r="B35" s="267"/>
      <c r="C35" s="268"/>
      <c r="D35" s="266"/>
      <c r="E35" s="270" t="s">
        <v>1217</v>
      </c>
      <c r="F35" s="266"/>
      <c r="G35" s="387" t="s">
        <v>1218</v>
      </c>
      <c r="H35" s="387"/>
      <c r="I35" s="387"/>
      <c r="J35" s="387"/>
      <c r="K35" s="264"/>
    </row>
    <row r="36" spans="2:11" ht="15" customHeight="1">
      <c r="B36" s="267"/>
      <c r="C36" s="268"/>
      <c r="D36" s="266"/>
      <c r="E36" s="270" t="s">
        <v>61</v>
      </c>
      <c r="F36" s="266"/>
      <c r="G36" s="387" t="s">
        <v>1219</v>
      </c>
      <c r="H36" s="387"/>
      <c r="I36" s="387"/>
      <c r="J36" s="387"/>
      <c r="K36" s="264"/>
    </row>
    <row r="37" spans="2:11" ht="15" customHeight="1">
      <c r="B37" s="267"/>
      <c r="C37" s="268"/>
      <c r="D37" s="266"/>
      <c r="E37" s="270" t="s">
        <v>136</v>
      </c>
      <c r="F37" s="266"/>
      <c r="G37" s="387" t="s">
        <v>1220</v>
      </c>
      <c r="H37" s="387"/>
      <c r="I37" s="387"/>
      <c r="J37" s="387"/>
      <c r="K37" s="264"/>
    </row>
    <row r="38" spans="2:11" ht="15" customHeight="1">
      <c r="B38" s="267"/>
      <c r="C38" s="268"/>
      <c r="D38" s="266"/>
      <c r="E38" s="270" t="s">
        <v>137</v>
      </c>
      <c r="F38" s="266"/>
      <c r="G38" s="387" t="s">
        <v>1221</v>
      </c>
      <c r="H38" s="387"/>
      <c r="I38" s="387"/>
      <c r="J38" s="387"/>
      <c r="K38" s="264"/>
    </row>
    <row r="39" spans="2:11" ht="15" customHeight="1">
      <c r="B39" s="267"/>
      <c r="C39" s="268"/>
      <c r="D39" s="266"/>
      <c r="E39" s="270" t="s">
        <v>138</v>
      </c>
      <c r="F39" s="266"/>
      <c r="G39" s="387" t="s">
        <v>1222</v>
      </c>
      <c r="H39" s="387"/>
      <c r="I39" s="387"/>
      <c r="J39" s="387"/>
      <c r="K39" s="264"/>
    </row>
    <row r="40" spans="2:11" ht="15" customHeight="1">
      <c r="B40" s="267"/>
      <c r="C40" s="268"/>
      <c r="D40" s="266"/>
      <c r="E40" s="270" t="s">
        <v>1223</v>
      </c>
      <c r="F40" s="266"/>
      <c r="G40" s="387" t="s">
        <v>1224</v>
      </c>
      <c r="H40" s="387"/>
      <c r="I40" s="387"/>
      <c r="J40" s="387"/>
      <c r="K40" s="264"/>
    </row>
    <row r="41" spans="2:11" ht="15" customHeight="1">
      <c r="B41" s="267"/>
      <c r="C41" s="268"/>
      <c r="D41" s="266"/>
      <c r="E41" s="270"/>
      <c r="F41" s="266"/>
      <c r="G41" s="387" t="s">
        <v>1225</v>
      </c>
      <c r="H41" s="387"/>
      <c r="I41" s="387"/>
      <c r="J41" s="387"/>
      <c r="K41" s="264"/>
    </row>
    <row r="42" spans="2:11" ht="15" customHeight="1">
      <c r="B42" s="267"/>
      <c r="C42" s="268"/>
      <c r="D42" s="266"/>
      <c r="E42" s="270" t="s">
        <v>1226</v>
      </c>
      <c r="F42" s="266"/>
      <c r="G42" s="387" t="s">
        <v>1227</v>
      </c>
      <c r="H42" s="387"/>
      <c r="I42" s="387"/>
      <c r="J42" s="387"/>
      <c r="K42" s="264"/>
    </row>
    <row r="43" spans="2:11" ht="15" customHeight="1">
      <c r="B43" s="267"/>
      <c r="C43" s="268"/>
      <c r="D43" s="266"/>
      <c r="E43" s="270" t="s">
        <v>140</v>
      </c>
      <c r="F43" s="266"/>
      <c r="G43" s="387" t="s">
        <v>1228</v>
      </c>
      <c r="H43" s="387"/>
      <c r="I43" s="387"/>
      <c r="J43" s="387"/>
      <c r="K43" s="264"/>
    </row>
    <row r="44" spans="2:11" ht="12.75" customHeight="1">
      <c r="B44" s="267"/>
      <c r="C44" s="268"/>
      <c r="D44" s="266"/>
      <c r="E44" s="266"/>
      <c r="F44" s="266"/>
      <c r="G44" s="266"/>
      <c r="H44" s="266"/>
      <c r="I44" s="266"/>
      <c r="J44" s="266"/>
      <c r="K44" s="264"/>
    </row>
    <row r="45" spans="2:11" ht="15" customHeight="1">
      <c r="B45" s="267"/>
      <c r="C45" s="268"/>
      <c r="D45" s="387" t="s">
        <v>1229</v>
      </c>
      <c r="E45" s="387"/>
      <c r="F45" s="387"/>
      <c r="G45" s="387"/>
      <c r="H45" s="387"/>
      <c r="I45" s="387"/>
      <c r="J45" s="387"/>
      <c r="K45" s="264"/>
    </row>
    <row r="46" spans="2:11" ht="15" customHeight="1">
      <c r="B46" s="267"/>
      <c r="C46" s="268"/>
      <c r="D46" s="268"/>
      <c r="E46" s="387" t="s">
        <v>1230</v>
      </c>
      <c r="F46" s="387"/>
      <c r="G46" s="387"/>
      <c r="H46" s="387"/>
      <c r="I46" s="387"/>
      <c r="J46" s="387"/>
      <c r="K46" s="264"/>
    </row>
    <row r="47" spans="2:11" ht="15" customHeight="1">
      <c r="B47" s="267"/>
      <c r="C47" s="268"/>
      <c r="D47" s="268"/>
      <c r="E47" s="387" t="s">
        <v>1231</v>
      </c>
      <c r="F47" s="387"/>
      <c r="G47" s="387"/>
      <c r="H47" s="387"/>
      <c r="I47" s="387"/>
      <c r="J47" s="387"/>
      <c r="K47" s="264"/>
    </row>
    <row r="48" spans="2:11" ht="15" customHeight="1">
      <c r="B48" s="267"/>
      <c r="C48" s="268"/>
      <c r="D48" s="268"/>
      <c r="E48" s="387" t="s">
        <v>1232</v>
      </c>
      <c r="F48" s="387"/>
      <c r="G48" s="387"/>
      <c r="H48" s="387"/>
      <c r="I48" s="387"/>
      <c r="J48" s="387"/>
      <c r="K48" s="264"/>
    </row>
    <row r="49" spans="2:11" ht="15" customHeight="1">
      <c r="B49" s="267"/>
      <c r="C49" s="268"/>
      <c r="D49" s="387" t="s">
        <v>1233</v>
      </c>
      <c r="E49" s="387"/>
      <c r="F49" s="387"/>
      <c r="G49" s="387"/>
      <c r="H49" s="387"/>
      <c r="I49" s="387"/>
      <c r="J49" s="387"/>
      <c r="K49" s="264"/>
    </row>
    <row r="50" spans="2:11" ht="25.5" customHeight="1">
      <c r="B50" s="263"/>
      <c r="C50" s="388" t="s">
        <v>1234</v>
      </c>
      <c r="D50" s="388"/>
      <c r="E50" s="388"/>
      <c r="F50" s="388"/>
      <c r="G50" s="388"/>
      <c r="H50" s="388"/>
      <c r="I50" s="388"/>
      <c r="J50" s="388"/>
      <c r="K50" s="264"/>
    </row>
    <row r="51" spans="2:11" ht="5.25" customHeight="1">
      <c r="B51" s="263"/>
      <c r="C51" s="265"/>
      <c r="D51" s="265"/>
      <c r="E51" s="265"/>
      <c r="F51" s="265"/>
      <c r="G51" s="265"/>
      <c r="H51" s="265"/>
      <c r="I51" s="265"/>
      <c r="J51" s="265"/>
      <c r="K51" s="264"/>
    </row>
    <row r="52" spans="2:11" ht="15" customHeight="1">
      <c r="B52" s="263"/>
      <c r="C52" s="387" t="s">
        <v>1235</v>
      </c>
      <c r="D52" s="387"/>
      <c r="E52" s="387"/>
      <c r="F52" s="387"/>
      <c r="G52" s="387"/>
      <c r="H52" s="387"/>
      <c r="I52" s="387"/>
      <c r="J52" s="387"/>
      <c r="K52" s="264"/>
    </row>
    <row r="53" spans="2:11" ht="15" customHeight="1">
      <c r="B53" s="263"/>
      <c r="C53" s="387" t="s">
        <v>1236</v>
      </c>
      <c r="D53" s="387"/>
      <c r="E53" s="387"/>
      <c r="F53" s="387"/>
      <c r="G53" s="387"/>
      <c r="H53" s="387"/>
      <c r="I53" s="387"/>
      <c r="J53" s="387"/>
      <c r="K53" s="264"/>
    </row>
    <row r="54" spans="2:11" ht="12.75" customHeight="1">
      <c r="B54" s="263"/>
      <c r="C54" s="266"/>
      <c r="D54" s="266"/>
      <c r="E54" s="266"/>
      <c r="F54" s="266"/>
      <c r="G54" s="266"/>
      <c r="H54" s="266"/>
      <c r="I54" s="266"/>
      <c r="J54" s="266"/>
      <c r="K54" s="264"/>
    </row>
    <row r="55" spans="2:11" ht="15" customHeight="1">
      <c r="B55" s="263"/>
      <c r="C55" s="387" t="s">
        <v>1237</v>
      </c>
      <c r="D55" s="387"/>
      <c r="E55" s="387"/>
      <c r="F55" s="387"/>
      <c r="G55" s="387"/>
      <c r="H55" s="387"/>
      <c r="I55" s="387"/>
      <c r="J55" s="387"/>
      <c r="K55" s="264"/>
    </row>
    <row r="56" spans="2:11" ht="15" customHeight="1">
      <c r="B56" s="263"/>
      <c r="C56" s="268"/>
      <c r="D56" s="387" t="s">
        <v>1238</v>
      </c>
      <c r="E56" s="387"/>
      <c r="F56" s="387"/>
      <c r="G56" s="387"/>
      <c r="H56" s="387"/>
      <c r="I56" s="387"/>
      <c r="J56" s="387"/>
      <c r="K56" s="264"/>
    </row>
    <row r="57" spans="2:11" ht="15" customHeight="1">
      <c r="B57" s="263"/>
      <c r="C57" s="268"/>
      <c r="D57" s="387" t="s">
        <v>1239</v>
      </c>
      <c r="E57" s="387"/>
      <c r="F57" s="387"/>
      <c r="G57" s="387"/>
      <c r="H57" s="387"/>
      <c r="I57" s="387"/>
      <c r="J57" s="387"/>
      <c r="K57" s="264"/>
    </row>
    <row r="58" spans="2:11" ht="15" customHeight="1">
      <c r="B58" s="263"/>
      <c r="C58" s="268"/>
      <c r="D58" s="387" t="s">
        <v>1240</v>
      </c>
      <c r="E58" s="387"/>
      <c r="F58" s="387"/>
      <c r="G58" s="387"/>
      <c r="H58" s="387"/>
      <c r="I58" s="387"/>
      <c r="J58" s="387"/>
      <c r="K58" s="264"/>
    </row>
    <row r="59" spans="2:11" ht="15" customHeight="1">
      <c r="B59" s="263"/>
      <c r="C59" s="268"/>
      <c r="D59" s="387" t="s">
        <v>1241</v>
      </c>
      <c r="E59" s="387"/>
      <c r="F59" s="387"/>
      <c r="G59" s="387"/>
      <c r="H59" s="387"/>
      <c r="I59" s="387"/>
      <c r="J59" s="387"/>
      <c r="K59" s="264"/>
    </row>
    <row r="60" spans="2:11" ht="15" customHeight="1">
      <c r="B60" s="263"/>
      <c r="C60" s="268"/>
      <c r="D60" s="386" t="s">
        <v>1242</v>
      </c>
      <c r="E60" s="386"/>
      <c r="F60" s="386"/>
      <c r="G60" s="386"/>
      <c r="H60" s="386"/>
      <c r="I60" s="386"/>
      <c r="J60" s="386"/>
      <c r="K60" s="264"/>
    </row>
    <row r="61" spans="2:11" ht="15" customHeight="1">
      <c r="B61" s="263"/>
      <c r="C61" s="268"/>
      <c r="D61" s="387" t="s">
        <v>1243</v>
      </c>
      <c r="E61" s="387"/>
      <c r="F61" s="387"/>
      <c r="G61" s="387"/>
      <c r="H61" s="387"/>
      <c r="I61" s="387"/>
      <c r="J61" s="387"/>
      <c r="K61" s="264"/>
    </row>
    <row r="62" spans="2:11" ht="12.75" customHeight="1">
      <c r="B62" s="263"/>
      <c r="C62" s="268"/>
      <c r="D62" s="268"/>
      <c r="E62" s="271"/>
      <c r="F62" s="268"/>
      <c r="G62" s="268"/>
      <c r="H62" s="268"/>
      <c r="I62" s="268"/>
      <c r="J62" s="268"/>
      <c r="K62" s="264"/>
    </row>
    <row r="63" spans="2:11" ht="15" customHeight="1">
      <c r="B63" s="263"/>
      <c r="C63" s="268"/>
      <c r="D63" s="387" t="s">
        <v>1244</v>
      </c>
      <c r="E63" s="387"/>
      <c r="F63" s="387"/>
      <c r="G63" s="387"/>
      <c r="H63" s="387"/>
      <c r="I63" s="387"/>
      <c r="J63" s="387"/>
      <c r="K63" s="264"/>
    </row>
    <row r="64" spans="2:11" ht="15" customHeight="1">
      <c r="B64" s="263"/>
      <c r="C64" s="268"/>
      <c r="D64" s="386" t="s">
        <v>1245</v>
      </c>
      <c r="E64" s="386"/>
      <c r="F64" s="386"/>
      <c r="G64" s="386"/>
      <c r="H64" s="386"/>
      <c r="I64" s="386"/>
      <c r="J64" s="386"/>
      <c r="K64" s="264"/>
    </row>
    <row r="65" spans="2:11" ht="15" customHeight="1">
      <c r="B65" s="263"/>
      <c r="C65" s="268"/>
      <c r="D65" s="387" t="s">
        <v>1246</v>
      </c>
      <c r="E65" s="387"/>
      <c r="F65" s="387"/>
      <c r="G65" s="387"/>
      <c r="H65" s="387"/>
      <c r="I65" s="387"/>
      <c r="J65" s="387"/>
      <c r="K65" s="264"/>
    </row>
    <row r="66" spans="2:11" ht="15" customHeight="1">
      <c r="B66" s="263"/>
      <c r="C66" s="268"/>
      <c r="D66" s="387" t="s">
        <v>1247</v>
      </c>
      <c r="E66" s="387"/>
      <c r="F66" s="387"/>
      <c r="G66" s="387"/>
      <c r="H66" s="387"/>
      <c r="I66" s="387"/>
      <c r="J66" s="387"/>
      <c r="K66" s="264"/>
    </row>
    <row r="67" spans="2:11" ht="15" customHeight="1">
      <c r="B67" s="263"/>
      <c r="C67" s="268"/>
      <c r="D67" s="387" t="s">
        <v>1248</v>
      </c>
      <c r="E67" s="387"/>
      <c r="F67" s="387"/>
      <c r="G67" s="387"/>
      <c r="H67" s="387"/>
      <c r="I67" s="387"/>
      <c r="J67" s="387"/>
      <c r="K67" s="264"/>
    </row>
    <row r="68" spans="2:11" ht="15" customHeight="1">
      <c r="B68" s="263"/>
      <c r="C68" s="268"/>
      <c r="D68" s="387" t="s">
        <v>1249</v>
      </c>
      <c r="E68" s="387"/>
      <c r="F68" s="387"/>
      <c r="G68" s="387"/>
      <c r="H68" s="387"/>
      <c r="I68" s="387"/>
      <c r="J68" s="387"/>
      <c r="K68" s="264"/>
    </row>
    <row r="69" spans="2:11" ht="12.75" customHeight="1">
      <c r="B69" s="272"/>
      <c r="C69" s="273"/>
      <c r="D69" s="273"/>
      <c r="E69" s="273"/>
      <c r="F69" s="273"/>
      <c r="G69" s="273"/>
      <c r="H69" s="273"/>
      <c r="I69" s="273"/>
      <c r="J69" s="273"/>
      <c r="K69" s="274"/>
    </row>
    <row r="70" spans="2:11" ht="18.75" customHeight="1">
      <c r="B70" s="275"/>
      <c r="C70" s="275"/>
      <c r="D70" s="275"/>
      <c r="E70" s="275"/>
      <c r="F70" s="275"/>
      <c r="G70" s="275"/>
      <c r="H70" s="275"/>
      <c r="I70" s="275"/>
      <c r="J70" s="275"/>
      <c r="K70" s="276"/>
    </row>
    <row r="71" spans="2:11" ht="18.75" customHeight="1">
      <c r="B71" s="276"/>
      <c r="C71" s="276"/>
      <c r="D71" s="276"/>
      <c r="E71" s="276"/>
      <c r="F71" s="276"/>
      <c r="G71" s="276"/>
      <c r="H71" s="276"/>
      <c r="I71" s="276"/>
      <c r="J71" s="276"/>
      <c r="K71" s="276"/>
    </row>
    <row r="72" spans="2:11" ht="7.5" customHeight="1">
      <c r="B72" s="277"/>
      <c r="C72" s="278"/>
      <c r="D72" s="278"/>
      <c r="E72" s="278"/>
      <c r="F72" s="278"/>
      <c r="G72" s="278"/>
      <c r="H72" s="278"/>
      <c r="I72" s="278"/>
      <c r="J72" s="278"/>
      <c r="K72" s="279"/>
    </row>
    <row r="73" spans="2:11" ht="45" customHeight="1">
      <c r="B73" s="280"/>
      <c r="C73" s="385" t="s">
        <v>107</v>
      </c>
      <c r="D73" s="385"/>
      <c r="E73" s="385"/>
      <c r="F73" s="385"/>
      <c r="G73" s="385"/>
      <c r="H73" s="385"/>
      <c r="I73" s="385"/>
      <c r="J73" s="385"/>
      <c r="K73" s="281"/>
    </row>
    <row r="74" spans="2:11" ht="17.25" customHeight="1">
      <c r="B74" s="280"/>
      <c r="C74" s="282" t="s">
        <v>1250</v>
      </c>
      <c r="D74" s="282"/>
      <c r="E74" s="282"/>
      <c r="F74" s="282" t="s">
        <v>1251</v>
      </c>
      <c r="G74" s="283"/>
      <c r="H74" s="282" t="s">
        <v>136</v>
      </c>
      <c r="I74" s="282" t="s">
        <v>65</v>
      </c>
      <c r="J74" s="282" t="s">
        <v>1252</v>
      </c>
      <c r="K74" s="281"/>
    </row>
    <row r="75" spans="2:11" ht="17.25" customHeight="1">
      <c r="B75" s="280"/>
      <c r="C75" s="284" t="s">
        <v>1253</v>
      </c>
      <c r="D75" s="284"/>
      <c r="E75" s="284"/>
      <c r="F75" s="285" t="s">
        <v>1254</v>
      </c>
      <c r="G75" s="286"/>
      <c r="H75" s="284"/>
      <c r="I75" s="284"/>
      <c r="J75" s="284" t="s">
        <v>1255</v>
      </c>
      <c r="K75" s="281"/>
    </row>
    <row r="76" spans="2:11" ht="5.25" customHeight="1">
      <c r="B76" s="280"/>
      <c r="C76" s="287"/>
      <c r="D76" s="287"/>
      <c r="E76" s="287"/>
      <c r="F76" s="287"/>
      <c r="G76" s="288"/>
      <c r="H76" s="287"/>
      <c r="I76" s="287"/>
      <c r="J76" s="287"/>
      <c r="K76" s="281"/>
    </row>
    <row r="77" spans="2:11" ht="15" customHeight="1">
      <c r="B77" s="280"/>
      <c r="C77" s="270" t="s">
        <v>61</v>
      </c>
      <c r="D77" s="287"/>
      <c r="E77" s="287"/>
      <c r="F77" s="289" t="s">
        <v>1256</v>
      </c>
      <c r="G77" s="288"/>
      <c r="H77" s="270" t="s">
        <v>1257</v>
      </c>
      <c r="I77" s="270" t="s">
        <v>1258</v>
      </c>
      <c r="J77" s="270">
        <v>20</v>
      </c>
      <c r="K77" s="281"/>
    </row>
    <row r="78" spans="2:11" ht="15" customHeight="1">
      <c r="B78" s="280"/>
      <c r="C78" s="270" t="s">
        <v>1259</v>
      </c>
      <c r="D78" s="270"/>
      <c r="E78" s="270"/>
      <c r="F78" s="289" t="s">
        <v>1256</v>
      </c>
      <c r="G78" s="288"/>
      <c r="H78" s="270" t="s">
        <v>1260</v>
      </c>
      <c r="I78" s="270" t="s">
        <v>1258</v>
      </c>
      <c r="J78" s="270">
        <v>120</v>
      </c>
      <c r="K78" s="281"/>
    </row>
    <row r="79" spans="2:11" ht="15" customHeight="1">
      <c r="B79" s="290"/>
      <c r="C79" s="270" t="s">
        <v>1261</v>
      </c>
      <c r="D79" s="270"/>
      <c r="E79" s="270"/>
      <c r="F79" s="289" t="s">
        <v>1262</v>
      </c>
      <c r="G79" s="288"/>
      <c r="H79" s="270" t="s">
        <v>1263</v>
      </c>
      <c r="I79" s="270" t="s">
        <v>1258</v>
      </c>
      <c r="J79" s="270">
        <v>50</v>
      </c>
      <c r="K79" s="281"/>
    </row>
    <row r="80" spans="2:11" ht="15" customHeight="1">
      <c r="B80" s="290"/>
      <c r="C80" s="270" t="s">
        <v>1264</v>
      </c>
      <c r="D80" s="270"/>
      <c r="E80" s="270"/>
      <c r="F80" s="289" t="s">
        <v>1256</v>
      </c>
      <c r="G80" s="288"/>
      <c r="H80" s="270" t="s">
        <v>1265</v>
      </c>
      <c r="I80" s="270" t="s">
        <v>1266</v>
      </c>
      <c r="J80" s="270"/>
      <c r="K80" s="281"/>
    </row>
    <row r="81" spans="2:11" ht="15" customHeight="1">
      <c r="B81" s="290"/>
      <c r="C81" s="291" t="s">
        <v>1267</v>
      </c>
      <c r="D81" s="291"/>
      <c r="E81" s="291"/>
      <c r="F81" s="292" t="s">
        <v>1262</v>
      </c>
      <c r="G81" s="291"/>
      <c r="H81" s="291" t="s">
        <v>1268</v>
      </c>
      <c r="I81" s="291" t="s">
        <v>1258</v>
      </c>
      <c r="J81" s="291">
        <v>15</v>
      </c>
      <c r="K81" s="281"/>
    </row>
    <row r="82" spans="2:11" ht="15" customHeight="1">
      <c r="B82" s="290"/>
      <c r="C82" s="291" t="s">
        <v>1269</v>
      </c>
      <c r="D82" s="291"/>
      <c r="E82" s="291"/>
      <c r="F82" s="292" t="s">
        <v>1262</v>
      </c>
      <c r="G82" s="291"/>
      <c r="H82" s="291" t="s">
        <v>1270</v>
      </c>
      <c r="I82" s="291" t="s">
        <v>1258</v>
      </c>
      <c r="J82" s="291">
        <v>15</v>
      </c>
      <c r="K82" s="281"/>
    </row>
    <row r="83" spans="2:11" ht="15" customHeight="1">
      <c r="B83" s="290"/>
      <c r="C83" s="291" t="s">
        <v>1271</v>
      </c>
      <c r="D83" s="291"/>
      <c r="E83" s="291"/>
      <c r="F83" s="292" t="s">
        <v>1262</v>
      </c>
      <c r="G83" s="291"/>
      <c r="H83" s="291" t="s">
        <v>1272</v>
      </c>
      <c r="I83" s="291" t="s">
        <v>1258</v>
      </c>
      <c r="J83" s="291">
        <v>20</v>
      </c>
      <c r="K83" s="281"/>
    </row>
    <row r="84" spans="2:11" ht="15" customHeight="1">
      <c r="B84" s="290"/>
      <c r="C84" s="291" t="s">
        <v>1273</v>
      </c>
      <c r="D84" s="291"/>
      <c r="E84" s="291"/>
      <c r="F84" s="292" t="s">
        <v>1262</v>
      </c>
      <c r="G84" s="291"/>
      <c r="H84" s="291" t="s">
        <v>1274</v>
      </c>
      <c r="I84" s="291" t="s">
        <v>1258</v>
      </c>
      <c r="J84" s="291">
        <v>20</v>
      </c>
      <c r="K84" s="281"/>
    </row>
    <row r="85" spans="2:11" ht="15" customHeight="1">
      <c r="B85" s="290"/>
      <c r="C85" s="270" t="s">
        <v>1275</v>
      </c>
      <c r="D85" s="270"/>
      <c r="E85" s="270"/>
      <c r="F85" s="289" t="s">
        <v>1262</v>
      </c>
      <c r="G85" s="288"/>
      <c r="H85" s="270" t="s">
        <v>1276</v>
      </c>
      <c r="I85" s="270" t="s">
        <v>1258</v>
      </c>
      <c r="J85" s="270">
        <v>50</v>
      </c>
      <c r="K85" s="281"/>
    </row>
    <row r="86" spans="2:11" ht="15" customHeight="1">
      <c r="B86" s="290"/>
      <c r="C86" s="270" t="s">
        <v>1277</v>
      </c>
      <c r="D86" s="270"/>
      <c r="E86" s="270"/>
      <c r="F86" s="289" t="s">
        <v>1262</v>
      </c>
      <c r="G86" s="288"/>
      <c r="H86" s="270" t="s">
        <v>1278</v>
      </c>
      <c r="I86" s="270" t="s">
        <v>1258</v>
      </c>
      <c r="J86" s="270">
        <v>20</v>
      </c>
      <c r="K86" s="281"/>
    </row>
    <row r="87" spans="2:11" ht="15" customHeight="1">
      <c r="B87" s="290"/>
      <c r="C87" s="270" t="s">
        <v>1279</v>
      </c>
      <c r="D87" s="270"/>
      <c r="E87" s="270"/>
      <c r="F87" s="289" t="s">
        <v>1262</v>
      </c>
      <c r="G87" s="288"/>
      <c r="H87" s="270" t="s">
        <v>1280</v>
      </c>
      <c r="I87" s="270" t="s">
        <v>1258</v>
      </c>
      <c r="J87" s="270">
        <v>20</v>
      </c>
      <c r="K87" s="281"/>
    </row>
    <row r="88" spans="2:11" ht="15" customHeight="1">
      <c r="B88" s="290"/>
      <c r="C88" s="270" t="s">
        <v>1281</v>
      </c>
      <c r="D88" s="270"/>
      <c r="E88" s="270"/>
      <c r="F88" s="289" t="s">
        <v>1262</v>
      </c>
      <c r="G88" s="288"/>
      <c r="H88" s="270" t="s">
        <v>1282</v>
      </c>
      <c r="I88" s="270" t="s">
        <v>1258</v>
      </c>
      <c r="J88" s="270">
        <v>50</v>
      </c>
      <c r="K88" s="281"/>
    </row>
    <row r="89" spans="2:11" ht="15" customHeight="1">
      <c r="B89" s="290"/>
      <c r="C89" s="270" t="s">
        <v>1283</v>
      </c>
      <c r="D89" s="270"/>
      <c r="E89" s="270"/>
      <c r="F89" s="289" t="s">
        <v>1262</v>
      </c>
      <c r="G89" s="288"/>
      <c r="H89" s="270" t="s">
        <v>1283</v>
      </c>
      <c r="I89" s="270" t="s">
        <v>1258</v>
      </c>
      <c r="J89" s="270">
        <v>50</v>
      </c>
      <c r="K89" s="281"/>
    </row>
    <row r="90" spans="2:11" ht="15" customHeight="1">
      <c r="B90" s="290"/>
      <c r="C90" s="270" t="s">
        <v>141</v>
      </c>
      <c r="D90" s="270"/>
      <c r="E90" s="270"/>
      <c r="F90" s="289" t="s">
        <v>1262</v>
      </c>
      <c r="G90" s="288"/>
      <c r="H90" s="270" t="s">
        <v>1284</v>
      </c>
      <c r="I90" s="270" t="s">
        <v>1258</v>
      </c>
      <c r="J90" s="270">
        <v>255</v>
      </c>
      <c r="K90" s="281"/>
    </row>
    <row r="91" spans="2:11" ht="15" customHeight="1">
      <c r="B91" s="290"/>
      <c r="C91" s="270" t="s">
        <v>1285</v>
      </c>
      <c r="D91" s="270"/>
      <c r="E91" s="270"/>
      <c r="F91" s="289" t="s">
        <v>1256</v>
      </c>
      <c r="G91" s="288"/>
      <c r="H91" s="270" t="s">
        <v>1286</v>
      </c>
      <c r="I91" s="270" t="s">
        <v>1287</v>
      </c>
      <c r="J91" s="270"/>
      <c r="K91" s="281"/>
    </row>
    <row r="92" spans="2:11" ht="15" customHeight="1">
      <c r="B92" s="290"/>
      <c r="C92" s="270" t="s">
        <v>1288</v>
      </c>
      <c r="D92" s="270"/>
      <c r="E92" s="270"/>
      <c r="F92" s="289" t="s">
        <v>1256</v>
      </c>
      <c r="G92" s="288"/>
      <c r="H92" s="270" t="s">
        <v>1289</v>
      </c>
      <c r="I92" s="270" t="s">
        <v>1290</v>
      </c>
      <c r="J92" s="270"/>
      <c r="K92" s="281"/>
    </row>
    <row r="93" spans="2:11" ht="15" customHeight="1">
      <c r="B93" s="290"/>
      <c r="C93" s="270" t="s">
        <v>1291</v>
      </c>
      <c r="D93" s="270"/>
      <c r="E93" s="270"/>
      <c r="F93" s="289" t="s">
        <v>1256</v>
      </c>
      <c r="G93" s="288"/>
      <c r="H93" s="270" t="s">
        <v>1291</v>
      </c>
      <c r="I93" s="270" t="s">
        <v>1290</v>
      </c>
      <c r="J93" s="270"/>
      <c r="K93" s="281"/>
    </row>
    <row r="94" spans="2:11" ht="15" customHeight="1">
      <c r="B94" s="290"/>
      <c r="C94" s="270" t="s">
        <v>46</v>
      </c>
      <c r="D94" s="270"/>
      <c r="E94" s="270"/>
      <c r="F94" s="289" t="s">
        <v>1256</v>
      </c>
      <c r="G94" s="288"/>
      <c r="H94" s="270" t="s">
        <v>1292</v>
      </c>
      <c r="I94" s="270" t="s">
        <v>1290</v>
      </c>
      <c r="J94" s="270"/>
      <c r="K94" s="281"/>
    </row>
    <row r="95" spans="2:11" ht="15" customHeight="1">
      <c r="B95" s="290"/>
      <c r="C95" s="270" t="s">
        <v>56</v>
      </c>
      <c r="D95" s="270"/>
      <c r="E95" s="270"/>
      <c r="F95" s="289" t="s">
        <v>1256</v>
      </c>
      <c r="G95" s="288"/>
      <c r="H95" s="270" t="s">
        <v>1293</v>
      </c>
      <c r="I95" s="270" t="s">
        <v>1290</v>
      </c>
      <c r="J95" s="270"/>
      <c r="K95" s="281"/>
    </row>
    <row r="96" spans="2:11" ht="15" customHeight="1">
      <c r="B96" s="293"/>
      <c r="C96" s="294"/>
      <c r="D96" s="294"/>
      <c r="E96" s="294"/>
      <c r="F96" s="294"/>
      <c r="G96" s="294"/>
      <c r="H96" s="294"/>
      <c r="I96" s="294"/>
      <c r="J96" s="294"/>
      <c r="K96" s="295"/>
    </row>
    <row r="97" spans="2:11" ht="18.75" customHeight="1">
      <c r="B97" s="296"/>
      <c r="C97" s="297"/>
      <c r="D97" s="297"/>
      <c r="E97" s="297"/>
      <c r="F97" s="297"/>
      <c r="G97" s="297"/>
      <c r="H97" s="297"/>
      <c r="I97" s="297"/>
      <c r="J97" s="297"/>
      <c r="K97" s="296"/>
    </row>
    <row r="98" spans="2:11" ht="18.75" customHeight="1">
      <c r="B98" s="276"/>
      <c r="C98" s="276"/>
      <c r="D98" s="276"/>
      <c r="E98" s="276"/>
      <c r="F98" s="276"/>
      <c r="G98" s="276"/>
      <c r="H98" s="276"/>
      <c r="I98" s="276"/>
      <c r="J98" s="276"/>
      <c r="K98" s="276"/>
    </row>
    <row r="99" spans="2:11" ht="7.5" customHeight="1">
      <c r="B99" s="277"/>
      <c r="C99" s="278"/>
      <c r="D99" s="278"/>
      <c r="E99" s="278"/>
      <c r="F99" s="278"/>
      <c r="G99" s="278"/>
      <c r="H99" s="278"/>
      <c r="I99" s="278"/>
      <c r="J99" s="278"/>
      <c r="K99" s="279"/>
    </row>
    <row r="100" spans="2:11" ht="45" customHeight="1">
      <c r="B100" s="280"/>
      <c r="C100" s="385" t="s">
        <v>1294</v>
      </c>
      <c r="D100" s="385"/>
      <c r="E100" s="385"/>
      <c r="F100" s="385"/>
      <c r="G100" s="385"/>
      <c r="H100" s="385"/>
      <c r="I100" s="385"/>
      <c r="J100" s="385"/>
      <c r="K100" s="281"/>
    </row>
    <row r="101" spans="2:11" ht="17.25" customHeight="1">
      <c r="B101" s="280"/>
      <c r="C101" s="282" t="s">
        <v>1250</v>
      </c>
      <c r="D101" s="282"/>
      <c r="E101" s="282"/>
      <c r="F101" s="282" t="s">
        <v>1251</v>
      </c>
      <c r="G101" s="283"/>
      <c r="H101" s="282" t="s">
        <v>136</v>
      </c>
      <c r="I101" s="282" t="s">
        <v>65</v>
      </c>
      <c r="J101" s="282" t="s">
        <v>1252</v>
      </c>
      <c r="K101" s="281"/>
    </row>
    <row r="102" spans="2:11" ht="17.25" customHeight="1">
      <c r="B102" s="280"/>
      <c r="C102" s="284" t="s">
        <v>1253</v>
      </c>
      <c r="D102" s="284"/>
      <c r="E102" s="284"/>
      <c r="F102" s="285" t="s">
        <v>1254</v>
      </c>
      <c r="G102" s="286"/>
      <c r="H102" s="284"/>
      <c r="I102" s="284"/>
      <c r="J102" s="284" t="s">
        <v>1255</v>
      </c>
      <c r="K102" s="281"/>
    </row>
    <row r="103" spans="2:11" ht="5.25" customHeight="1">
      <c r="B103" s="280"/>
      <c r="C103" s="282"/>
      <c r="D103" s="282"/>
      <c r="E103" s="282"/>
      <c r="F103" s="282"/>
      <c r="G103" s="298"/>
      <c r="H103" s="282"/>
      <c r="I103" s="282"/>
      <c r="J103" s="282"/>
      <c r="K103" s="281"/>
    </row>
    <row r="104" spans="2:11" ht="15" customHeight="1">
      <c r="B104" s="280"/>
      <c r="C104" s="270" t="s">
        <v>61</v>
      </c>
      <c r="D104" s="287"/>
      <c r="E104" s="287"/>
      <c r="F104" s="289" t="s">
        <v>1256</v>
      </c>
      <c r="G104" s="298"/>
      <c r="H104" s="270" t="s">
        <v>1295</v>
      </c>
      <c r="I104" s="270" t="s">
        <v>1258</v>
      </c>
      <c r="J104" s="270">
        <v>20</v>
      </c>
      <c r="K104" s="281"/>
    </row>
    <row r="105" spans="2:11" ht="15" customHeight="1">
      <c r="B105" s="280"/>
      <c r="C105" s="270" t="s">
        <v>1259</v>
      </c>
      <c r="D105" s="270"/>
      <c r="E105" s="270"/>
      <c r="F105" s="289" t="s">
        <v>1256</v>
      </c>
      <c r="G105" s="270"/>
      <c r="H105" s="270" t="s">
        <v>1295</v>
      </c>
      <c r="I105" s="270" t="s">
        <v>1258</v>
      </c>
      <c r="J105" s="270">
        <v>120</v>
      </c>
      <c r="K105" s="281"/>
    </row>
    <row r="106" spans="2:11" ht="15" customHeight="1">
      <c r="B106" s="290"/>
      <c r="C106" s="270" t="s">
        <v>1261</v>
      </c>
      <c r="D106" s="270"/>
      <c r="E106" s="270"/>
      <c r="F106" s="289" t="s">
        <v>1262</v>
      </c>
      <c r="G106" s="270"/>
      <c r="H106" s="270" t="s">
        <v>1295</v>
      </c>
      <c r="I106" s="270" t="s">
        <v>1258</v>
      </c>
      <c r="J106" s="270">
        <v>50</v>
      </c>
      <c r="K106" s="281"/>
    </row>
    <row r="107" spans="2:11" ht="15" customHeight="1">
      <c r="B107" s="290"/>
      <c r="C107" s="270" t="s">
        <v>1264</v>
      </c>
      <c r="D107" s="270"/>
      <c r="E107" s="270"/>
      <c r="F107" s="289" t="s">
        <v>1256</v>
      </c>
      <c r="G107" s="270"/>
      <c r="H107" s="270" t="s">
        <v>1295</v>
      </c>
      <c r="I107" s="270" t="s">
        <v>1266</v>
      </c>
      <c r="J107" s="270"/>
      <c r="K107" s="281"/>
    </row>
    <row r="108" spans="2:11" ht="15" customHeight="1">
      <c r="B108" s="290"/>
      <c r="C108" s="270" t="s">
        <v>1275</v>
      </c>
      <c r="D108" s="270"/>
      <c r="E108" s="270"/>
      <c r="F108" s="289" t="s">
        <v>1262</v>
      </c>
      <c r="G108" s="270"/>
      <c r="H108" s="270" t="s">
        <v>1295</v>
      </c>
      <c r="I108" s="270" t="s">
        <v>1258</v>
      </c>
      <c r="J108" s="270">
        <v>50</v>
      </c>
      <c r="K108" s="281"/>
    </row>
    <row r="109" spans="2:11" ht="15" customHeight="1">
      <c r="B109" s="290"/>
      <c r="C109" s="270" t="s">
        <v>1283</v>
      </c>
      <c r="D109" s="270"/>
      <c r="E109" s="270"/>
      <c r="F109" s="289" t="s">
        <v>1262</v>
      </c>
      <c r="G109" s="270"/>
      <c r="H109" s="270" t="s">
        <v>1295</v>
      </c>
      <c r="I109" s="270" t="s">
        <v>1258</v>
      </c>
      <c r="J109" s="270">
        <v>50</v>
      </c>
      <c r="K109" s="281"/>
    </row>
    <row r="110" spans="2:11" ht="15" customHeight="1">
      <c r="B110" s="290"/>
      <c r="C110" s="270" t="s">
        <v>1281</v>
      </c>
      <c r="D110" s="270"/>
      <c r="E110" s="270"/>
      <c r="F110" s="289" t="s">
        <v>1262</v>
      </c>
      <c r="G110" s="270"/>
      <c r="H110" s="270" t="s">
        <v>1295</v>
      </c>
      <c r="I110" s="270" t="s">
        <v>1258</v>
      </c>
      <c r="J110" s="270">
        <v>50</v>
      </c>
      <c r="K110" s="281"/>
    </row>
    <row r="111" spans="2:11" ht="15" customHeight="1">
      <c r="B111" s="290"/>
      <c r="C111" s="270" t="s">
        <v>61</v>
      </c>
      <c r="D111" s="270"/>
      <c r="E111" s="270"/>
      <c r="F111" s="289" t="s">
        <v>1256</v>
      </c>
      <c r="G111" s="270"/>
      <c r="H111" s="270" t="s">
        <v>1296</v>
      </c>
      <c r="I111" s="270" t="s">
        <v>1258</v>
      </c>
      <c r="J111" s="270">
        <v>20</v>
      </c>
      <c r="K111" s="281"/>
    </row>
    <row r="112" spans="2:11" ht="15" customHeight="1">
      <c r="B112" s="290"/>
      <c r="C112" s="270" t="s">
        <v>1297</v>
      </c>
      <c r="D112" s="270"/>
      <c r="E112" s="270"/>
      <c r="F112" s="289" t="s">
        <v>1256</v>
      </c>
      <c r="G112" s="270"/>
      <c r="H112" s="270" t="s">
        <v>1298</v>
      </c>
      <c r="I112" s="270" t="s">
        <v>1258</v>
      </c>
      <c r="J112" s="270">
        <v>120</v>
      </c>
      <c r="K112" s="281"/>
    </row>
    <row r="113" spans="2:11" ht="15" customHeight="1">
      <c r="B113" s="290"/>
      <c r="C113" s="270" t="s">
        <v>46</v>
      </c>
      <c r="D113" s="270"/>
      <c r="E113" s="270"/>
      <c r="F113" s="289" t="s">
        <v>1256</v>
      </c>
      <c r="G113" s="270"/>
      <c r="H113" s="270" t="s">
        <v>1299</v>
      </c>
      <c r="I113" s="270" t="s">
        <v>1290</v>
      </c>
      <c r="J113" s="270"/>
      <c r="K113" s="281"/>
    </row>
    <row r="114" spans="2:11" ht="15" customHeight="1">
      <c r="B114" s="290"/>
      <c r="C114" s="270" t="s">
        <v>56</v>
      </c>
      <c r="D114" s="270"/>
      <c r="E114" s="270"/>
      <c r="F114" s="289" t="s">
        <v>1256</v>
      </c>
      <c r="G114" s="270"/>
      <c r="H114" s="270" t="s">
        <v>1300</v>
      </c>
      <c r="I114" s="270" t="s">
        <v>1290</v>
      </c>
      <c r="J114" s="270"/>
      <c r="K114" s="281"/>
    </row>
    <row r="115" spans="2:11" ht="15" customHeight="1">
      <c r="B115" s="290"/>
      <c r="C115" s="270" t="s">
        <v>65</v>
      </c>
      <c r="D115" s="270"/>
      <c r="E115" s="270"/>
      <c r="F115" s="289" t="s">
        <v>1256</v>
      </c>
      <c r="G115" s="270"/>
      <c r="H115" s="270" t="s">
        <v>1301</v>
      </c>
      <c r="I115" s="270" t="s">
        <v>1302</v>
      </c>
      <c r="J115" s="270"/>
      <c r="K115" s="281"/>
    </row>
    <row r="116" spans="2:11" ht="15" customHeight="1">
      <c r="B116" s="293"/>
      <c r="C116" s="299"/>
      <c r="D116" s="299"/>
      <c r="E116" s="299"/>
      <c r="F116" s="299"/>
      <c r="G116" s="299"/>
      <c r="H116" s="299"/>
      <c r="I116" s="299"/>
      <c r="J116" s="299"/>
      <c r="K116" s="295"/>
    </row>
    <row r="117" spans="2:11" ht="18.75" customHeight="1">
      <c r="B117" s="300"/>
      <c r="C117" s="266"/>
      <c r="D117" s="266"/>
      <c r="E117" s="266"/>
      <c r="F117" s="301"/>
      <c r="G117" s="266"/>
      <c r="H117" s="266"/>
      <c r="I117" s="266"/>
      <c r="J117" s="266"/>
      <c r="K117" s="300"/>
    </row>
    <row r="118" spans="2:11" ht="18.75" customHeight="1">
      <c r="B118" s="276"/>
      <c r="C118" s="276"/>
      <c r="D118" s="276"/>
      <c r="E118" s="276"/>
      <c r="F118" s="276"/>
      <c r="G118" s="276"/>
      <c r="H118" s="276"/>
      <c r="I118" s="276"/>
      <c r="J118" s="276"/>
      <c r="K118" s="276"/>
    </row>
    <row r="119" spans="2:11" ht="7.5" customHeight="1">
      <c r="B119" s="302"/>
      <c r="C119" s="303"/>
      <c r="D119" s="303"/>
      <c r="E119" s="303"/>
      <c r="F119" s="303"/>
      <c r="G119" s="303"/>
      <c r="H119" s="303"/>
      <c r="I119" s="303"/>
      <c r="J119" s="303"/>
      <c r="K119" s="304"/>
    </row>
    <row r="120" spans="2:11" ht="45" customHeight="1">
      <c r="B120" s="305"/>
      <c r="C120" s="384" t="s">
        <v>1303</v>
      </c>
      <c r="D120" s="384"/>
      <c r="E120" s="384"/>
      <c r="F120" s="384"/>
      <c r="G120" s="384"/>
      <c r="H120" s="384"/>
      <c r="I120" s="384"/>
      <c r="J120" s="384"/>
      <c r="K120" s="306"/>
    </row>
    <row r="121" spans="2:11" ht="17.25" customHeight="1">
      <c r="B121" s="307"/>
      <c r="C121" s="282" t="s">
        <v>1250</v>
      </c>
      <c r="D121" s="282"/>
      <c r="E121" s="282"/>
      <c r="F121" s="282" t="s">
        <v>1251</v>
      </c>
      <c r="G121" s="283"/>
      <c r="H121" s="282" t="s">
        <v>136</v>
      </c>
      <c r="I121" s="282" t="s">
        <v>65</v>
      </c>
      <c r="J121" s="282" t="s">
        <v>1252</v>
      </c>
      <c r="K121" s="308"/>
    </row>
    <row r="122" spans="2:11" ht="17.25" customHeight="1">
      <c r="B122" s="307"/>
      <c r="C122" s="284" t="s">
        <v>1253</v>
      </c>
      <c r="D122" s="284"/>
      <c r="E122" s="284"/>
      <c r="F122" s="285" t="s">
        <v>1254</v>
      </c>
      <c r="G122" s="286"/>
      <c r="H122" s="284"/>
      <c r="I122" s="284"/>
      <c r="J122" s="284" t="s">
        <v>1255</v>
      </c>
      <c r="K122" s="308"/>
    </row>
    <row r="123" spans="2:11" ht="5.25" customHeight="1">
      <c r="B123" s="309"/>
      <c r="C123" s="287"/>
      <c r="D123" s="287"/>
      <c r="E123" s="287"/>
      <c r="F123" s="287"/>
      <c r="G123" s="270"/>
      <c r="H123" s="287"/>
      <c r="I123" s="287"/>
      <c r="J123" s="287"/>
      <c r="K123" s="310"/>
    </row>
    <row r="124" spans="2:11" ht="15" customHeight="1">
      <c r="B124" s="309"/>
      <c r="C124" s="270" t="s">
        <v>1259</v>
      </c>
      <c r="D124" s="287"/>
      <c r="E124" s="287"/>
      <c r="F124" s="289" t="s">
        <v>1256</v>
      </c>
      <c r="G124" s="270"/>
      <c r="H124" s="270" t="s">
        <v>1295</v>
      </c>
      <c r="I124" s="270" t="s">
        <v>1258</v>
      </c>
      <c r="J124" s="270">
        <v>120</v>
      </c>
      <c r="K124" s="311"/>
    </row>
    <row r="125" spans="2:11" ht="15" customHeight="1">
      <c r="B125" s="309"/>
      <c r="C125" s="270" t="s">
        <v>1304</v>
      </c>
      <c r="D125" s="270"/>
      <c r="E125" s="270"/>
      <c r="F125" s="289" t="s">
        <v>1256</v>
      </c>
      <c r="G125" s="270"/>
      <c r="H125" s="270" t="s">
        <v>1305</v>
      </c>
      <c r="I125" s="270" t="s">
        <v>1258</v>
      </c>
      <c r="J125" s="270" t="s">
        <v>1306</v>
      </c>
      <c r="K125" s="311"/>
    </row>
    <row r="126" spans="2:11" ht="15" customHeight="1">
      <c r="B126" s="309"/>
      <c r="C126" s="270" t="s">
        <v>1205</v>
      </c>
      <c r="D126" s="270"/>
      <c r="E126" s="270"/>
      <c r="F126" s="289" t="s">
        <v>1256</v>
      </c>
      <c r="G126" s="270"/>
      <c r="H126" s="270" t="s">
        <v>1307</v>
      </c>
      <c r="I126" s="270" t="s">
        <v>1258</v>
      </c>
      <c r="J126" s="270" t="s">
        <v>1306</v>
      </c>
      <c r="K126" s="311"/>
    </row>
    <row r="127" spans="2:11" ht="15" customHeight="1">
      <c r="B127" s="309"/>
      <c r="C127" s="270" t="s">
        <v>1267</v>
      </c>
      <c r="D127" s="270"/>
      <c r="E127" s="270"/>
      <c r="F127" s="289" t="s">
        <v>1262</v>
      </c>
      <c r="G127" s="270"/>
      <c r="H127" s="270" t="s">
        <v>1268</v>
      </c>
      <c r="I127" s="270" t="s">
        <v>1258</v>
      </c>
      <c r="J127" s="270">
        <v>15</v>
      </c>
      <c r="K127" s="311"/>
    </row>
    <row r="128" spans="2:11" ht="15" customHeight="1">
      <c r="B128" s="309"/>
      <c r="C128" s="291" t="s">
        <v>1269</v>
      </c>
      <c r="D128" s="291"/>
      <c r="E128" s="291"/>
      <c r="F128" s="292" t="s">
        <v>1262</v>
      </c>
      <c r="G128" s="291"/>
      <c r="H128" s="291" t="s">
        <v>1270</v>
      </c>
      <c r="I128" s="291" t="s">
        <v>1258</v>
      </c>
      <c r="J128" s="291">
        <v>15</v>
      </c>
      <c r="K128" s="311"/>
    </row>
    <row r="129" spans="2:11" ht="15" customHeight="1">
      <c r="B129" s="309"/>
      <c r="C129" s="291" t="s">
        <v>1271</v>
      </c>
      <c r="D129" s="291"/>
      <c r="E129" s="291"/>
      <c r="F129" s="292" t="s">
        <v>1262</v>
      </c>
      <c r="G129" s="291"/>
      <c r="H129" s="291" t="s">
        <v>1272</v>
      </c>
      <c r="I129" s="291" t="s">
        <v>1258</v>
      </c>
      <c r="J129" s="291">
        <v>20</v>
      </c>
      <c r="K129" s="311"/>
    </row>
    <row r="130" spans="2:11" ht="15" customHeight="1">
      <c r="B130" s="309"/>
      <c r="C130" s="291" t="s">
        <v>1273</v>
      </c>
      <c r="D130" s="291"/>
      <c r="E130" s="291"/>
      <c r="F130" s="292" t="s">
        <v>1262</v>
      </c>
      <c r="G130" s="291"/>
      <c r="H130" s="291" t="s">
        <v>1274</v>
      </c>
      <c r="I130" s="291" t="s">
        <v>1258</v>
      </c>
      <c r="J130" s="291">
        <v>20</v>
      </c>
      <c r="K130" s="311"/>
    </row>
    <row r="131" spans="2:11" ht="15" customHeight="1">
      <c r="B131" s="309"/>
      <c r="C131" s="270" t="s">
        <v>1261</v>
      </c>
      <c r="D131" s="270"/>
      <c r="E131" s="270"/>
      <c r="F131" s="289" t="s">
        <v>1262</v>
      </c>
      <c r="G131" s="270"/>
      <c r="H131" s="270" t="s">
        <v>1295</v>
      </c>
      <c r="I131" s="270" t="s">
        <v>1258</v>
      </c>
      <c r="J131" s="270">
        <v>50</v>
      </c>
      <c r="K131" s="311"/>
    </row>
    <row r="132" spans="2:11" ht="15" customHeight="1">
      <c r="B132" s="309"/>
      <c r="C132" s="270" t="s">
        <v>1275</v>
      </c>
      <c r="D132" s="270"/>
      <c r="E132" s="270"/>
      <c r="F132" s="289" t="s">
        <v>1262</v>
      </c>
      <c r="G132" s="270"/>
      <c r="H132" s="270" t="s">
        <v>1295</v>
      </c>
      <c r="I132" s="270" t="s">
        <v>1258</v>
      </c>
      <c r="J132" s="270">
        <v>50</v>
      </c>
      <c r="K132" s="311"/>
    </row>
    <row r="133" spans="2:11" ht="15" customHeight="1">
      <c r="B133" s="309"/>
      <c r="C133" s="270" t="s">
        <v>1281</v>
      </c>
      <c r="D133" s="270"/>
      <c r="E133" s="270"/>
      <c r="F133" s="289" t="s">
        <v>1262</v>
      </c>
      <c r="G133" s="270"/>
      <c r="H133" s="270" t="s">
        <v>1295</v>
      </c>
      <c r="I133" s="270" t="s">
        <v>1258</v>
      </c>
      <c r="J133" s="270">
        <v>50</v>
      </c>
      <c r="K133" s="311"/>
    </row>
    <row r="134" spans="2:11" ht="15" customHeight="1">
      <c r="B134" s="309"/>
      <c r="C134" s="270" t="s">
        <v>1283</v>
      </c>
      <c r="D134" s="270"/>
      <c r="E134" s="270"/>
      <c r="F134" s="289" t="s">
        <v>1262</v>
      </c>
      <c r="G134" s="270"/>
      <c r="H134" s="270" t="s">
        <v>1295</v>
      </c>
      <c r="I134" s="270" t="s">
        <v>1258</v>
      </c>
      <c r="J134" s="270">
        <v>50</v>
      </c>
      <c r="K134" s="311"/>
    </row>
    <row r="135" spans="2:11" ht="15" customHeight="1">
      <c r="B135" s="309"/>
      <c r="C135" s="270" t="s">
        <v>141</v>
      </c>
      <c r="D135" s="270"/>
      <c r="E135" s="270"/>
      <c r="F135" s="289" t="s">
        <v>1262</v>
      </c>
      <c r="G135" s="270"/>
      <c r="H135" s="270" t="s">
        <v>1308</v>
      </c>
      <c r="I135" s="270" t="s">
        <v>1258</v>
      </c>
      <c r="J135" s="270">
        <v>255</v>
      </c>
      <c r="K135" s="311"/>
    </row>
    <row r="136" spans="2:11" ht="15" customHeight="1">
      <c r="B136" s="309"/>
      <c r="C136" s="270" t="s">
        <v>1285</v>
      </c>
      <c r="D136" s="270"/>
      <c r="E136" s="270"/>
      <c r="F136" s="289" t="s">
        <v>1256</v>
      </c>
      <c r="G136" s="270"/>
      <c r="H136" s="270" t="s">
        <v>1309</v>
      </c>
      <c r="I136" s="270" t="s">
        <v>1287</v>
      </c>
      <c r="J136" s="270"/>
      <c r="K136" s="311"/>
    </row>
    <row r="137" spans="2:11" ht="15" customHeight="1">
      <c r="B137" s="309"/>
      <c r="C137" s="270" t="s">
        <v>1288</v>
      </c>
      <c r="D137" s="270"/>
      <c r="E137" s="270"/>
      <c r="F137" s="289" t="s">
        <v>1256</v>
      </c>
      <c r="G137" s="270"/>
      <c r="H137" s="270" t="s">
        <v>1310</v>
      </c>
      <c r="I137" s="270" t="s">
        <v>1290</v>
      </c>
      <c r="J137" s="270"/>
      <c r="K137" s="311"/>
    </row>
    <row r="138" spans="2:11" ht="15" customHeight="1">
      <c r="B138" s="309"/>
      <c r="C138" s="270" t="s">
        <v>1291</v>
      </c>
      <c r="D138" s="270"/>
      <c r="E138" s="270"/>
      <c r="F138" s="289" t="s">
        <v>1256</v>
      </c>
      <c r="G138" s="270"/>
      <c r="H138" s="270" t="s">
        <v>1291</v>
      </c>
      <c r="I138" s="270" t="s">
        <v>1290</v>
      </c>
      <c r="J138" s="270"/>
      <c r="K138" s="311"/>
    </row>
    <row r="139" spans="2:11" ht="15" customHeight="1">
      <c r="B139" s="309"/>
      <c r="C139" s="270" t="s">
        <v>46</v>
      </c>
      <c r="D139" s="270"/>
      <c r="E139" s="270"/>
      <c r="F139" s="289" t="s">
        <v>1256</v>
      </c>
      <c r="G139" s="270"/>
      <c r="H139" s="270" t="s">
        <v>1311</v>
      </c>
      <c r="I139" s="270" t="s">
        <v>1290</v>
      </c>
      <c r="J139" s="270"/>
      <c r="K139" s="311"/>
    </row>
    <row r="140" spans="2:11" ht="15" customHeight="1">
      <c r="B140" s="309"/>
      <c r="C140" s="270" t="s">
        <v>1312</v>
      </c>
      <c r="D140" s="270"/>
      <c r="E140" s="270"/>
      <c r="F140" s="289" t="s">
        <v>1256</v>
      </c>
      <c r="G140" s="270"/>
      <c r="H140" s="270" t="s">
        <v>1313</v>
      </c>
      <c r="I140" s="270" t="s">
        <v>1290</v>
      </c>
      <c r="J140" s="270"/>
      <c r="K140" s="311"/>
    </row>
    <row r="141" spans="2:11" ht="15" customHeight="1">
      <c r="B141" s="312"/>
      <c r="C141" s="313"/>
      <c r="D141" s="313"/>
      <c r="E141" s="313"/>
      <c r="F141" s="313"/>
      <c r="G141" s="313"/>
      <c r="H141" s="313"/>
      <c r="I141" s="313"/>
      <c r="J141" s="313"/>
      <c r="K141" s="314"/>
    </row>
    <row r="142" spans="2:11" ht="18.75" customHeight="1">
      <c r="B142" s="266"/>
      <c r="C142" s="266"/>
      <c r="D142" s="266"/>
      <c r="E142" s="266"/>
      <c r="F142" s="301"/>
      <c r="G142" s="266"/>
      <c r="H142" s="266"/>
      <c r="I142" s="266"/>
      <c r="J142" s="266"/>
      <c r="K142" s="266"/>
    </row>
    <row r="143" spans="2:11" ht="18.75" customHeight="1">
      <c r="B143" s="276"/>
      <c r="C143" s="276"/>
      <c r="D143" s="276"/>
      <c r="E143" s="276"/>
      <c r="F143" s="276"/>
      <c r="G143" s="276"/>
      <c r="H143" s="276"/>
      <c r="I143" s="276"/>
      <c r="J143" s="276"/>
      <c r="K143" s="276"/>
    </row>
    <row r="144" spans="2:11" ht="7.5" customHeight="1">
      <c r="B144" s="277"/>
      <c r="C144" s="278"/>
      <c r="D144" s="278"/>
      <c r="E144" s="278"/>
      <c r="F144" s="278"/>
      <c r="G144" s="278"/>
      <c r="H144" s="278"/>
      <c r="I144" s="278"/>
      <c r="J144" s="278"/>
      <c r="K144" s="279"/>
    </row>
    <row r="145" spans="2:11" ht="45" customHeight="1">
      <c r="B145" s="280"/>
      <c r="C145" s="385" t="s">
        <v>1314</v>
      </c>
      <c r="D145" s="385"/>
      <c r="E145" s="385"/>
      <c r="F145" s="385"/>
      <c r="G145" s="385"/>
      <c r="H145" s="385"/>
      <c r="I145" s="385"/>
      <c r="J145" s="385"/>
      <c r="K145" s="281"/>
    </row>
    <row r="146" spans="2:11" ht="17.25" customHeight="1">
      <c r="B146" s="280"/>
      <c r="C146" s="282" t="s">
        <v>1250</v>
      </c>
      <c r="D146" s="282"/>
      <c r="E146" s="282"/>
      <c r="F146" s="282" t="s">
        <v>1251</v>
      </c>
      <c r="G146" s="283"/>
      <c r="H146" s="282" t="s">
        <v>136</v>
      </c>
      <c r="I146" s="282" t="s">
        <v>65</v>
      </c>
      <c r="J146" s="282" t="s">
        <v>1252</v>
      </c>
      <c r="K146" s="281"/>
    </row>
    <row r="147" spans="2:11" ht="17.25" customHeight="1">
      <c r="B147" s="280"/>
      <c r="C147" s="284" t="s">
        <v>1253</v>
      </c>
      <c r="D147" s="284"/>
      <c r="E147" s="284"/>
      <c r="F147" s="285" t="s">
        <v>1254</v>
      </c>
      <c r="G147" s="286"/>
      <c r="H147" s="284"/>
      <c r="I147" s="284"/>
      <c r="J147" s="284" t="s">
        <v>1255</v>
      </c>
      <c r="K147" s="281"/>
    </row>
    <row r="148" spans="2:11" ht="5.25" customHeight="1">
      <c r="B148" s="290"/>
      <c r="C148" s="287"/>
      <c r="D148" s="287"/>
      <c r="E148" s="287"/>
      <c r="F148" s="287"/>
      <c r="G148" s="288"/>
      <c r="H148" s="287"/>
      <c r="I148" s="287"/>
      <c r="J148" s="287"/>
      <c r="K148" s="311"/>
    </row>
    <row r="149" spans="2:11" ht="15" customHeight="1">
      <c r="B149" s="290"/>
      <c r="C149" s="315" t="s">
        <v>1259</v>
      </c>
      <c r="D149" s="270"/>
      <c r="E149" s="270"/>
      <c r="F149" s="316" t="s">
        <v>1256</v>
      </c>
      <c r="G149" s="270"/>
      <c r="H149" s="315" t="s">
        <v>1295</v>
      </c>
      <c r="I149" s="315" t="s">
        <v>1258</v>
      </c>
      <c r="J149" s="315">
        <v>120</v>
      </c>
      <c r="K149" s="311"/>
    </row>
    <row r="150" spans="2:11" ht="15" customHeight="1">
      <c r="B150" s="290"/>
      <c r="C150" s="315" t="s">
        <v>1304</v>
      </c>
      <c r="D150" s="270"/>
      <c r="E150" s="270"/>
      <c r="F150" s="316" t="s">
        <v>1256</v>
      </c>
      <c r="G150" s="270"/>
      <c r="H150" s="315" t="s">
        <v>1315</v>
      </c>
      <c r="I150" s="315" t="s">
        <v>1258</v>
      </c>
      <c r="J150" s="315" t="s">
        <v>1306</v>
      </c>
      <c r="K150" s="311"/>
    </row>
    <row r="151" spans="2:11" ht="15" customHeight="1">
      <c r="B151" s="290"/>
      <c r="C151" s="315" t="s">
        <v>1205</v>
      </c>
      <c r="D151" s="270"/>
      <c r="E151" s="270"/>
      <c r="F151" s="316" t="s">
        <v>1256</v>
      </c>
      <c r="G151" s="270"/>
      <c r="H151" s="315" t="s">
        <v>1316</v>
      </c>
      <c r="I151" s="315" t="s">
        <v>1258</v>
      </c>
      <c r="J151" s="315" t="s">
        <v>1306</v>
      </c>
      <c r="K151" s="311"/>
    </row>
    <row r="152" spans="2:11" ht="15" customHeight="1">
      <c r="B152" s="290"/>
      <c r="C152" s="315" t="s">
        <v>1261</v>
      </c>
      <c r="D152" s="270"/>
      <c r="E152" s="270"/>
      <c r="F152" s="316" t="s">
        <v>1262</v>
      </c>
      <c r="G152" s="270"/>
      <c r="H152" s="315" t="s">
        <v>1295</v>
      </c>
      <c r="I152" s="315" t="s">
        <v>1258</v>
      </c>
      <c r="J152" s="315">
        <v>50</v>
      </c>
      <c r="K152" s="311"/>
    </row>
    <row r="153" spans="2:11" ht="15" customHeight="1">
      <c r="B153" s="290"/>
      <c r="C153" s="315" t="s">
        <v>1264</v>
      </c>
      <c r="D153" s="270"/>
      <c r="E153" s="270"/>
      <c r="F153" s="316" t="s">
        <v>1256</v>
      </c>
      <c r="G153" s="270"/>
      <c r="H153" s="315" t="s">
        <v>1295</v>
      </c>
      <c r="I153" s="315" t="s">
        <v>1266</v>
      </c>
      <c r="J153" s="315"/>
      <c r="K153" s="311"/>
    </row>
    <row r="154" spans="2:11" ht="15" customHeight="1">
      <c r="B154" s="290"/>
      <c r="C154" s="315" t="s">
        <v>1275</v>
      </c>
      <c r="D154" s="270"/>
      <c r="E154" s="270"/>
      <c r="F154" s="316" t="s">
        <v>1262</v>
      </c>
      <c r="G154" s="270"/>
      <c r="H154" s="315" t="s">
        <v>1295</v>
      </c>
      <c r="I154" s="315" t="s">
        <v>1258</v>
      </c>
      <c r="J154" s="315">
        <v>50</v>
      </c>
      <c r="K154" s="311"/>
    </row>
    <row r="155" spans="2:11" ht="15" customHeight="1">
      <c r="B155" s="290"/>
      <c r="C155" s="315" t="s">
        <v>1283</v>
      </c>
      <c r="D155" s="270"/>
      <c r="E155" s="270"/>
      <c r="F155" s="316" t="s">
        <v>1262</v>
      </c>
      <c r="G155" s="270"/>
      <c r="H155" s="315" t="s">
        <v>1295</v>
      </c>
      <c r="I155" s="315" t="s">
        <v>1258</v>
      </c>
      <c r="J155" s="315">
        <v>50</v>
      </c>
      <c r="K155" s="311"/>
    </row>
    <row r="156" spans="2:11" ht="15" customHeight="1">
      <c r="B156" s="290"/>
      <c r="C156" s="315" t="s">
        <v>1281</v>
      </c>
      <c r="D156" s="270"/>
      <c r="E156" s="270"/>
      <c r="F156" s="316" t="s">
        <v>1262</v>
      </c>
      <c r="G156" s="270"/>
      <c r="H156" s="315" t="s">
        <v>1295</v>
      </c>
      <c r="I156" s="315" t="s">
        <v>1258</v>
      </c>
      <c r="J156" s="315">
        <v>50</v>
      </c>
      <c r="K156" s="311"/>
    </row>
    <row r="157" spans="2:11" ht="15" customHeight="1">
      <c r="B157" s="290"/>
      <c r="C157" s="315" t="s">
        <v>112</v>
      </c>
      <c r="D157" s="270"/>
      <c r="E157" s="270"/>
      <c r="F157" s="316" t="s">
        <v>1256</v>
      </c>
      <c r="G157" s="270"/>
      <c r="H157" s="315" t="s">
        <v>1317</v>
      </c>
      <c r="I157" s="315" t="s">
        <v>1258</v>
      </c>
      <c r="J157" s="315" t="s">
        <v>1318</v>
      </c>
      <c r="K157" s="311"/>
    </row>
    <row r="158" spans="2:11" ht="15" customHeight="1">
      <c r="B158" s="290"/>
      <c r="C158" s="315" t="s">
        <v>1319</v>
      </c>
      <c r="D158" s="270"/>
      <c r="E158" s="270"/>
      <c r="F158" s="316" t="s">
        <v>1256</v>
      </c>
      <c r="G158" s="270"/>
      <c r="H158" s="315" t="s">
        <v>1320</v>
      </c>
      <c r="I158" s="315" t="s">
        <v>1290</v>
      </c>
      <c r="J158" s="315"/>
      <c r="K158" s="311"/>
    </row>
    <row r="159" spans="2:11" ht="15" customHeight="1">
      <c r="B159" s="317"/>
      <c r="C159" s="299"/>
      <c r="D159" s="299"/>
      <c r="E159" s="299"/>
      <c r="F159" s="299"/>
      <c r="G159" s="299"/>
      <c r="H159" s="299"/>
      <c r="I159" s="299"/>
      <c r="J159" s="299"/>
      <c r="K159" s="318"/>
    </row>
    <row r="160" spans="2:11" ht="18.75" customHeight="1">
      <c r="B160" s="266"/>
      <c r="C160" s="270"/>
      <c r="D160" s="270"/>
      <c r="E160" s="270"/>
      <c r="F160" s="289"/>
      <c r="G160" s="270"/>
      <c r="H160" s="270"/>
      <c r="I160" s="270"/>
      <c r="J160" s="270"/>
      <c r="K160" s="266"/>
    </row>
    <row r="161" spans="2:11" ht="18.75" customHeight="1">
      <c r="B161" s="276"/>
      <c r="C161" s="276"/>
      <c r="D161" s="276"/>
      <c r="E161" s="276"/>
      <c r="F161" s="276"/>
      <c r="G161" s="276"/>
      <c r="H161" s="276"/>
      <c r="I161" s="276"/>
      <c r="J161" s="276"/>
      <c r="K161" s="276"/>
    </row>
    <row r="162" spans="2:11" ht="7.5" customHeight="1">
      <c r="B162" s="258"/>
      <c r="C162" s="259"/>
      <c r="D162" s="259"/>
      <c r="E162" s="259"/>
      <c r="F162" s="259"/>
      <c r="G162" s="259"/>
      <c r="H162" s="259"/>
      <c r="I162" s="259"/>
      <c r="J162" s="259"/>
      <c r="K162" s="260"/>
    </row>
    <row r="163" spans="2:11" ht="45" customHeight="1">
      <c r="B163" s="261"/>
      <c r="C163" s="384" t="s">
        <v>1321</v>
      </c>
      <c r="D163" s="384"/>
      <c r="E163" s="384"/>
      <c r="F163" s="384"/>
      <c r="G163" s="384"/>
      <c r="H163" s="384"/>
      <c r="I163" s="384"/>
      <c r="J163" s="384"/>
      <c r="K163" s="262"/>
    </row>
    <row r="164" spans="2:11" ht="17.25" customHeight="1">
      <c r="B164" s="261"/>
      <c r="C164" s="282" t="s">
        <v>1250</v>
      </c>
      <c r="D164" s="282"/>
      <c r="E164" s="282"/>
      <c r="F164" s="282" t="s">
        <v>1251</v>
      </c>
      <c r="G164" s="319"/>
      <c r="H164" s="320" t="s">
        <v>136</v>
      </c>
      <c r="I164" s="320" t="s">
        <v>65</v>
      </c>
      <c r="J164" s="282" t="s">
        <v>1252</v>
      </c>
      <c r="K164" s="262"/>
    </row>
    <row r="165" spans="2:11" ht="17.25" customHeight="1">
      <c r="B165" s="263"/>
      <c r="C165" s="284" t="s">
        <v>1253</v>
      </c>
      <c r="D165" s="284"/>
      <c r="E165" s="284"/>
      <c r="F165" s="285" t="s">
        <v>1254</v>
      </c>
      <c r="G165" s="321"/>
      <c r="H165" s="322"/>
      <c r="I165" s="322"/>
      <c r="J165" s="284" t="s">
        <v>1255</v>
      </c>
      <c r="K165" s="264"/>
    </row>
    <row r="166" spans="2:11" ht="5.25" customHeight="1">
      <c r="B166" s="290"/>
      <c r="C166" s="287"/>
      <c r="D166" s="287"/>
      <c r="E166" s="287"/>
      <c r="F166" s="287"/>
      <c r="G166" s="288"/>
      <c r="H166" s="287"/>
      <c r="I166" s="287"/>
      <c r="J166" s="287"/>
      <c r="K166" s="311"/>
    </row>
    <row r="167" spans="2:11" ht="15" customHeight="1">
      <c r="B167" s="290"/>
      <c r="C167" s="270" t="s">
        <v>1259</v>
      </c>
      <c r="D167" s="270"/>
      <c r="E167" s="270"/>
      <c r="F167" s="289" t="s">
        <v>1256</v>
      </c>
      <c r="G167" s="270"/>
      <c r="H167" s="270" t="s">
        <v>1295</v>
      </c>
      <c r="I167" s="270" t="s">
        <v>1258</v>
      </c>
      <c r="J167" s="270">
        <v>120</v>
      </c>
      <c r="K167" s="311"/>
    </row>
    <row r="168" spans="2:11" ht="15" customHeight="1">
      <c r="B168" s="290"/>
      <c r="C168" s="270" t="s">
        <v>1304</v>
      </c>
      <c r="D168" s="270"/>
      <c r="E168" s="270"/>
      <c r="F168" s="289" t="s">
        <v>1256</v>
      </c>
      <c r="G168" s="270"/>
      <c r="H168" s="270" t="s">
        <v>1305</v>
      </c>
      <c r="I168" s="270" t="s">
        <v>1258</v>
      </c>
      <c r="J168" s="270" t="s">
        <v>1306</v>
      </c>
      <c r="K168" s="311"/>
    </row>
    <row r="169" spans="2:11" ht="15" customHeight="1">
      <c r="B169" s="290"/>
      <c r="C169" s="270" t="s">
        <v>1205</v>
      </c>
      <c r="D169" s="270"/>
      <c r="E169" s="270"/>
      <c r="F169" s="289" t="s">
        <v>1256</v>
      </c>
      <c r="G169" s="270"/>
      <c r="H169" s="270" t="s">
        <v>1322</v>
      </c>
      <c r="I169" s="270" t="s">
        <v>1258</v>
      </c>
      <c r="J169" s="270" t="s">
        <v>1306</v>
      </c>
      <c r="K169" s="311"/>
    </row>
    <row r="170" spans="2:11" ht="15" customHeight="1">
      <c r="B170" s="290"/>
      <c r="C170" s="270" t="s">
        <v>1261</v>
      </c>
      <c r="D170" s="270"/>
      <c r="E170" s="270"/>
      <c r="F170" s="289" t="s">
        <v>1262</v>
      </c>
      <c r="G170" s="270"/>
      <c r="H170" s="270" t="s">
        <v>1322</v>
      </c>
      <c r="I170" s="270" t="s">
        <v>1258</v>
      </c>
      <c r="J170" s="270">
        <v>50</v>
      </c>
      <c r="K170" s="311"/>
    </row>
    <row r="171" spans="2:11" ht="15" customHeight="1">
      <c r="B171" s="290"/>
      <c r="C171" s="270" t="s">
        <v>1264</v>
      </c>
      <c r="D171" s="270"/>
      <c r="E171" s="270"/>
      <c r="F171" s="289" t="s">
        <v>1256</v>
      </c>
      <c r="G171" s="270"/>
      <c r="H171" s="270" t="s">
        <v>1322</v>
      </c>
      <c r="I171" s="270" t="s">
        <v>1266</v>
      </c>
      <c r="J171" s="270"/>
      <c r="K171" s="311"/>
    </row>
    <row r="172" spans="2:11" ht="15" customHeight="1">
      <c r="B172" s="290"/>
      <c r="C172" s="270" t="s">
        <v>1275</v>
      </c>
      <c r="D172" s="270"/>
      <c r="E172" s="270"/>
      <c r="F172" s="289" t="s">
        <v>1262</v>
      </c>
      <c r="G172" s="270"/>
      <c r="H172" s="270" t="s">
        <v>1322</v>
      </c>
      <c r="I172" s="270" t="s">
        <v>1258</v>
      </c>
      <c r="J172" s="270">
        <v>50</v>
      </c>
      <c r="K172" s="311"/>
    </row>
    <row r="173" spans="2:11" ht="15" customHeight="1">
      <c r="B173" s="290"/>
      <c r="C173" s="270" t="s">
        <v>1283</v>
      </c>
      <c r="D173" s="270"/>
      <c r="E173" s="270"/>
      <c r="F173" s="289" t="s">
        <v>1262</v>
      </c>
      <c r="G173" s="270"/>
      <c r="H173" s="270" t="s">
        <v>1322</v>
      </c>
      <c r="I173" s="270" t="s">
        <v>1258</v>
      </c>
      <c r="J173" s="270">
        <v>50</v>
      </c>
      <c r="K173" s="311"/>
    </row>
    <row r="174" spans="2:11" ht="15" customHeight="1">
      <c r="B174" s="290"/>
      <c r="C174" s="270" t="s">
        <v>1281</v>
      </c>
      <c r="D174" s="270"/>
      <c r="E174" s="270"/>
      <c r="F174" s="289" t="s">
        <v>1262</v>
      </c>
      <c r="G174" s="270"/>
      <c r="H174" s="270" t="s">
        <v>1322</v>
      </c>
      <c r="I174" s="270" t="s">
        <v>1258</v>
      </c>
      <c r="J174" s="270">
        <v>50</v>
      </c>
      <c r="K174" s="311"/>
    </row>
    <row r="175" spans="2:11" ht="15" customHeight="1">
      <c r="B175" s="290"/>
      <c r="C175" s="270" t="s">
        <v>135</v>
      </c>
      <c r="D175" s="270"/>
      <c r="E175" s="270"/>
      <c r="F175" s="289" t="s">
        <v>1256</v>
      </c>
      <c r="G175" s="270"/>
      <c r="H175" s="270" t="s">
        <v>1323</v>
      </c>
      <c r="I175" s="270" t="s">
        <v>1324</v>
      </c>
      <c r="J175" s="270"/>
      <c r="K175" s="311"/>
    </row>
    <row r="176" spans="2:11" ht="15" customHeight="1">
      <c r="B176" s="290"/>
      <c r="C176" s="270" t="s">
        <v>65</v>
      </c>
      <c r="D176" s="270"/>
      <c r="E176" s="270"/>
      <c r="F176" s="289" t="s">
        <v>1256</v>
      </c>
      <c r="G176" s="270"/>
      <c r="H176" s="270" t="s">
        <v>1325</v>
      </c>
      <c r="I176" s="270" t="s">
        <v>1326</v>
      </c>
      <c r="J176" s="270">
        <v>1</v>
      </c>
      <c r="K176" s="311"/>
    </row>
    <row r="177" spans="2:11" ht="15" customHeight="1">
      <c r="B177" s="290"/>
      <c r="C177" s="270" t="s">
        <v>61</v>
      </c>
      <c r="D177" s="270"/>
      <c r="E177" s="270"/>
      <c r="F177" s="289" t="s">
        <v>1256</v>
      </c>
      <c r="G177" s="270"/>
      <c r="H177" s="270" t="s">
        <v>1327</v>
      </c>
      <c r="I177" s="270" t="s">
        <v>1258</v>
      </c>
      <c r="J177" s="270">
        <v>20</v>
      </c>
      <c r="K177" s="311"/>
    </row>
    <row r="178" spans="2:11" ht="15" customHeight="1">
      <c r="B178" s="290"/>
      <c r="C178" s="270" t="s">
        <v>136</v>
      </c>
      <c r="D178" s="270"/>
      <c r="E178" s="270"/>
      <c r="F178" s="289" t="s">
        <v>1256</v>
      </c>
      <c r="G178" s="270"/>
      <c r="H178" s="270" t="s">
        <v>1328</v>
      </c>
      <c r="I178" s="270" t="s">
        <v>1258</v>
      </c>
      <c r="J178" s="270">
        <v>255</v>
      </c>
      <c r="K178" s="311"/>
    </row>
    <row r="179" spans="2:11" ht="15" customHeight="1">
      <c r="B179" s="290"/>
      <c r="C179" s="270" t="s">
        <v>137</v>
      </c>
      <c r="D179" s="270"/>
      <c r="E179" s="270"/>
      <c r="F179" s="289" t="s">
        <v>1256</v>
      </c>
      <c r="G179" s="270"/>
      <c r="H179" s="270" t="s">
        <v>1221</v>
      </c>
      <c r="I179" s="270" t="s">
        <v>1258</v>
      </c>
      <c r="J179" s="270">
        <v>10</v>
      </c>
      <c r="K179" s="311"/>
    </row>
    <row r="180" spans="2:11" ht="15" customHeight="1">
      <c r="B180" s="290"/>
      <c r="C180" s="270" t="s">
        <v>138</v>
      </c>
      <c r="D180" s="270"/>
      <c r="E180" s="270"/>
      <c r="F180" s="289" t="s">
        <v>1256</v>
      </c>
      <c r="G180" s="270"/>
      <c r="H180" s="270" t="s">
        <v>1329</v>
      </c>
      <c r="I180" s="270" t="s">
        <v>1290</v>
      </c>
      <c r="J180" s="270"/>
      <c r="K180" s="311"/>
    </row>
    <row r="181" spans="2:11" ht="15" customHeight="1">
      <c r="B181" s="290"/>
      <c r="C181" s="270" t="s">
        <v>1330</v>
      </c>
      <c r="D181" s="270"/>
      <c r="E181" s="270"/>
      <c r="F181" s="289" t="s">
        <v>1256</v>
      </c>
      <c r="G181" s="270"/>
      <c r="H181" s="270" t="s">
        <v>1331</v>
      </c>
      <c r="I181" s="270" t="s">
        <v>1290</v>
      </c>
      <c r="J181" s="270"/>
      <c r="K181" s="311"/>
    </row>
    <row r="182" spans="2:11" ht="15" customHeight="1">
      <c r="B182" s="290"/>
      <c r="C182" s="270" t="s">
        <v>1319</v>
      </c>
      <c r="D182" s="270"/>
      <c r="E182" s="270"/>
      <c r="F182" s="289" t="s">
        <v>1256</v>
      </c>
      <c r="G182" s="270"/>
      <c r="H182" s="270" t="s">
        <v>1332</v>
      </c>
      <c r="I182" s="270" t="s">
        <v>1290</v>
      </c>
      <c r="J182" s="270"/>
      <c r="K182" s="311"/>
    </row>
    <row r="183" spans="2:11" ht="15" customHeight="1">
      <c r="B183" s="290"/>
      <c r="C183" s="270" t="s">
        <v>140</v>
      </c>
      <c r="D183" s="270"/>
      <c r="E183" s="270"/>
      <c r="F183" s="289" t="s">
        <v>1262</v>
      </c>
      <c r="G183" s="270"/>
      <c r="H183" s="270" t="s">
        <v>1333</v>
      </c>
      <c r="I183" s="270" t="s">
        <v>1258</v>
      </c>
      <c r="J183" s="270">
        <v>50</v>
      </c>
      <c r="K183" s="311"/>
    </row>
    <row r="184" spans="2:11" ht="15" customHeight="1">
      <c r="B184" s="290"/>
      <c r="C184" s="270" t="s">
        <v>1334</v>
      </c>
      <c r="D184" s="270"/>
      <c r="E184" s="270"/>
      <c r="F184" s="289" t="s">
        <v>1262</v>
      </c>
      <c r="G184" s="270"/>
      <c r="H184" s="270" t="s">
        <v>1335</v>
      </c>
      <c r="I184" s="270" t="s">
        <v>1336</v>
      </c>
      <c r="J184" s="270"/>
      <c r="K184" s="311"/>
    </row>
    <row r="185" spans="2:11" ht="15" customHeight="1">
      <c r="B185" s="290"/>
      <c r="C185" s="270" t="s">
        <v>1337</v>
      </c>
      <c r="D185" s="270"/>
      <c r="E185" s="270"/>
      <c r="F185" s="289" t="s">
        <v>1262</v>
      </c>
      <c r="G185" s="270"/>
      <c r="H185" s="270" t="s">
        <v>1338</v>
      </c>
      <c r="I185" s="270" t="s">
        <v>1336</v>
      </c>
      <c r="J185" s="270"/>
      <c r="K185" s="311"/>
    </row>
    <row r="186" spans="2:11" ht="15" customHeight="1">
      <c r="B186" s="290"/>
      <c r="C186" s="270" t="s">
        <v>1339</v>
      </c>
      <c r="D186" s="270"/>
      <c r="E186" s="270"/>
      <c r="F186" s="289" t="s">
        <v>1262</v>
      </c>
      <c r="G186" s="270"/>
      <c r="H186" s="270" t="s">
        <v>1340</v>
      </c>
      <c r="I186" s="270" t="s">
        <v>1336</v>
      </c>
      <c r="J186" s="270"/>
      <c r="K186" s="311"/>
    </row>
    <row r="187" spans="2:11" ht="15" customHeight="1">
      <c r="B187" s="290"/>
      <c r="C187" s="323" t="s">
        <v>1341</v>
      </c>
      <c r="D187" s="270"/>
      <c r="E187" s="270"/>
      <c r="F187" s="289" t="s">
        <v>1262</v>
      </c>
      <c r="G187" s="270"/>
      <c r="H187" s="270" t="s">
        <v>1342</v>
      </c>
      <c r="I187" s="270" t="s">
        <v>1343</v>
      </c>
      <c r="J187" s="324" t="s">
        <v>1344</v>
      </c>
      <c r="K187" s="311"/>
    </row>
    <row r="188" spans="2:11" ht="15" customHeight="1">
      <c r="B188" s="290"/>
      <c r="C188" s="275" t="s">
        <v>50</v>
      </c>
      <c r="D188" s="270"/>
      <c r="E188" s="270"/>
      <c r="F188" s="289" t="s">
        <v>1256</v>
      </c>
      <c r="G188" s="270"/>
      <c r="H188" s="266" t="s">
        <v>1345</v>
      </c>
      <c r="I188" s="270" t="s">
        <v>1346</v>
      </c>
      <c r="J188" s="270"/>
      <c r="K188" s="311"/>
    </row>
    <row r="189" spans="2:11" ht="15" customHeight="1">
      <c r="B189" s="290"/>
      <c r="C189" s="275" t="s">
        <v>1347</v>
      </c>
      <c r="D189" s="270"/>
      <c r="E189" s="270"/>
      <c r="F189" s="289" t="s">
        <v>1256</v>
      </c>
      <c r="G189" s="270"/>
      <c r="H189" s="270" t="s">
        <v>1348</v>
      </c>
      <c r="I189" s="270" t="s">
        <v>1290</v>
      </c>
      <c r="J189" s="270"/>
      <c r="K189" s="311"/>
    </row>
    <row r="190" spans="2:11" ht="15" customHeight="1">
      <c r="B190" s="290"/>
      <c r="C190" s="275" t="s">
        <v>1349</v>
      </c>
      <c r="D190" s="270"/>
      <c r="E190" s="270"/>
      <c r="F190" s="289" t="s">
        <v>1256</v>
      </c>
      <c r="G190" s="270"/>
      <c r="H190" s="270" t="s">
        <v>1350</v>
      </c>
      <c r="I190" s="270" t="s">
        <v>1290</v>
      </c>
      <c r="J190" s="270"/>
      <c r="K190" s="311"/>
    </row>
    <row r="191" spans="2:11" ht="15" customHeight="1">
      <c r="B191" s="290"/>
      <c r="C191" s="275" t="s">
        <v>1351</v>
      </c>
      <c r="D191" s="270"/>
      <c r="E191" s="270"/>
      <c r="F191" s="289" t="s">
        <v>1262</v>
      </c>
      <c r="G191" s="270"/>
      <c r="H191" s="270" t="s">
        <v>1352</v>
      </c>
      <c r="I191" s="270" t="s">
        <v>1290</v>
      </c>
      <c r="J191" s="270"/>
      <c r="K191" s="311"/>
    </row>
    <row r="192" spans="2:11" ht="15" customHeight="1">
      <c r="B192" s="317"/>
      <c r="C192" s="325"/>
      <c r="D192" s="299"/>
      <c r="E192" s="299"/>
      <c r="F192" s="299"/>
      <c r="G192" s="299"/>
      <c r="H192" s="299"/>
      <c r="I192" s="299"/>
      <c r="J192" s="299"/>
      <c r="K192" s="318"/>
    </row>
    <row r="193" spans="2:11" ht="18.75" customHeight="1">
      <c r="B193" s="266"/>
      <c r="C193" s="270"/>
      <c r="D193" s="270"/>
      <c r="E193" s="270"/>
      <c r="F193" s="289"/>
      <c r="G193" s="270"/>
      <c r="H193" s="270"/>
      <c r="I193" s="270"/>
      <c r="J193" s="270"/>
      <c r="K193" s="266"/>
    </row>
    <row r="194" spans="2:11" ht="18.75" customHeight="1">
      <c r="B194" s="266"/>
      <c r="C194" s="270"/>
      <c r="D194" s="270"/>
      <c r="E194" s="270"/>
      <c r="F194" s="289"/>
      <c r="G194" s="270"/>
      <c r="H194" s="270"/>
      <c r="I194" s="270"/>
      <c r="J194" s="270"/>
      <c r="K194" s="266"/>
    </row>
    <row r="195" spans="2:11" ht="18.75" customHeight="1">
      <c r="B195" s="276"/>
      <c r="C195" s="276"/>
      <c r="D195" s="276"/>
      <c r="E195" s="276"/>
      <c r="F195" s="276"/>
      <c r="G195" s="276"/>
      <c r="H195" s="276"/>
      <c r="I195" s="276"/>
      <c r="J195" s="276"/>
      <c r="K195" s="276"/>
    </row>
    <row r="196" spans="2:11">
      <c r="B196" s="258"/>
      <c r="C196" s="259"/>
      <c r="D196" s="259"/>
      <c r="E196" s="259"/>
      <c r="F196" s="259"/>
      <c r="G196" s="259"/>
      <c r="H196" s="259"/>
      <c r="I196" s="259"/>
      <c r="J196" s="259"/>
      <c r="K196" s="260"/>
    </row>
    <row r="197" spans="2:11" ht="21">
      <c r="B197" s="261"/>
      <c r="C197" s="384" t="s">
        <v>1353</v>
      </c>
      <c r="D197" s="384"/>
      <c r="E197" s="384"/>
      <c r="F197" s="384"/>
      <c r="G197" s="384"/>
      <c r="H197" s="384"/>
      <c r="I197" s="384"/>
      <c r="J197" s="384"/>
      <c r="K197" s="262"/>
    </row>
    <row r="198" spans="2:11" ht="25.5" customHeight="1">
      <c r="B198" s="261"/>
      <c r="C198" s="326" t="s">
        <v>1354</v>
      </c>
      <c r="D198" s="326"/>
      <c r="E198" s="326"/>
      <c r="F198" s="326" t="s">
        <v>1355</v>
      </c>
      <c r="G198" s="327"/>
      <c r="H198" s="383" t="s">
        <v>1356</v>
      </c>
      <c r="I198" s="383"/>
      <c r="J198" s="383"/>
      <c r="K198" s="262"/>
    </row>
    <row r="199" spans="2:11" ht="5.25" customHeight="1">
      <c r="B199" s="290"/>
      <c r="C199" s="287"/>
      <c r="D199" s="287"/>
      <c r="E199" s="287"/>
      <c r="F199" s="287"/>
      <c r="G199" s="270"/>
      <c r="H199" s="287"/>
      <c r="I199" s="287"/>
      <c r="J199" s="287"/>
      <c r="K199" s="311"/>
    </row>
    <row r="200" spans="2:11" ht="15" customHeight="1">
      <c r="B200" s="290"/>
      <c r="C200" s="270" t="s">
        <v>1346</v>
      </c>
      <c r="D200" s="270"/>
      <c r="E200" s="270"/>
      <c r="F200" s="289" t="s">
        <v>51</v>
      </c>
      <c r="G200" s="270"/>
      <c r="H200" s="381" t="s">
        <v>1357</v>
      </c>
      <c r="I200" s="381"/>
      <c r="J200" s="381"/>
      <c r="K200" s="311"/>
    </row>
    <row r="201" spans="2:11" ht="15" customHeight="1">
      <c r="B201" s="290"/>
      <c r="C201" s="296"/>
      <c r="D201" s="270"/>
      <c r="E201" s="270"/>
      <c r="F201" s="289" t="s">
        <v>52</v>
      </c>
      <c r="G201" s="270"/>
      <c r="H201" s="381" t="s">
        <v>1358</v>
      </c>
      <c r="I201" s="381"/>
      <c r="J201" s="381"/>
      <c r="K201" s="311"/>
    </row>
    <row r="202" spans="2:11" ht="15" customHeight="1">
      <c r="B202" s="290"/>
      <c r="C202" s="296"/>
      <c r="D202" s="270"/>
      <c r="E202" s="270"/>
      <c r="F202" s="289" t="s">
        <v>55</v>
      </c>
      <c r="G202" s="270"/>
      <c r="H202" s="381" t="s">
        <v>1359</v>
      </c>
      <c r="I202" s="381"/>
      <c r="J202" s="381"/>
      <c r="K202" s="311"/>
    </row>
    <row r="203" spans="2:11" ht="15" customHeight="1">
      <c r="B203" s="290"/>
      <c r="C203" s="270"/>
      <c r="D203" s="270"/>
      <c r="E203" s="270"/>
      <c r="F203" s="289" t="s">
        <v>53</v>
      </c>
      <c r="G203" s="270"/>
      <c r="H203" s="381" t="s">
        <v>1360</v>
      </c>
      <c r="I203" s="381"/>
      <c r="J203" s="381"/>
      <c r="K203" s="311"/>
    </row>
    <row r="204" spans="2:11" ht="15" customHeight="1">
      <c r="B204" s="290"/>
      <c r="C204" s="270"/>
      <c r="D204" s="270"/>
      <c r="E204" s="270"/>
      <c r="F204" s="289" t="s">
        <v>54</v>
      </c>
      <c r="G204" s="270"/>
      <c r="H204" s="381" t="s">
        <v>1361</v>
      </c>
      <c r="I204" s="381"/>
      <c r="J204" s="381"/>
      <c r="K204" s="311"/>
    </row>
    <row r="205" spans="2:11" ht="15" customHeight="1">
      <c r="B205" s="290"/>
      <c r="C205" s="270"/>
      <c r="D205" s="270"/>
      <c r="E205" s="270"/>
      <c r="F205" s="289"/>
      <c r="G205" s="270"/>
      <c r="H205" s="270"/>
      <c r="I205" s="270"/>
      <c r="J205" s="270"/>
      <c r="K205" s="311"/>
    </row>
    <row r="206" spans="2:11" ht="15" customHeight="1">
      <c r="B206" s="290"/>
      <c r="C206" s="270" t="s">
        <v>1302</v>
      </c>
      <c r="D206" s="270"/>
      <c r="E206" s="270"/>
      <c r="F206" s="289" t="s">
        <v>87</v>
      </c>
      <c r="G206" s="270"/>
      <c r="H206" s="381" t="s">
        <v>1362</v>
      </c>
      <c r="I206" s="381"/>
      <c r="J206" s="381"/>
      <c r="K206" s="311"/>
    </row>
    <row r="207" spans="2:11" ht="15" customHeight="1">
      <c r="B207" s="290"/>
      <c r="C207" s="296"/>
      <c r="D207" s="270"/>
      <c r="E207" s="270"/>
      <c r="F207" s="289" t="s">
        <v>1202</v>
      </c>
      <c r="G207" s="270"/>
      <c r="H207" s="381" t="s">
        <v>1203</v>
      </c>
      <c r="I207" s="381"/>
      <c r="J207" s="381"/>
      <c r="K207" s="311"/>
    </row>
    <row r="208" spans="2:11" ht="15" customHeight="1">
      <c r="B208" s="290"/>
      <c r="C208" s="270"/>
      <c r="D208" s="270"/>
      <c r="E208" s="270"/>
      <c r="F208" s="289" t="s">
        <v>1200</v>
      </c>
      <c r="G208" s="270"/>
      <c r="H208" s="381" t="s">
        <v>1363</v>
      </c>
      <c r="I208" s="381"/>
      <c r="J208" s="381"/>
      <c r="K208" s="311"/>
    </row>
    <row r="209" spans="2:11" ht="15" customHeight="1">
      <c r="B209" s="328"/>
      <c r="C209" s="296"/>
      <c r="D209" s="296"/>
      <c r="E209" s="296"/>
      <c r="F209" s="289" t="s">
        <v>98</v>
      </c>
      <c r="G209" s="275"/>
      <c r="H209" s="382" t="s">
        <v>1204</v>
      </c>
      <c r="I209" s="382"/>
      <c r="J209" s="382"/>
      <c r="K209" s="329"/>
    </row>
    <row r="210" spans="2:11" ht="15" customHeight="1">
      <c r="B210" s="328"/>
      <c r="C210" s="296"/>
      <c r="D210" s="296"/>
      <c r="E210" s="296"/>
      <c r="F210" s="289" t="s">
        <v>991</v>
      </c>
      <c r="G210" s="275"/>
      <c r="H210" s="382" t="s">
        <v>97</v>
      </c>
      <c r="I210" s="382"/>
      <c r="J210" s="382"/>
      <c r="K210" s="329"/>
    </row>
    <row r="211" spans="2:11" ht="15" customHeight="1">
      <c r="B211" s="328"/>
      <c r="C211" s="296"/>
      <c r="D211" s="296"/>
      <c r="E211" s="296"/>
      <c r="F211" s="330"/>
      <c r="G211" s="275"/>
      <c r="H211" s="331"/>
      <c r="I211" s="331"/>
      <c r="J211" s="331"/>
      <c r="K211" s="329"/>
    </row>
    <row r="212" spans="2:11" ht="15" customHeight="1">
      <c r="B212" s="328"/>
      <c r="C212" s="270" t="s">
        <v>1326</v>
      </c>
      <c r="D212" s="296"/>
      <c r="E212" s="296"/>
      <c r="F212" s="289">
        <v>1</v>
      </c>
      <c r="G212" s="275"/>
      <c r="H212" s="382" t="s">
        <v>1364</v>
      </c>
      <c r="I212" s="382"/>
      <c r="J212" s="382"/>
      <c r="K212" s="329"/>
    </row>
    <row r="213" spans="2:11" ht="15" customHeight="1">
      <c r="B213" s="328"/>
      <c r="C213" s="296"/>
      <c r="D213" s="296"/>
      <c r="E213" s="296"/>
      <c r="F213" s="289">
        <v>2</v>
      </c>
      <c r="G213" s="275"/>
      <c r="H213" s="382" t="s">
        <v>1365</v>
      </c>
      <c r="I213" s="382"/>
      <c r="J213" s="382"/>
      <c r="K213" s="329"/>
    </row>
    <row r="214" spans="2:11" ht="15" customHeight="1">
      <c r="B214" s="328"/>
      <c r="C214" s="296"/>
      <c r="D214" s="296"/>
      <c r="E214" s="296"/>
      <c r="F214" s="289">
        <v>3</v>
      </c>
      <c r="G214" s="275"/>
      <c r="H214" s="382" t="s">
        <v>1366</v>
      </c>
      <c r="I214" s="382"/>
      <c r="J214" s="382"/>
      <c r="K214" s="329"/>
    </row>
    <row r="215" spans="2:11" ht="15" customHeight="1">
      <c r="B215" s="328"/>
      <c r="C215" s="296"/>
      <c r="D215" s="296"/>
      <c r="E215" s="296"/>
      <c r="F215" s="289">
        <v>4</v>
      </c>
      <c r="G215" s="275"/>
      <c r="H215" s="382" t="s">
        <v>1367</v>
      </c>
      <c r="I215" s="382"/>
      <c r="J215" s="382"/>
      <c r="K215" s="329"/>
    </row>
    <row r="216" spans="2:11" ht="12.75" customHeight="1">
      <c r="B216" s="332"/>
      <c r="C216" s="333"/>
      <c r="D216" s="333"/>
      <c r="E216" s="333"/>
      <c r="F216" s="333"/>
      <c r="G216" s="333"/>
      <c r="H216" s="333"/>
      <c r="I216" s="333"/>
      <c r="J216" s="333"/>
      <c r="K216" s="334"/>
    </row>
  </sheetData>
  <sheetProtection password="CC35" sheet="1" objects="1" scenarios="1" formatCells="0" formatColumns="0" formatRows="0" sort="0" autoFilter="0"/>
  <mergeCells count="77">
    <mergeCell ref="C9:J9"/>
    <mergeCell ref="D10:J10"/>
    <mergeCell ref="D13:J13"/>
    <mergeCell ref="C3:J3"/>
    <mergeCell ref="C4:J4"/>
    <mergeCell ref="C6:J6"/>
    <mergeCell ref="C7:J7"/>
    <mergeCell ref="D11:J11"/>
    <mergeCell ref="F19:J19"/>
    <mergeCell ref="F20:J20"/>
    <mergeCell ref="D14:J14"/>
    <mergeCell ref="D15:J15"/>
    <mergeCell ref="F16:J16"/>
    <mergeCell ref="F17:J17"/>
    <mergeCell ref="D31:J31"/>
    <mergeCell ref="C24:J24"/>
    <mergeCell ref="D32:J32"/>
    <mergeCell ref="F18:J18"/>
    <mergeCell ref="F21:J21"/>
    <mergeCell ref="C23:J23"/>
    <mergeCell ref="D25:J25"/>
    <mergeCell ref="D26:J26"/>
    <mergeCell ref="D28:J28"/>
    <mergeCell ref="D29:J29"/>
    <mergeCell ref="D33:J33"/>
    <mergeCell ref="G34:J34"/>
    <mergeCell ref="G35:J35"/>
    <mergeCell ref="D49:J49"/>
    <mergeCell ref="E48:J48"/>
    <mergeCell ref="G36:J36"/>
    <mergeCell ref="G37:J37"/>
    <mergeCell ref="D58:J58"/>
    <mergeCell ref="D59:J59"/>
    <mergeCell ref="C50:J50"/>
    <mergeCell ref="G38:J38"/>
    <mergeCell ref="G39:J39"/>
    <mergeCell ref="G40:J40"/>
    <mergeCell ref="G41:J41"/>
    <mergeCell ref="G42:J42"/>
    <mergeCell ref="G43:J43"/>
    <mergeCell ref="D45:J45"/>
    <mergeCell ref="E46:J46"/>
    <mergeCell ref="E47:J47"/>
    <mergeCell ref="C52:J52"/>
    <mergeCell ref="C53:J53"/>
    <mergeCell ref="C55:J55"/>
    <mergeCell ref="D56:J56"/>
    <mergeCell ref="D57:J57"/>
    <mergeCell ref="H200:J200"/>
    <mergeCell ref="D60:J60"/>
    <mergeCell ref="D63:J63"/>
    <mergeCell ref="D64:J64"/>
    <mergeCell ref="D66:J66"/>
    <mergeCell ref="D65:J65"/>
    <mergeCell ref="C100:J100"/>
    <mergeCell ref="D61:J61"/>
    <mergeCell ref="D67:J67"/>
    <mergeCell ref="D68:J68"/>
    <mergeCell ref="C73:J73"/>
    <mergeCell ref="H198:J198"/>
    <mergeCell ref="C163:J163"/>
    <mergeCell ref="C120:J120"/>
    <mergeCell ref="C145:J145"/>
    <mergeCell ref="C197:J197"/>
    <mergeCell ref="H215:J215"/>
    <mergeCell ref="H213:J213"/>
    <mergeCell ref="H210:J210"/>
    <mergeCell ref="H209:J209"/>
    <mergeCell ref="H207:J207"/>
    <mergeCell ref="H208:J208"/>
    <mergeCell ref="H203:J203"/>
    <mergeCell ref="H201:J201"/>
    <mergeCell ref="H212:J212"/>
    <mergeCell ref="H214:J214"/>
    <mergeCell ref="H206:J206"/>
    <mergeCell ref="H204:J204"/>
    <mergeCell ref="H202:J202"/>
  </mergeCells>
  <pageMargins left="0.59027779999999996" right="0.59027779999999996" top="0.59027779999999996" bottom="0.59027779999999996" header="0" footer="0"/>
  <pageSetup paperSize="9" scale="77" orientation="portrai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listy</vt:lpstr>
      </vt:variant>
      <vt:variant>
        <vt:i4>7</vt:i4>
      </vt:variant>
      <vt:variant>
        <vt:lpstr>Pojmenované oblasti</vt:lpstr>
      </vt:variant>
      <vt:variant>
        <vt:i4>13</vt:i4>
      </vt:variant>
    </vt:vector>
  </HeadingPairs>
  <TitlesOfParts>
    <vt:vector size="20" baseType="lpstr">
      <vt:lpstr>Rekapitulace stavby</vt:lpstr>
      <vt:lpstr>01 - Architektonicko-stav...</vt:lpstr>
      <vt:lpstr>02 - Vzduchotechnika</vt:lpstr>
      <vt:lpstr>03 - Elektroinstalace</vt:lpstr>
      <vt:lpstr>04 - Ostatní náklady</vt:lpstr>
      <vt:lpstr>05 - Vedlejší rozpočtové ...</vt:lpstr>
      <vt:lpstr>Pokyny pro vyplnění</vt:lpstr>
      <vt:lpstr>'01 - Architektonicko-stav...'!Názvy_tisku</vt:lpstr>
      <vt:lpstr>'02 - Vzduchotechnika'!Názvy_tisku</vt:lpstr>
      <vt:lpstr>'03 - Elektroinstalace'!Názvy_tisku</vt:lpstr>
      <vt:lpstr>'04 - Ostatní náklady'!Názvy_tisku</vt:lpstr>
      <vt:lpstr>'05 - Vedlejší rozpočtové ...'!Názvy_tisku</vt:lpstr>
      <vt:lpstr>'Rekapitulace stavby'!Názvy_tisku</vt:lpstr>
      <vt:lpstr>'01 - Architektonicko-stav...'!Oblast_tisku</vt:lpstr>
      <vt:lpstr>'02 - Vzduchotechnika'!Oblast_tisku</vt:lpstr>
      <vt:lpstr>'03 - Elektroinstalace'!Oblast_tisku</vt:lpstr>
      <vt:lpstr>'04 - Ostatní náklady'!Oblast_tisku</vt:lpstr>
      <vt:lpstr>'05 - Vedlejší rozpočtové ...'!Oblast_tisku</vt:lpstr>
      <vt:lpstr>'Pokyny pro vyplnění'!Oblast_tisku</vt:lpstr>
      <vt:lpstr>'Rekapitulace stavby'!Oblast_tisku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Honzik-PC\Honzík</dc:creator>
  <cp:lastModifiedBy>Jan Procházka</cp:lastModifiedBy>
  <dcterms:created xsi:type="dcterms:W3CDTF">2017-03-10T11:30:22Z</dcterms:created>
  <dcterms:modified xsi:type="dcterms:W3CDTF">2017-03-10T11:30:38Z</dcterms:modified>
</cp:coreProperties>
</file>