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1 - Architektonicko s..." sheetId="2" r:id="rId2"/>
    <sheet name="D.1.4.a - Zařízení pro vě..." sheetId="3" r:id="rId3"/>
    <sheet name="D.1.4.b - Zařízení pro vy..." sheetId="4" r:id="rId4"/>
    <sheet name="01 - Rozvaděč R1" sheetId="5" r:id="rId5"/>
    <sheet name="02 - Rozvaděč R-TČ" sheetId="6" r:id="rId6"/>
    <sheet name="03 - Hromosvod a uzemnění" sheetId="7" r:id="rId7"/>
    <sheet name="04 - Elektroinstalace NN" sheetId="8" r:id="rId8"/>
    <sheet name="D.1.4.d - Zdravotechnické..." sheetId="9" r:id="rId9"/>
    <sheet name="VRN - Vedlejší rozpočtové..." sheetId="10" r:id="rId10"/>
    <sheet name="Pokyny pro vyplnění" sheetId="11" r:id="rId11"/>
  </sheets>
  <definedNames>
    <definedName name="_xlnm.Print_Area" localSheetId="0">'Rekapitulace stavby'!$D$4:$AO$36,'Rekapitulace stavby'!$C$42:$AQ$65</definedName>
    <definedName name="_xlnm.Print_Titles" localSheetId="0">'Rekapitulace stavby'!$52:$52</definedName>
    <definedName name="_xlnm._FilterDatabase" localSheetId="1" hidden="1">'D.1.1 - Architektonicko s...'!$C$103:$K$975</definedName>
    <definedName name="_xlnm.Print_Area" localSheetId="1">'D.1.1 - Architektonicko s...'!$C$4:$J$39,'D.1.1 - Architektonicko s...'!$C$45:$J$85,'D.1.1 - Architektonicko s...'!$C$91:$K$975</definedName>
    <definedName name="_xlnm.Print_Titles" localSheetId="1">'D.1.1 - Architektonicko s...'!$103:$103</definedName>
    <definedName name="_xlnm._FilterDatabase" localSheetId="2" hidden="1">'D.1.4.a - Zařízení pro vě...'!$C$85:$K$143</definedName>
    <definedName name="_xlnm.Print_Area" localSheetId="2">'D.1.4.a - Zařízení pro vě...'!$C$4:$J$39,'D.1.4.a - Zařízení pro vě...'!$C$45:$J$67,'D.1.4.a - Zařízení pro vě...'!$C$73:$K$143</definedName>
    <definedName name="_xlnm.Print_Titles" localSheetId="2">'D.1.4.a - Zařízení pro vě...'!$85:$85</definedName>
    <definedName name="_xlnm._FilterDatabase" localSheetId="3" hidden="1">'D.1.4.b - Zařízení pro vy...'!$C$86:$K$173</definedName>
    <definedName name="_xlnm.Print_Area" localSheetId="3">'D.1.4.b - Zařízení pro vy...'!$C$4:$J$39,'D.1.4.b - Zařízení pro vy...'!$C$45:$J$68,'D.1.4.b - Zařízení pro vy...'!$C$74:$K$173</definedName>
    <definedName name="_xlnm.Print_Titles" localSheetId="3">'D.1.4.b - Zařízení pro vy...'!$86:$86</definedName>
    <definedName name="_xlnm._FilterDatabase" localSheetId="4" hidden="1">'01 - Rozvaděč R1'!$C$86:$K$114</definedName>
    <definedName name="_xlnm.Print_Area" localSheetId="4">'01 - Rozvaděč R1'!$C$4:$J$41,'01 - Rozvaděč R1'!$C$47:$J$66,'01 - Rozvaděč R1'!$C$72:$K$114</definedName>
    <definedName name="_xlnm.Print_Titles" localSheetId="4">'01 - Rozvaděč R1'!$86:$86</definedName>
    <definedName name="_xlnm._FilterDatabase" localSheetId="5" hidden="1">'02 - Rozvaděč R-TČ'!$C$86:$K$109</definedName>
    <definedName name="_xlnm.Print_Area" localSheetId="5">'02 - Rozvaděč R-TČ'!$C$4:$J$41,'02 - Rozvaděč R-TČ'!$C$47:$J$66,'02 - Rozvaděč R-TČ'!$C$72:$K$109</definedName>
    <definedName name="_xlnm.Print_Titles" localSheetId="5">'02 - Rozvaděč R-TČ'!$86:$86</definedName>
    <definedName name="_xlnm._FilterDatabase" localSheetId="6" hidden="1">'03 - Hromosvod a uzemnění'!$C$88:$K$113</definedName>
    <definedName name="_xlnm.Print_Area" localSheetId="6">'03 - Hromosvod a uzemnění'!$C$4:$J$41,'03 - Hromosvod a uzemnění'!$C$47:$J$68,'03 - Hromosvod a uzemnění'!$C$74:$K$113</definedName>
    <definedName name="_xlnm.Print_Titles" localSheetId="6">'03 - Hromosvod a uzemnění'!$88:$88</definedName>
    <definedName name="_xlnm._FilterDatabase" localSheetId="7" hidden="1">'04 - Elektroinstalace NN'!$C$96:$K$201</definedName>
    <definedName name="_xlnm.Print_Area" localSheetId="7">'04 - Elektroinstalace NN'!$C$4:$J$41,'04 - Elektroinstalace NN'!$C$47:$J$76,'04 - Elektroinstalace NN'!$C$82:$K$201</definedName>
    <definedName name="_xlnm.Print_Titles" localSheetId="7">'04 - Elektroinstalace NN'!$96:$96</definedName>
    <definedName name="_xlnm._FilterDatabase" localSheetId="8" hidden="1">'D.1.4.d - Zdravotechnické...'!$C$91:$K$272</definedName>
    <definedName name="_xlnm.Print_Area" localSheetId="8">'D.1.4.d - Zdravotechnické...'!$C$4:$J$39,'D.1.4.d - Zdravotechnické...'!$C$45:$J$73,'D.1.4.d - Zdravotechnické...'!$C$79:$K$272</definedName>
    <definedName name="_xlnm.Print_Titles" localSheetId="8">'D.1.4.d - Zdravotechnické...'!$91:$91</definedName>
    <definedName name="_xlnm._FilterDatabase" localSheetId="9" hidden="1">'VRN - Vedlejší rozpočtové...'!$C$84:$K$107</definedName>
    <definedName name="_xlnm.Print_Area" localSheetId="9">'VRN - Vedlejší rozpočtové...'!$C$4:$J$39,'VRN - Vedlejší rozpočtové...'!$C$45:$J$66,'VRN - Vedlejší rozpočtové...'!$C$72:$K$107</definedName>
    <definedName name="_xlnm.Print_Titles" localSheetId="9">'VRN - Vedlejší rozpočtové...'!$84:$84</definedName>
    <definedName name="_xlnm.Print_Area" localSheetId="10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0" l="1" r="J37"/>
  <c r="J36"/>
  <c i="1" r="AY64"/>
  <c i="10" r="J35"/>
  <c i="1" r="AX64"/>
  <c i="10" r="BI106"/>
  <c r="BH106"/>
  <c r="BG106"/>
  <c r="BF106"/>
  <c r="T106"/>
  <c r="T105"/>
  <c r="R106"/>
  <c r="R105"/>
  <c r="P106"/>
  <c r="P105"/>
  <c r="BI103"/>
  <c r="BH103"/>
  <c r="BG103"/>
  <c r="BF103"/>
  <c r="T103"/>
  <c r="T102"/>
  <c r="R103"/>
  <c r="R102"/>
  <c r="P103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1"/>
  <c r="BH91"/>
  <c r="BG91"/>
  <c r="BF91"/>
  <c r="T91"/>
  <c r="T90"/>
  <c r="R91"/>
  <c r="R90"/>
  <c r="P91"/>
  <c r="P90"/>
  <c r="BI88"/>
  <c r="BH88"/>
  <c r="BG88"/>
  <c r="BF88"/>
  <c r="T88"/>
  <c r="T87"/>
  <c r="R88"/>
  <c r="R87"/>
  <c r="P88"/>
  <c r="P87"/>
  <c r="J82"/>
  <c r="J81"/>
  <c r="F81"/>
  <c r="F79"/>
  <c r="E77"/>
  <c r="J55"/>
  <c r="J54"/>
  <c r="F54"/>
  <c r="F52"/>
  <c r="E50"/>
  <c r="J18"/>
  <c r="E18"/>
  <c r="F82"/>
  <c r="J17"/>
  <c r="J12"/>
  <c r="J52"/>
  <c r="E7"/>
  <c r="E48"/>
  <c i="9" r="J37"/>
  <c r="J36"/>
  <c i="1" r="AY63"/>
  <c i="9" r="J35"/>
  <c i="1" r="AX63"/>
  <c i="9" r="BI270"/>
  <c r="BH270"/>
  <c r="BG270"/>
  <c r="BF270"/>
  <c r="T270"/>
  <c r="T269"/>
  <c r="R270"/>
  <c r="R269"/>
  <c r="P270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0"/>
  <c r="BH260"/>
  <c r="BG260"/>
  <c r="BF260"/>
  <c r="T260"/>
  <c r="R260"/>
  <c r="P260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6"/>
  <c r="BH136"/>
  <c r="BG136"/>
  <c r="BF136"/>
  <c r="T136"/>
  <c r="T135"/>
  <c r="R136"/>
  <c r="R135"/>
  <c r="P136"/>
  <c r="P135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3"/>
  <c r="BH123"/>
  <c r="BG123"/>
  <c r="BF123"/>
  <c r="T123"/>
  <c r="T122"/>
  <c r="R123"/>
  <c r="R122"/>
  <c r="P123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1"/>
  <c r="BH111"/>
  <c r="BG111"/>
  <c r="BF111"/>
  <c r="T111"/>
  <c r="R111"/>
  <c r="P111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R100"/>
  <c r="P100"/>
  <c r="BI98"/>
  <c r="BH98"/>
  <c r="BG98"/>
  <c r="BF98"/>
  <c r="T98"/>
  <c r="R98"/>
  <c r="P98"/>
  <c r="BI95"/>
  <c r="BH95"/>
  <c r="BG95"/>
  <c r="BF95"/>
  <c r="T95"/>
  <c r="R95"/>
  <c r="P95"/>
  <c r="J89"/>
  <c r="J88"/>
  <c r="F88"/>
  <c r="F86"/>
  <c r="E84"/>
  <c r="J55"/>
  <c r="J54"/>
  <c r="F54"/>
  <c r="F52"/>
  <c r="E50"/>
  <c r="J18"/>
  <c r="E18"/>
  <c r="F55"/>
  <c r="J17"/>
  <c r="J12"/>
  <c r="J52"/>
  <c r="E7"/>
  <c r="E82"/>
  <c i="8" r="J39"/>
  <c r="J38"/>
  <c i="1" r="AY62"/>
  <c i="8" r="J37"/>
  <c i="1" r="AX62"/>
  <c i="8" r="BI201"/>
  <c r="BH201"/>
  <c r="BG201"/>
  <c r="BF201"/>
  <c r="T201"/>
  <c r="T200"/>
  <c r="R201"/>
  <c r="R200"/>
  <c r="P201"/>
  <c r="P200"/>
  <c r="BI199"/>
  <c r="BH199"/>
  <c r="BG199"/>
  <c r="BF199"/>
  <c r="T199"/>
  <c r="T198"/>
  <c r="R199"/>
  <c r="R198"/>
  <c r="P199"/>
  <c r="P198"/>
  <c r="BI197"/>
  <c r="BH197"/>
  <c r="BG197"/>
  <c r="BF197"/>
  <c r="T197"/>
  <c r="R197"/>
  <c r="P197"/>
  <c r="BI196"/>
  <c r="BH196"/>
  <c r="BG196"/>
  <c r="BF196"/>
  <c r="T196"/>
  <c r="R196"/>
  <c r="P196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5"/>
  <c r="BH125"/>
  <c r="BG125"/>
  <c r="BF125"/>
  <c r="T125"/>
  <c r="R125"/>
  <c r="P125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5"/>
  <c r="BH115"/>
  <c r="BG115"/>
  <c r="BF115"/>
  <c r="T115"/>
  <c r="T114"/>
  <c r="R115"/>
  <c r="R114"/>
  <c r="P115"/>
  <c r="P114"/>
  <c r="BI112"/>
  <c r="BH112"/>
  <c r="BG112"/>
  <c r="BF112"/>
  <c r="T112"/>
  <c r="R112"/>
  <c r="P112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2"/>
  <c r="BH102"/>
  <c r="BG102"/>
  <c r="BF102"/>
  <c r="T102"/>
  <c r="R102"/>
  <c r="P102"/>
  <c r="BI100"/>
  <c r="BH100"/>
  <c r="BG100"/>
  <c r="BF100"/>
  <c r="T100"/>
  <c r="R100"/>
  <c r="P100"/>
  <c r="J94"/>
  <c r="J93"/>
  <c r="F93"/>
  <c r="F91"/>
  <c r="E89"/>
  <c r="J59"/>
  <c r="J58"/>
  <c r="F58"/>
  <c r="F56"/>
  <c r="E54"/>
  <c r="J20"/>
  <c r="E20"/>
  <c r="F94"/>
  <c r="J19"/>
  <c r="J14"/>
  <c r="J56"/>
  <c r="E7"/>
  <c r="E85"/>
  <c i="7" r="J39"/>
  <c r="J38"/>
  <c i="1" r="AY61"/>
  <c i="7" r="J37"/>
  <c i="1" r="AX61"/>
  <c i="7"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2"/>
  <c r="BH92"/>
  <c r="BG92"/>
  <c r="BF92"/>
  <c r="T92"/>
  <c r="T91"/>
  <c r="T90"/>
  <c r="R92"/>
  <c r="R91"/>
  <c r="R90"/>
  <c r="P92"/>
  <c r="P91"/>
  <c r="P90"/>
  <c r="J86"/>
  <c r="J85"/>
  <c r="F85"/>
  <c r="F83"/>
  <c r="E81"/>
  <c r="J59"/>
  <c r="J58"/>
  <c r="F58"/>
  <c r="F56"/>
  <c r="E54"/>
  <c r="J20"/>
  <c r="E20"/>
  <c r="F86"/>
  <c r="J19"/>
  <c r="J14"/>
  <c r="J56"/>
  <c r="E7"/>
  <c r="E77"/>
  <c i="6" r="J39"/>
  <c r="J38"/>
  <c i="1" r="AY60"/>
  <c i="6" r="J37"/>
  <c i="1" r="AX60"/>
  <c i="6"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J84"/>
  <c r="J83"/>
  <c r="F83"/>
  <c r="F81"/>
  <c r="E79"/>
  <c r="J59"/>
  <c r="J58"/>
  <c r="F58"/>
  <c r="F56"/>
  <c r="E54"/>
  <c r="J20"/>
  <c r="E20"/>
  <c r="F59"/>
  <c r="J19"/>
  <c r="J14"/>
  <c r="J56"/>
  <c r="E7"/>
  <c r="E75"/>
  <c i="5" r="J39"/>
  <c r="J38"/>
  <c i="1" r="AY59"/>
  <c i="5" r="J37"/>
  <c i="1" r="AX59"/>
  <c i="5"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J84"/>
  <c r="J83"/>
  <c r="F83"/>
  <c r="F81"/>
  <c r="E79"/>
  <c r="J59"/>
  <c r="J58"/>
  <c r="F58"/>
  <c r="F56"/>
  <c r="E54"/>
  <c r="J20"/>
  <c r="E20"/>
  <c r="F84"/>
  <c r="J19"/>
  <c r="J14"/>
  <c r="J56"/>
  <c r="E7"/>
  <c r="E75"/>
  <c i="4" r="J37"/>
  <c r="J36"/>
  <c i="1" r="AY57"/>
  <c i="4" r="J35"/>
  <c i="1" r="AX57"/>
  <c i="4" r="BI171"/>
  <c r="BH171"/>
  <c r="BG171"/>
  <c r="BF171"/>
  <c r="T171"/>
  <c r="T170"/>
  <c r="R171"/>
  <c r="R170"/>
  <c r="P171"/>
  <c r="P170"/>
  <c r="BI168"/>
  <c r="BH168"/>
  <c r="BG168"/>
  <c r="BF168"/>
  <c r="T168"/>
  <c r="R168"/>
  <c r="P168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0"/>
  <c r="BH90"/>
  <c r="BG90"/>
  <c r="BF90"/>
  <c r="T90"/>
  <c r="T89"/>
  <c r="T88"/>
  <c r="R90"/>
  <c r="R89"/>
  <c r="R88"/>
  <c r="P90"/>
  <c r="P89"/>
  <c r="P88"/>
  <c r="J84"/>
  <c r="J83"/>
  <c r="F83"/>
  <c r="F81"/>
  <c r="E79"/>
  <c r="J55"/>
  <c r="J54"/>
  <c r="F54"/>
  <c r="F52"/>
  <c r="E50"/>
  <c r="J18"/>
  <c r="E18"/>
  <c r="F55"/>
  <c r="J17"/>
  <c r="J12"/>
  <c r="J81"/>
  <c r="E7"/>
  <c r="E77"/>
  <c i="3" r="J37"/>
  <c r="J36"/>
  <c i="1" r="AY56"/>
  <c i="3" r="J35"/>
  <c i="1" r="AX56"/>
  <c i="3" r="BI142"/>
  <c r="BH142"/>
  <c r="BG142"/>
  <c r="BF142"/>
  <c r="T142"/>
  <c r="T141"/>
  <c r="T140"/>
  <c r="R142"/>
  <c r="R141"/>
  <c r="R140"/>
  <c r="P142"/>
  <c r="P141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2"/>
  <c r="BH112"/>
  <c r="BG112"/>
  <c r="BF112"/>
  <c r="T112"/>
  <c r="R112"/>
  <c r="P112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8"/>
  <c r="BH88"/>
  <c r="BG88"/>
  <c r="BF88"/>
  <c r="T88"/>
  <c r="R88"/>
  <c r="P88"/>
  <c r="J83"/>
  <c r="J82"/>
  <c r="F82"/>
  <c r="F80"/>
  <c r="E78"/>
  <c r="J55"/>
  <c r="J54"/>
  <c r="F54"/>
  <c r="F52"/>
  <c r="E50"/>
  <c r="J18"/>
  <c r="E18"/>
  <c r="F55"/>
  <c r="J17"/>
  <c r="J12"/>
  <c r="J80"/>
  <c r="E7"/>
  <c r="E48"/>
  <c i="2" r="J37"/>
  <c r="J36"/>
  <c i="1" r="AY55"/>
  <c i="2" r="J35"/>
  <c i="1" r="AX55"/>
  <c i="2" r="BI975"/>
  <c r="BH975"/>
  <c r="BG975"/>
  <c r="BF975"/>
  <c r="T975"/>
  <c r="T974"/>
  <c r="R975"/>
  <c r="R974"/>
  <c r="P975"/>
  <c r="P974"/>
  <c r="BI972"/>
  <c r="BH972"/>
  <c r="BG972"/>
  <c r="BF972"/>
  <c r="T972"/>
  <c r="R972"/>
  <c r="P972"/>
  <c r="BI970"/>
  <c r="BH970"/>
  <c r="BG970"/>
  <c r="BF970"/>
  <c r="T970"/>
  <c r="R970"/>
  <c r="P970"/>
  <c r="BI968"/>
  <c r="BH968"/>
  <c r="BG968"/>
  <c r="BF968"/>
  <c r="T968"/>
  <c r="R968"/>
  <c r="P968"/>
  <c r="BI966"/>
  <c r="BH966"/>
  <c r="BG966"/>
  <c r="BF966"/>
  <c r="T966"/>
  <c r="R966"/>
  <c r="P966"/>
  <c r="BI964"/>
  <c r="BH964"/>
  <c r="BG964"/>
  <c r="BF964"/>
  <c r="T964"/>
  <c r="R964"/>
  <c r="P964"/>
  <c r="BI960"/>
  <c r="BH960"/>
  <c r="BG960"/>
  <c r="BF960"/>
  <c r="T960"/>
  <c r="R960"/>
  <c r="P960"/>
  <c r="BI957"/>
  <c r="BH957"/>
  <c r="BG957"/>
  <c r="BF957"/>
  <c r="T957"/>
  <c r="R957"/>
  <c r="P957"/>
  <c r="BI954"/>
  <c r="BH954"/>
  <c r="BG954"/>
  <c r="BF954"/>
  <c r="T954"/>
  <c r="R954"/>
  <c r="P954"/>
  <c r="BI951"/>
  <c r="BH951"/>
  <c r="BG951"/>
  <c r="BF951"/>
  <c r="T951"/>
  <c r="R951"/>
  <c r="P951"/>
  <c r="BI949"/>
  <c r="BH949"/>
  <c r="BG949"/>
  <c r="BF949"/>
  <c r="T949"/>
  <c r="R949"/>
  <c r="P949"/>
  <c r="BI947"/>
  <c r="BH947"/>
  <c r="BG947"/>
  <c r="BF947"/>
  <c r="T947"/>
  <c r="R947"/>
  <c r="P947"/>
  <c r="BI945"/>
  <c r="BH945"/>
  <c r="BG945"/>
  <c r="BF945"/>
  <c r="T945"/>
  <c r="R945"/>
  <c r="P945"/>
  <c r="BI943"/>
  <c r="BH943"/>
  <c r="BG943"/>
  <c r="BF943"/>
  <c r="T943"/>
  <c r="R943"/>
  <c r="P943"/>
  <c r="BI941"/>
  <c r="BH941"/>
  <c r="BG941"/>
  <c r="BF941"/>
  <c r="T941"/>
  <c r="R941"/>
  <c r="P941"/>
  <c r="BI939"/>
  <c r="BH939"/>
  <c r="BG939"/>
  <c r="BF939"/>
  <c r="T939"/>
  <c r="R939"/>
  <c r="P939"/>
  <c r="BI936"/>
  <c r="BH936"/>
  <c r="BG936"/>
  <c r="BF936"/>
  <c r="T936"/>
  <c r="R936"/>
  <c r="P936"/>
  <c r="BI934"/>
  <c r="BH934"/>
  <c r="BG934"/>
  <c r="BF934"/>
  <c r="T934"/>
  <c r="R934"/>
  <c r="P934"/>
  <c r="BI932"/>
  <c r="BH932"/>
  <c r="BG932"/>
  <c r="BF932"/>
  <c r="T932"/>
  <c r="R932"/>
  <c r="P932"/>
  <c r="BI930"/>
  <c r="BH930"/>
  <c r="BG930"/>
  <c r="BF930"/>
  <c r="T930"/>
  <c r="R930"/>
  <c r="P930"/>
  <c r="BI928"/>
  <c r="BH928"/>
  <c r="BG928"/>
  <c r="BF928"/>
  <c r="T928"/>
  <c r="R928"/>
  <c r="P928"/>
  <c r="BI917"/>
  <c r="BH917"/>
  <c r="BG917"/>
  <c r="BF917"/>
  <c r="T917"/>
  <c r="R917"/>
  <c r="P917"/>
  <c r="BI906"/>
  <c r="BH906"/>
  <c r="BG906"/>
  <c r="BF906"/>
  <c r="T906"/>
  <c r="R906"/>
  <c r="P906"/>
  <c r="BI895"/>
  <c r="BH895"/>
  <c r="BG895"/>
  <c r="BF895"/>
  <c r="T895"/>
  <c r="R895"/>
  <c r="P895"/>
  <c r="BI892"/>
  <c r="BH892"/>
  <c r="BG892"/>
  <c r="BF892"/>
  <c r="T892"/>
  <c r="R892"/>
  <c r="P892"/>
  <c r="BI890"/>
  <c r="BH890"/>
  <c r="BG890"/>
  <c r="BF890"/>
  <c r="T890"/>
  <c r="R890"/>
  <c r="P890"/>
  <c r="BI888"/>
  <c r="BH888"/>
  <c r="BG888"/>
  <c r="BF888"/>
  <c r="T888"/>
  <c r="R888"/>
  <c r="P888"/>
  <c r="BI886"/>
  <c r="BH886"/>
  <c r="BG886"/>
  <c r="BF886"/>
  <c r="T886"/>
  <c r="R886"/>
  <c r="P886"/>
  <c r="BI884"/>
  <c r="BH884"/>
  <c r="BG884"/>
  <c r="BF884"/>
  <c r="T884"/>
  <c r="R884"/>
  <c r="P884"/>
  <c r="BI882"/>
  <c r="BH882"/>
  <c r="BG882"/>
  <c r="BF882"/>
  <c r="T882"/>
  <c r="R882"/>
  <c r="P882"/>
  <c r="BI879"/>
  <c r="BH879"/>
  <c r="BG879"/>
  <c r="BF879"/>
  <c r="T879"/>
  <c r="R879"/>
  <c r="P879"/>
  <c r="BI877"/>
  <c r="BH877"/>
  <c r="BG877"/>
  <c r="BF877"/>
  <c r="T877"/>
  <c r="R877"/>
  <c r="P877"/>
  <c r="BI875"/>
  <c r="BH875"/>
  <c r="BG875"/>
  <c r="BF875"/>
  <c r="T875"/>
  <c r="R875"/>
  <c r="P875"/>
  <c r="BI873"/>
  <c r="BH873"/>
  <c r="BG873"/>
  <c r="BF873"/>
  <c r="T873"/>
  <c r="R873"/>
  <c r="P873"/>
  <c r="BI871"/>
  <c r="BH871"/>
  <c r="BG871"/>
  <c r="BF871"/>
  <c r="T871"/>
  <c r="R871"/>
  <c r="P871"/>
  <c r="BI869"/>
  <c r="BH869"/>
  <c r="BG869"/>
  <c r="BF869"/>
  <c r="T869"/>
  <c r="R869"/>
  <c r="P869"/>
  <c r="BI867"/>
  <c r="BH867"/>
  <c r="BG867"/>
  <c r="BF867"/>
  <c r="T867"/>
  <c r="R867"/>
  <c r="P867"/>
  <c r="BI865"/>
  <c r="BH865"/>
  <c r="BG865"/>
  <c r="BF865"/>
  <c r="T865"/>
  <c r="R865"/>
  <c r="P865"/>
  <c r="BI862"/>
  <c r="BH862"/>
  <c r="BG862"/>
  <c r="BF862"/>
  <c r="T862"/>
  <c r="R862"/>
  <c r="P862"/>
  <c r="BI860"/>
  <c r="BH860"/>
  <c r="BG860"/>
  <c r="BF860"/>
  <c r="T860"/>
  <c r="R860"/>
  <c r="P860"/>
  <c r="BI858"/>
  <c r="BH858"/>
  <c r="BG858"/>
  <c r="BF858"/>
  <c r="T858"/>
  <c r="R858"/>
  <c r="P858"/>
  <c r="BI856"/>
  <c r="BH856"/>
  <c r="BG856"/>
  <c r="BF856"/>
  <c r="T856"/>
  <c r="R856"/>
  <c r="P856"/>
  <c r="BI854"/>
  <c r="BH854"/>
  <c r="BG854"/>
  <c r="BF854"/>
  <c r="T854"/>
  <c r="R854"/>
  <c r="P854"/>
  <c r="BI852"/>
  <c r="BH852"/>
  <c r="BG852"/>
  <c r="BF852"/>
  <c r="T852"/>
  <c r="R852"/>
  <c r="P852"/>
  <c r="BI850"/>
  <c r="BH850"/>
  <c r="BG850"/>
  <c r="BF850"/>
  <c r="T850"/>
  <c r="R850"/>
  <c r="P850"/>
  <c r="BI848"/>
  <c r="BH848"/>
  <c r="BG848"/>
  <c r="BF848"/>
  <c r="T848"/>
  <c r="R848"/>
  <c r="P848"/>
  <c r="BI846"/>
  <c r="BH846"/>
  <c r="BG846"/>
  <c r="BF846"/>
  <c r="T846"/>
  <c r="R846"/>
  <c r="P846"/>
  <c r="BI843"/>
  <c r="BH843"/>
  <c r="BG843"/>
  <c r="BF843"/>
  <c r="T843"/>
  <c r="R843"/>
  <c r="P843"/>
  <c r="BI842"/>
  <c r="BH842"/>
  <c r="BG842"/>
  <c r="BF842"/>
  <c r="T842"/>
  <c r="R842"/>
  <c r="P842"/>
  <c r="BI840"/>
  <c r="BH840"/>
  <c r="BG840"/>
  <c r="BF840"/>
  <c r="T840"/>
  <c r="R840"/>
  <c r="P840"/>
  <c r="BI839"/>
  <c r="BH839"/>
  <c r="BG839"/>
  <c r="BF839"/>
  <c r="T839"/>
  <c r="R839"/>
  <c r="P839"/>
  <c r="BI837"/>
  <c r="BH837"/>
  <c r="BG837"/>
  <c r="BF837"/>
  <c r="T837"/>
  <c r="R837"/>
  <c r="P837"/>
  <c r="BI836"/>
  <c r="BH836"/>
  <c r="BG836"/>
  <c r="BF836"/>
  <c r="T836"/>
  <c r="R836"/>
  <c r="P836"/>
  <c r="BI834"/>
  <c r="BH834"/>
  <c r="BG834"/>
  <c r="BF834"/>
  <c r="T834"/>
  <c r="R834"/>
  <c r="P834"/>
  <c r="BI832"/>
  <c r="BH832"/>
  <c r="BG832"/>
  <c r="BF832"/>
  <c r="T832"/>
  <c r="R832"/>
  <c r="P832"/>
  <c r="BI830"/>
  <c r="BH830"/>
  <c r="BG830"/>
  <c r="BF830"/>
  <c r="T830"/>
  <c r="R830"/>
  <c r="P830"/>
  <c r="BI828"/>
  <c r="BH828"/>
  <c r="BG828"/>
  <c r="BF828"/>
  <c r="T828"/>
  <c r="R828"/>
  <c r="P828"/>
  <c r="BI826"/>
  <c r="BH826"/>
  <c r="BG826"/>
  <c r="BF826"/>
  <c r="T826"/>
  <c r="R826"/>
  <c r="P826"/>
  <c r="BI825"/>
  <c r="BH825"/>
  <c r="BG825"/>
  <c r="BF825"/>
  <c r="T825"/>
  <c r="R825"/>
  <c r="P825"/>
  <c r="BI824"/>
  <c r="BH824"/>
  <c r="BG824"/>
  <c r="BF824"/>
  <c r="T824"/>
  <c r="R824"/>
  <c r="P824"/>
  <c r="BI821"/>
  <c r="BH821"/>
  <c r="BG821"/>
  <c r="BF821"/>
  <c r="T821"/>
  <c r="R821"/>
  <c r="P821"/>
  <c r="BI818"/>
  <c r="BH818"/>
  <c r="BG818"/>
  <c r="BF818"/>
  <c r="T818"/>
  <c r="R818"/>
  <c r="P818"/>
  <c r="BI817"/>
  <c r="BH817"/>
  <c r="BG817"/>
  <c r="BF817"/>
  <c r="T817"/>
  <c r="R817"/>
  <c r="P817"/>
  <c r="BI815"/>
  <c r="BH815"/>
  <c r="BG815"/>
  <c r="BF815"/>
  <c r="T815"/>
  <c r="R815"/>
  <c r="P815"/>
  <c r="BI813"/>
  <c r="BH813"/>
  <c r="BG813"/>
  <c r="BF813"/>
  <c r="T813"/>
  <c r="R813"/>
  <c r="P813"/>
  <c r="BI811"/>
  <c r="BH811"/>
  <c r="BG811"/>
  <c r="BF811"/>
  <c r="T811"/>
  <c r="R811"/>
  <c r="P811"/>
  <c r="BI810"/>
  <c r="BH810"/>
  <c r="BG810"/>
  <c r="BF810"/>
  <c r="T810"/>
  <c r="R810"/>
  <c r="P810"/>
  <c r="BI808"/>
  <c r="BH808"/>
  <c r="BG808"/>
  <c r="BF808"/>
  <c r="T808"/>
  <c r="R808"/>
  <c r="P808"/>
  <c r="BI807"/>
  <c r="BH807"/>
  <c r="BG807"/>
  <c r="BF807"/>
  <c r="T807"/>
  <c r="R807"/>
  <c r="P807"/>
  <c r="BI805"/>
  <c r="BH805"/>
  <c r="BG805"/>
  <c r="BF805"/>
  <c r="T805"/>
  <c r="R805"/>
  <c r="P805"/>
  <c r="BI804"/>
  <c r="BH804"/>
  <c r="BG804"/>
  <c r="BF804"/>
  <c r="T804"/>
  <c r="R804"/>
  <c r="P804"/>
  <c r="BI802"/>
  <c r="BH802"/>
  <c r="BG802"/>
  <c r="BF802"/>
  <c r="T802"/>
  <c r="R802"/>
  <c r="P802"/>
  <c r="BI800"/>
  <c r="BH800"/>
  <c r="BG800"/>
  <c r="BF800"/>
  <c r="T800"/>
  <c r="R800"/>
  <c r="P800"/>
  <c r="BI798"/>
  <c r="BH798"/>
  <c r="BG798"/>
  <c r="BF798"/>
  <c r="T798"/>
  <c r="R798"/>
  <c r="P798"/>
  <c r="BI797"/>
  <c r="BH797"/>
  <c r="BG797"/>
  <c r="BF797"/>
  <c r="T797"/>
  <c r="R797"/>
  <c r="P797"/>
  <c r="BI795"/>
  <c r="BH795"/>
  <c r="BG795"/>
  <c r="BF795"/>
  <c r="T795"/>
  <c r="R795"/>
  <c r="P795"/>
  <c r="BI794"/>
  <c r="BH794"/>
  <c r="BG794"/>
  <c r="BF794"/>
  <c r="T794"/>
  <c r="R794"/>
  <c r="P794"/>
  <c r="BI792"/>
  <c r="BH792"/>
  <c r="BG792"/>
  <c r="BF792"/>
  <c r="T792"/>
  <c r="R792"/>
  <c r="P792"/>
  <c r="BI790"/>
  <c r="BH790"/>
  <c r="BG790"/>
  <c r="BF790"/>
  <c r="T790"/>
  <c r="R790"/>
  <c r="P790"/>
  <c r="BI789"/>
  <c r="BH789"/>
  <c r="BG789"/>
  <c r="BF789"/>
  <c r="T789"/>
  <c r="R789"/>
  <c r="P789"/>
  <c r="BI787"/>
  <c r="BH787"/>
  <c r="BG787"/>
  <c r="BF787"/>
  <c r="T787"/>
  <c r="R787"/>
  <c r="P787"/>
  <c r="BI785"/>
  <c r="BH785"/>
  <c r="BG785"/>
  <c r="BF785"/>
  <c r="T785"/>
  <c r="R785"/>
  <c r="P785"/>
  <c r="BI783"/>
  <c r="BH783"/>
  <c r="BG783"/>
  <c r="BF783"/>
  <c r="T783"/>
  <c r="R783"/>
  <c r="P783"/>
  <c r="BI782"/>
  <c r="BH782"/>
  <c r="BG782"/>
  <c r="BF782"/>
  <c r="T782"/>
  <c r="R782"/>
  <c r="P782"/>
  <c r="BI780"/>
  <c r="BH780"/>
  <c r="BG780"/>
  <c r="BF780"/>
  <c r="T780"/>
  <c r="R780"/>
  <c r="P780"/>
  <c r="BI779"/>
  <c r="BH779"/>
  <c r="BG779"/>
  <c r="BF779"/>
  <c r="T779"/>
  <c r="R779"/>
  <c r="P779"/>
  <c r="BI778"/>
  <c r="BH778"/>
  <c r="BG778"/>
  <c r="BF778"/>
  <c r="T778"/>
  <c r="R778"/>
  <c r="P778"/>
  <c r="BI776"/>
  <c r="BH776"/>
  <c r="BG776"/>
  <c r="BF776"/>
  <c r="T776"/>
  <c r="R776"/>
  <c r="P776"/>
  <c r="BI774"/>
  <c r="BH774"/>
  <c r="BG774"/>
  <c r="BF774"/>
  <c r="T774"/>
  <c r="R774"/>
  <c r="P774"/>
  <c r="BI772"/>
  <c r="BH772"/>
  <c r="BG772"/>
  <c r="BF772"/>
  <c r="T772"/>
  <c r="R772"/>
  <c r="P772"/>
  <c r="BI770"/>
  <c r="BH770"/>
  <c r="BG770"/>
  <c r="BF770"/>
  <c r="T770"/>
  <c r="R770"/>
  <c r="P770"/>
  <c r="BI768"/>
  <c r="BH768"/>
  <c r="BG768"/>
  <c r="BF768"/>
  <c r="T768"/>
  <c r="R768"/>
  <c r="P768"/>
  <c r="BI766"/>
  <c r="BH766"/>
  <c r="BG766"/>
  <c r="BF766"/>
  <c r="T766"/>
  <c r="R766"/>
  <c r="P766"/>
  <c r="BI764"/>
  <c r="BH764"/>
  <c r="BG764"/>
  <c r="BF764"/>
  <c r="T764"/>
  <c r="R764"/>
  <c r="P764"/>
  <c r="BI763"/>
  <c r="BH763"/>
  <c r="BG763"/>
  <c r="BF763"/>
  <c r="T763"/>
  <c r="R763"/>
  <c r="P763"/>
  <c r="BI762"/>
  <c r="BH762"/>
  <c r="BG762"/>
  <c r="BF762"/>
  <c r="T762"/>
  <c r="R762"/>
  <c r="P762"/>
  <c r="BI760"/>
  <c r="BH760"/>
  <c r="BG760"/>
  <c r="BF760"/>
  <c r="T760"/>
  <c r="R760"/>
  <c r="P760"/>
  <c r="BI758"/>
  <c r="BH758"/>
  <c r="BG758"/>
  <c r="BF758"/>
  <c r="T758"/>
  <c r="R758"/>
  <c r="P758"/>
  <c r="BI755"/>
  <c r="BH755"/>
  <c r="BG755"/>
  <c r="BF755"/>
  <c r="T755"/>
  <c r="R755"/>
  <c r="P755"/>
  <c r="BI752"/>
  <c r="BH752"/>
  <c r="BG752"/>
  <c r="BF752"/>
  <c r="T752"/>
  <c r="R752"/>
  <c r="P752"/>
  <c r="BI750"/>
  <c r="BH750"/>
  <c r="BG750"/>
  <c r="BF750"/>
  <c r="T750"/>
  <c r="R750"/>
  <c r="P750"/>
  <c r="BI747"/>
  <c r="BH747"/>
  <c r="BG747"/>
  <c r="BF747"/>
  <c r="T747"/>
  <c r="R747"/>
  <c r="P747"/>
  <c r="BI744"/>
  <c r="BH744"/>
  <c r="BG744"/>
  <c r="BF744"/>
  <c r="T744"/>
  <c r="R744"/>
  <c r="P744"/>
  <c r="BI741"/>
  <c r="BH741"/>
  <c r="BG741"/>
  <c r="BF741"/>
  <c r="T741"/>
  <c r="R741"/>
  <c r="P741"/>
  <c r="BI738"/>
  <c r="BH738"/>
  <c r="BG738"/>
  <c r="BF738"/>
  <c r="T738"/>
  <c r="R738"/>
  <c r="P738"/>
  <c r="BI735"/>
  <c r="BH735"/>
  <c r="BG735"/>
  <c r="BF735"/>
  <c r="T735"/>
  <c r="R735"/>
  <c r="P735"/>
  <c r="BI733"/>
  <c r="BH733"/>
  <c r="BG733"/>
  <c r="BF733"/>
  <c r="T733"/>
  <c r="R733"/>
  <c r="P733"/>
  <c r="BI727"/>
  <c r="BH727"/>
  <c r="BG727"/>
  <c r="BF727"/>
  <c r="T727"/>
  <c r="R727"/>
  <c r="P727"/>
  <c r="BI725"/>
  <c r="BH725"/>
  <c r="BG725"/>
  <c r="BF725"/>
  <c r="T725"/>
  <c r="R725"/>
  <c r="P725"/>
  <c r="BI719"/>
  <c r="BH719"/>
  <c r="BG719"/>
  <c r="BF719"/>
  <c r="T719"/>
  <c r="R719"/>
  <c r="P719"/>
  <c r="BI713"/>
  <c r="BH713"/>
  <c r="BG713"/>
  <c r="BF713"/>
  <c r="T713"/>
  <c r="R713"/>
  <c r="P713"/>
  <c r="BI707"/>
  <c r="BH707"/>
  <c r="BG707"/>
  <c r="BF707"/>
  <c r="T707"/>
  <c r="R707"/>
  <c r="P707"/>
  <c r="BI704"/>
  <c r="BH704"/>
  <c r="BG704"/>
  <c r="BF704"/>
  <c r="T704"/>
  <c r="R704"/>
  <c r="P704"/>
  <c r="BI701"/>
  <c r="BH701"/>
  <c r="BG701"/>
  <c r="BF701"/>
  <c r="T701"/>
  <c r="R701"/>
  <c r="P701"/>
  <c r="BI698"/>
  <c r="BH698"/>
  <c r="BG698"/>
  <c r="BF698"/>
  <c r="T698"/>
  <c r="R698"/>
  <c r="P698"/>
  <c r="BI695"/>
  <c r="BH695"/>
  <c r="BG695"/>
  <c r="BF695"/>
  <c r="T695"/>
  <c r="R695"/>
  <c r="P695"/>
  <c r="BI693"/>
  <c r="BH693"/>
  <c r="BG693"/>
  <c r="BF693"/>
  <c r="T693"/>
  <c r="R693"/>
  <c r="P693"/>
  <c r="BI691"/>
  <c r="BH691"/>
  <c r="BG691"/>
  <c r="BF691"/>
  <c r="T691"/>
  <c r="R691"/>
  <c r="P691"/>
  <c r="BI688"/>
  <c r="BH688"/>
  <c r="BG688"/>
  <c r="BF688"/>
  <c r="T688"/>
  <c r="R688"/>
  <c r="P688"/>
  <c r="BI685"/>
  <c r="BH685"/>
  <c r="BG685"/>
  <c r="BF685"/>
  <c r="T685"/>
  <c r="R685"/>
  <c r="P685"/>
  <c r="BI683"/>
  <c r="BH683"/>
  <c r="BG683"/>
  <c r="BF683"/>
  <c r="T683"/>
  <c r="R683"/>
  <c r="P683"/>
  <c r="BI680"/>
  <c r="BH680"/>
  <c r="BG680"/>
  <c r="BF680"/>
  <c r="T680"/>
  <c r="R680"/>
  <c r="P680"/>
  <c r="BI677"/>
  <c r="BH677"/>
  <c r="BG677"/>
  <c r="BF677"/>
  <c r="T677"/>
  <c r="R677"/>
  <c r="P677"/>
  <c r="BI674"/>
  <c r="BH674"/>
  <c r="BG674"/>
  <c r="BF674"/>
  <c r="T674"/>
  <c r="R674"/>
  <c r="P674"/>
  <c r="BI672"/>
  <c r="BH672"/>
  <c r="BG672"/>
  <c r="BF672"/>
  <c r="T672"/>
  <c r="R672"/>
  <c r="P672"/>
  <c r="BI671"/>
  <c r="BH671"/>
  <c r="BG671"/>
  <c r="BF671"/>
  <c r="T671"/>
  <c r="R671"/>
  <c r="P671"/>
  <c r="BI670"/>
  <c r="BH670"/>
  <c r="BG670"/>
  <c r="BF670"/>
  <c r="T670"/>
  <c r="R670"/>
  <c r="P670"/>
  <c r="BI669"/>
  <c r="BH669"/>
  <c r="BG669"/>
  <c r="BF669"/>
  <c r="T669"/>
  <c r="R669"/>
  <c r="P669"/>
  <c r="BI667"/>
  <c r="BH667"/>
  <c r="BG667"/>
  <c r="BF667"/>
  <c r="T667"/>
  <c r="R667"/>
  <c r="P667"/>
  <c r="BI665"/>
  <c r="BH665"/>
  <c r="BG665"/>
  <c r="BF665"/>
  <c r="T665"/>
  <c r="R665"/>
  <c r="P665"/>
  <c r="BI663"/>
  <c r="BH663"/>
  <c r="BG663"/>
  <c r="BF663"/>
  <c r="T663"/>
  <c r="R663"/>
  <c r="P663"/>
  <c r="BI661"/>
  <c r="BH661"/>
  <c r="BG661"/>
  <c r="BF661"/>
  <c r="T661"/>
  <c r="R661"/>
  <c r="P661"/>
  <c r="BI659"/>
  <c r="BH659"/>
  <c r="BG659"/>
  <c r="BF659"/>
  <c r="T659"/>
  <c r="R659"/>
  <c r="P659"/>
  <c r="BI656"/>
  <c r="BH656"/>
  <c r="BG656"/>
  <c r="BF656"/>
  <c r="T656"/>
  <c r="R656"/>
  <c r="P656"/>
  <c r="BI653"/>
  <c r="BH653"/>
  <c r="BG653"/>
  <c r="BF653"/>
  <c r="T653"/>
  <c r="R653"/>
  <c r="P653"/>
  <c r="BI651"/>
  <c r="BH651"/>
  <c r="BG651"/>
  <c r="BF651"/>
  <c r="T651"/>
  <c r="R651"/>
  <c r="P651"/>
  <c r="BI648"/>
  <c r="BH648"/>
  <c r="BG648"/>
  <c r="BF648"/>
  <c r="T648"/>
  <c r="R648"/>
  <c r="P648"/>
  <c r="BI643"/>
  <c r="BH643"/>
  <c r="BG643"/>
  <c r="BF643"/>
  <c r="T643"/>
  <c r="R643"/>
  <c r="P643"/>
  <c r="BI640"/>
  <c r="BH640"/>
  <c r="BG640"/>
  <c r="BF640"/>
  <c r="T640"/>
  <c r="R640"/>
  <c r="P640"/>
  <c r="BI639"/>
  <c r="BH639"/>
  <c r="BG639"/>
  <c r="BF639"/>
  <c r="T639"/>
  <c r="R639"/>
  <c r="P639"/>
  <c r="BI637"/>
  <c r="BH637"/>
  <c r="BG637"/>
  <c r="BF637"/>
  <c r="T637"/>
  <c r="R637"/>
  <c r="P637"/>
  <c r="BI635"/>
  <c r="BH635"/>
  <c r="BG635"/>
  <c r="BF635"/>
  <c r="T635"/>
  <c r="R635"/>
  <c r="P635"/>
  <c r="BI633"/>
  <c r="BH633"/>
  <c r="BG633"/>
  <c r="BF633"/>
  <c r="T633"/>
  <c r="R633"/>
  <c r="P633"/>
  <c r="BI632"/>
  <c r="BH632"/>
  <c r="BG632"/>
  <c r="BF632"/>
  <c r="T632"/>
  <c r="R632"/>
  <c r="P632"/>
  <c r="BI630"/>
  <c r="BH630"/>
  <c r="BG630"/>
  <c r="BF630"/>
  <c r="T630"/>
  <c r="R630"/>
  <c r="P630"/>
  <c r="BI628"/>
  <c r="BH628"/>
  <c r="BG628"/>
  <c r="BF628"/>
  <c r="T628"/>
  <c r="R628"/>
  <c r="P628"/>
  <c r="BI627"/>
  <c r="BH627"/>
  <c r="BG627"/>
  <c r="BF627"/>
  <c r="T627"/>
  <c r="R627"/>
  <c r="P627"/>
  <c r="BI625"/>
  <c r="BH625"/>
  <c r="BG625"/>
  <c r="BF625"/>
  <c r="T625"/>
  <c r="R625"/>
  <c r="P625"/>
  <c r="BI622"/>
  <c r="BH622"/>
  <c r="BG622"/>
  <c r="BF622"/>
  <c r="T622"/>
  <c r="R622"/>
  <c r="P622"/>
  <c r="BI620"/>
  <c r="BH620"/>
  <c r="BG620"/>
  <c r="BF620"/>
  <c r="T620"/>
  <c r="R620"/>
  <c r="P620"/>
  <c r="BI618"/>
  <c r="BH618"/>
  <c r="BG618"/>
  <c r="BF618"/>
  <c r="T618"/>
  <c r="R618"/>
  <c r="P618"/>
  <c r="BI617"/>
  <c r="BH617"/>
  <c r="BG617"/>
  <c r="BF617"/>
  <c r="T617"/>
  <c r="R617"/>
  <c r="P617"/>
  <c r="BI614"/>
  <c r="BH614"/>
  <c r="BG614"/>
  <c r="BF614"/>
  <c r="T614"/>
  <c r="R614"/>
  <c r="P614"/>
  <c r="BI611"/>
  <c r="BH611"/>
  <c r="BG611"/>
  <c r="BF611"/>
  <c r="T611"/>
  <c r="R611"/>
  <c r="P611"/>
  <c r="BI610"/>
  <c r="BH610"/>
  <c r="BG610"/>
  <c r="BF610"/>
  <c r="T610"/>
  <c r="R610"/>
  <c r="P610"/>
  <c r="BI609"/>
  <c r="BH609"/>
  <c r="BG609"/>
  <c r="BF609"/>
  <c r="T609"/>
  <c r="R609"/>
  <c r="P609"/>
  <c r="BI606"/>
  <c r="BH606"/>
  <c r="BG606"/>
  <c r="BF606"/>
  <c r="T606"/>
  <c r="R606"/>
  <c r="P606"/>
  <c r="BI605"/>
  <c r="BH605"/>
  <c r="BG605"/>
  <c r="BF605"/>
  <c r="T605"/>
  <c r="R605"/>
  <c r="P605"/>
  <c r="BI602"/>
  <c r="BH602"/>
  <c r="BG602"/>
  <c r="BF602"/>
  <c r="T602"/>
  <c r="R602"/>
  <c r="P602"/>
  <c r="BI599"/>
  <c r="BH599"/>
  <c r="BG599"/>
  <c r="BF599"/>
  <c r="T599"/>
  <c r="R599"/>
  <c r="P599"/>
  <c r="BI592"/>
  <c r="BH592"/>
  <c r="BG592"/>
  <c r="BF592"/>
  <c r="T592"/>
  <c r="R592"/>
  <c r="P592"/>
  <c r="BI589"/>
  <c r="BH589"/>
  <c r="BG589"/>
  <c r="BF589"/>
  <c r="T589"/>
  <c r="R589"/>
  <c r="P589"/>
  <c r="BI587"/>
  <c r="BH587"/>
  <c r="BG587"/>
  <c r="BF587"/>
  <c r="T587"/>
  <c r="R587"/>
  <c r="P587"/>
  <c r="BI585"/>
  <c r="BH585"/>
  <c r="BG585"/>
  <c r="BF585"/>
  <c r="T585"/>
  <c r="R585"/>
  <c r="P585"/>
  <c r="BI583"/>
  <c r="BH583"/>
  <c r="BG583"/>
  <c r="BF583"/>
  <c r="T583"/>
  <c r="R583"/>
  <c r="P583"/>
  <c r="BI580"/>
  <c r="BH580"/>
  <c r="BG580"/>
  <c r="BF580"/>
  <c r="T580"/>
  <c r="R580"/>
  <c r="P580"/>
  <c r="BI578"/>
  <c r="BH578"/>
  <c r="BG578"/>
  <c r="BF578"/>
  <c r="T578"/>
  <c r="R578"/>
  <c r="P578"/>
  <c r="BI575"/>
  <c r="BH575"/>
  <c r="BG575"/>
  <c r="BF575"/>
  <c r="T575"/>
  <c r="R575"/>
  <c r="P575"/>
  <c r="BI573"/>
  <c r="BH573"/>
  <c r="BG573"/>
  <c r="BF573"/>
  <c r="T573"/>
  <c r="R573"/>
  <c r="P573"/>
  <c r="BI571"/>
  <c r="BH571"/>
  <c r="BG571"/>
  <c r="BF571"/>
  <c r="T571"/>
  <c r="R571"/>
  <c r="P571"/>
  <c r="BI569"/>
  <c r="BH569"/>
  <c r="BG569"/>
  <c r="BF569"/>
  <c r="T569"/>
  <c r="R569"/>
  <c r="P569"/>
  <c r="BI567"/>
  <c r="BH567"/>
  <c r="BG567"/>
  <c r="BF567"/>
  <c r="T567"/>
  <c r="R567"/>
  <c r="P567"/>
  <c r="BI565"/>
  <c r="BH565"/>
  <c r="BG565"/>
  <c r="BF565"/>
  <c r="T565"/>
  <c r="R565"/>
  <c r="P565"/>
  <c r="BI562"/>
  <c r="BH562"/>
  <c r="BG562"/>
  <c r="BF562"/>
  <c r="T562"/>
  <c r="R562"/>
  <c r="P562"/>
  <c r="BI559"/>
  <c r="BH559"/>
  <c r="BG559"/>
  <c r="BF559"/>
  <c r="T559"/>
  <c r="R559"/>
  <c r="P559"/>
  <c r="BI556"/>
  <c r="BH556"/>
  <c r="BG556"/>
  <c r="BF556"/>
  <c r="T556"/>
  <c r="R556"/>
  <c r="P556"/>
  <c r="BI554"/>
  <c r="BH554"/>
  <c r="BG554"/>
  <c r="BF554"/>
  <c r="T554"/>
  <c r="R554"/>
  <c r="P554"/>
  <c r="BI551"/>
  <c r="BH551"/>
  <c r="BG551"/>
  <c r="BF551"/>
  <c r="T551"/>
  <c r="R551"/>
  <c r="P551"/>
  <c r="BI549"/>
  <c r="BH549"/>
  <c r="BG549"/>
  <c r="BF549"/>
  <c r="T549"/>
  <c r="R549"/>
  <c r="P549"/>
  <c r="BI547"/>
  <c r="BH547"/>
  <c r="BG547"/>
  <c r="BF547"/>
  <c r="T547"/>
  <c r="R547"/>
  <c r="P547"/>
  <c r="BI544"/>
  <c r="BH544"/>
  <c r="BG544"/>
  <c r="BF544"/>
  <c r="T544"/>
  <c r="R544"/>
  <c r="P544"/>
  <c r="BI540"/>
  <c r="BH540"/>
  <c r="BG540"/>
  <c r="BF540"/>
  <c r="T540"/>
  <c r="T539"/>
  <c r="R540"/>
  <c r="R539"/>
  <c r="P540"/>
  <c r="P539"/>
  <c r="BI537"/>
  <c r="BH537"/>
  <c r="BG537"/>
  <c r="BF537"/>
  <c r="T537"/>
  <c r="R537"/>
  <c r="P537"/>
  <c r="BI535"/>
  <c r="BH535"/>
  <c r="BG535"/>
  <c r="BF535"/>
  <c r="T535"/>
  <c r="R535"/>
  <c r="P535"/>
  <c r="BI533"/>
  <c r="BH533"/>
  <c r="BG533"/>
  <c r="BF533"/>
  <c r="T533"/>
  <c r="R533"/>
  <c r="P533"/>
  <c r="BI531"/>
  <c r="BH531"/>
  <c r="BG531"/>
  <c r="BF531"/>
  <c r="T531"/>
  <c r="R531"/>
  <c r="P531"/>
  <c r="BI528"/>
  <c r="BH528"/>
  <c r="BG528"/>
  <c r="BF528"/>
  <c r="T528"/>
  <c r="R528"/>
  <c r="P528"/>
  <c r="BI526"/>
  <c r="BH526"/>
  <c r="BG526"/>
  <c r="BF526"/>
  <c r="T526"/>
  <c r="R526"/>
  <c r="P526"/>
  <c r="BI524"/>
  <c r="BH524"/>
  <c r="BG524"/>
  <c r="BF524"/>
  <c r="T524"/>
  <c r="R524"/>
  <c r="P524"/>
  <c r="BI521"/>
  <c r="BH521"/>
  <c r="BG521"/>
  <c r="BF521"/>
  <c r="T521"/>
  <c r="R521"/>
  <c r="P521"/>
  <c r="BI519"/>
  <c r="BH519"/>
  <c r="BG519"/>
  <c r="BF519"/>
  <c r="T519"/>
  <c r="R519"/>
  <c r="P519"/>
  <c r="BI517"/>
  <c r="BH517"/>
  <c r="BG517"/>
  <c r="BF517"/>
  <c r="T517"/>
  <c r="R517"/>
  <c r="P517"/>
  <c r="BI515"/>
  <c r="BH515"/>
  <c r="BG515"/>
  <c r="BF515"/>
  <c r="T515"/>
  <c r="R515"/>
  <c r="P515"/>
  <c r="BI514"/>
  <c r="BH514"/>
  <c r="BG514"/>
  <c r="BF514"/>
  <c r="T514"/>
  <c r="R514"/>
  <c r="P514"/>
  <c r="BI511"/>
  <c r="BH511"/>
  <c r="BG511"/>
  <c r="BF511"/>
  <c r="T511"/>
  <c r="R511"/>
  <c r="P511"/>
  <c r="BI508"/>
  <c r="BH508"/>
  <c r="BG508"/>
  <c r="BF508"/>
  <c r="T508"/>
  <c r="R508"/>
  <c r="P508"/>
  <c r="BI505"/>
  <c r="BH505"/>
  <c r="BG505"/>
  <c r="BF505"/>
  <c r="T505"/>
  <c r="R505"/>
  <c r="P505"/>
  <c r="BI500"/>
  <c r="BH500"/>
  <c r="BG500"/>
  <c r="BF500"/>
  <c r="T500"/>
  <c r="R500"/>
  <c r="P500"/>
  <c r="BI498"/>
  <c r="BH498"/>
  <c r="BG498"/>
  <c r="BF498"/>
  <c r="T498"/>
  <c r="R498"/>
  <c r="P498"/>
  <c r="BI495"/>
  <c r="BH495"/>
  <c r="BG495"/>
  <c r="BF495"/>
  <c r="T495"/>
  <c r="R495"/>
  <c r="P495"/>
  <c r="BI492"/>
  <c r="BH492"/>
  <c r="BG492"/>
  <c r="BF492"/>
  <c r="T492"/>
  <c r="R492"/>
  <c r="P492"/>
  <c r="BI489"/>
  <c r="BH489"/>
  <c r="BG489"/>
  <c r="BF489"/>
  <c r="T489"/>
  <c r="R489"/>
  <c r="P489"/>
  <c r="BI486"/>
  <c r="BH486"/>
  <c r="BG486"/>
  <c r="BF486"/>
  <c r="T486"/>
  <c r="R486"/>
  <c r="P486"/>
  <c r="BI483"/>
  <c r="BH483"/>
  <c r="BG483"/>
  <c r="BF483"/>
  <c r="T483"/>
  <c r="R483"/>
  <c r="P483"/>
  <c r="BI481"/>
  <c r="BH481"/>
  <c r="BG481"/>
  <c r="BF481"/>
  <c r="T481"/>
  <c r="R481"/>
  <c r="P481"/>
  <c r="BI476"/>
  <c r="BH476"/>
  <c r="BG476"/>
  <c r="BF476"/>
  <c r="T476"/>
  <c r="R476"/>
  <c r="P476"/>
  <c r="BI473"/>
  <c r="BH473"/>
  <c r="BG473"/>
  <c r="BF473"/>
  <c r="T473"/>
  <c r="R473"/>
  <c r="P473"/>
  <c r="BI471"/>
  <c r="BH471"/>
  <c r="BG471"/>
  <c r="BF471"/>
  <c r="T471"/>
  <c r="R471"/>
  <c r="P471"/>
  <c r="BI468"/>
  <c r="BH468"/>
  <c r="BG468"/>
  <c r="BF468"/>
  <c r="T468"/>
  <c r="R468"/>
  <c r="P468"/>
  <c r="BI465"/>
  <c r="BH465"/>
  <c r="BG465"/>
  <c r="BF465"/>
  <c r="T465"/>
  <c r="R465"/>
  <c r="P465"/>
  <c r="BI460"/>
  <c r="BH460"/>
  <c r="BG460"/>
  <c r="BF460"/>
  <c r="T460"/>
  <c r="R460"/>
  <c r="P460"/>
  <c r="BI454"/>
  <c r="BH454"/>
  <c r="BG454"/>
  <c r="BF454"/>
  <c r="T454"/>
  <c r="R454"/>
  <c r="P454"/>
  <c r="BI450"/>
  <c r="BH450"/>
  <c r="BG450"/>
  <c r="BF450"/>
  <c r="T450"/>
  <c r="R450"/>
  <c r="P450"/>
  <c r="BI447"/>
  <c r="BH447"/>
  <c r="BG447"/>
  <c r="BF447"/>
  <c r="T447"/>
  <c r="R447"/>
  <c r="P447"/>
  <c r="BI445"/>
  <c r="BH445"/>
  <c r="BG445"/>
  <c r="BF445"/>
  <c r="T445"/>
  <c r="R445"/>
  <c r="P445"/>
  <c r="BI442"/>
  <c r="BH442"/>
  <c r="BG442"/>
  <c r="BF442"/>
  <c r="T442"/>
  <c r="R442"/>
  <c r="P442"/>
  <c r="BI437"/>
  <c r="BH437"/>
  <c r="BG437"/>
  <c r="BF437"/>
  <c r="T437"/>
  <c r="R437"/>
  <c r="P437"/>
  <c r="BI434"/>
  <c r="BH434"/>
  <c r="BG434"/>
  <c r="BF434"/>
  <c r="T434"/>
  <c r="R434"/>
  <c r="P434"/>
  <c r="BI431"/>
  <c r="BH431"/>
  <c r="BG431"/>
  <c r="BF431"/>
  <c r="T431"/>
  <c r="R431"/>
  <c r="P431"/>
  <c r="BI428"/>
  <c r="BH428"/>
  <c r="BG428"/>
  <c r="BF428"/>
  <c r="T428"/>
  <c r="R428"/>
  <c r="P428"/>
  <c r="BI426"/>
  <c r="BH426"/>
  <c r="BG426"/>
  <c r="BF426"/>
  <c r="T426"/>
  <c r="R426"/>
  <c r="P426"/>
  <c r="BI424"/>
  <c r="BH424"/>
  <c r="BG424"/>
  <c r="BF424"/>
  <c r="T424"/>
  <c r="R424"/>
  <c r="P424"/>
  <c r="BI422"/>
  <c r="BH422"/>
  <c r="BG422"/>
  <c r="BF422"/>
  <c r="T422"/>
  <c r="R422"/>
  <c r="P422"/>
  <c r="BI420"/>
  <c r="BH420"/>
  <c r="BG420"/>
  <c r="BF420"/>
  <c r="T420"/>
  <c r="R420"/>
  <c r="P420"/>
  <c r="BI419"/>
  <c r="BH419"/>
  <c r="BG419"/>
  <c r="BF419"/>
  <c r="T419"/>
  <c r="R419"/>
  <c r="P419"/>
  <c r="BI417"/>
  <c r="BH417"/>
  <c r="BG417"/>
  <c r="BF417"/>
  <c r="T417"/>
  <c r="R417"/>
  <c r="P417"/>
  <c r="BI415"/>
  <c r="BH415"/>
  <c r="BG415"/>
  <c r="BF415"/>
  <c r="T415"/>
  <c r="R415"/>
  <c r="P415"/>
  <c r="BI413"/>
  <c r="BH413"/>
  <c r="BG413"/>
  <c r="BF413"/>
  <c r="T413"/>
  <c r="R413"/>
  <c r="P413"/>
  <c r="BI410"/>
  <c r="BH410"/>
  <c r="BG410"/>
  <c r="BF410"/>
  <c r="T410"/>
  <c r="R410"/>
  <c r="P410"/>
  <c r="BI408"/>
  <c r="BH408"/>
  <c r="BG408"/>
  <c r="BF408"/>
  <c r="T408"/>
  <c r="R408"/>
  <c r="P408"/>
  <c r="BI406"/>
  <c r="BH406"/>
  <c r="BG406"/>
  <c r="BF406"/>
  <c r="T406"/>
  <c r="R406"/>
  <c r="P406"/>
  <c r="BI403"/>
  <c r="BH403"/>
  <c r="BG403"/>
  <c r="BF403"/>
  <c r="T403"/>
  <c r="R403"/>
  <c r="P403"/>
  <c r="BI400"/>
  <c r="BH400"/>
  <c r="BG400"/>
  <c r="BF400"/>
  <c r="T400"/>
  <c r="R400"/>
  <c r="P400"/>
  <c r="BI398"/>
  <c r="BH398"/>
  <c r="BG398"/>
  <c r="BF398"/>
  <c r="T398"/>
  <c r="R398"/>
  <c r="P398"/>
  <c r="BI395"/>
  <c r="BH395"/>
  <c r="BG395"/>
  <c r="BF395"/>
  <c r="T395"/>
  <c r="R395"/>
  <c r="P395"/>
  <c r="BI390"/>
  <c r="BH390"/>
  <c r="BG390"/>
  <c r="BF390"/>
  <c r="T390"/>
  <c r="R390"/>
  <c r="P390"/>
  <c r="BI389"/>
  <c r="BH389"/>
  <c r="BG389"/>
  <c r="BF389"/>
  <c r="T389"/>
  <c r="R389"/>
  <c r="P389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81"/>
  <c r="BH381"/>
  <c r="BG381"/>
  <c r="BF381"/>
  <c r="T381"/>
  <c r="R381"/>
  <c r="P381"/>
  <c r="BI380"/>
  <c r="BH380"/>
  <c r="BG380"/>
  <c r="BF380"/>
  <c r="T380"/>
  <c r="R380"/>
  <c r="P380"/>
  <c r="BI378"/>
  <c r="BH378"/>
  <c r="BG378"/>
  <c r="BF378"/>
  <c r="T378"/>
  <c r="R378"/>
  <c r="P378"/>
  <c r="BI375"/>
  <c r="BH375"/>
  <c r="BG375"/>
  <c r="BF375"/>
  <c r="T375"/>
  <c r="R375"/>
  <c r="P375"/>
  <c r="BI372"/>
  <c r="BH372"/>
  <c r="BG372"/>
  <c r="BF372"/>
  <c r="T372"/>
  <c r="R372"/>
  <c r="P372"/>
  <c r="BI369"/>
  <c r="BH369"/>
  <c r="BG369"/>
  <c r="BF369"/>
  <c r="T369"/>
  <c r="R369"/>
  <c r="P369"/>
  <c r="BI366"/>
  <c r="BH366"/>
  <c r="BG366"/>
  <c r="BF366"/>
  <c r="T366"/>
  <c r="R366"/>
  <c r="P366"/>
  <c r="BI363"/>
  <c r="BH363"/>
  <c r="BG363"/>
  <c r="BF363"/>
  <c r="T363"/>
  <c r="R363"/>
  <c r="P363"/>
  <c r="BI361"/>
  <c r="BH361"/>
  <c r="BG361"/>
  <c r="BF361"/>
  <c r="T361"/>
  <c r="R361"/>
  <c r="P361"/>
  <c r="BI358"/>
  <c r="BH358"/>
  <c r="BG358"/>
  <c r="BF358"/>
  <c r="T358"/>
  <c r="R358"/>
  <c r="P358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8"/>
  <c r="BH348"/>
  <c r="BG348"/>
  <c r="BF348"/>
  <c r="T348"/>
  <c r="R348"/>
  <c r="P348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40"/>
  <c r="BH340"/>
  <c r="BG340"/>
  <c r="BF340"/>
  <c r="T340"/>
  <c r="R340"/>
  <c r="P340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6"/>
  <c r="BH326"/>
  <c r="BG326"/>
  <c r="BF326"/>
  <c r="T326"/>
  <c r="R326"/>
  <c r="P326"/>
  <c r="BI324"/>
  <c r="BH324"/>
  <c r="BG324"/>
  <c r="BF324"/>
  <c r="T324"/>
  <c r="R324"/>
  <c r="P324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297"/>
  <c r="BH297"/>
  <c r="BG297"/>
  <c r="BF297"/>
  <c r="T297"/>
  <c r="R297"/>
  <c r="P297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4"/>
  <c r="BH284"/>
  <c r="BG284"/>
  <c r="BF284"/>
  <c r="T284"/>
  <c r="R284"/>
  <c r="P284"/>
  <c r="BI281"/>
  <c r="BH281"/>
  <c r="BG281"/>
  <c r="BF281"/>
  <c r="T281"/>
  <c r="R281"/>
  <c r="P281"/>
  <c r="BI278"/>
  <c r="BH278"/>
  <c r="BG278"/>
  <c r="BF278"/>
  <c r="T278"/>
  <c r="R278"/>
  <c r="P278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49"/>
  <c r="BH249"/>
  <c r="BG249"/>
  <c r="BF249"/>
  <c r="T249"/>
  <c r="R249"/>
  <c r="P249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1"/>
  <c r="BH151"/>
  <c r="BG151"/>
  <c r="BF151"/>
  <c r="T151"/>
  <c r="R151"/>
  <c r="P151"/>
  <c r="BI149"/>
  <c r="BH149"/>
  <c r="BG149"/>
  <c r="BF149"/>
  <c r="T149"/>
  <c r="R149"/>
  <c r="P149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19"/>
  <c r="BH119"/>
  <c r="BG119"/>
  <c r="BF119"/>
  <c r="T119"/>
  <c r="R119"/>
  <c r="P119"/>
  <c r="BI114"/>
  <c r="BH114"/>
  <c r="BG114"/>
  <c r="BF114"/>
  <c r="T114"/>
  <c r="R114"/>
  <c r="P114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J101"/>
  <c r="J100"/>
  <c r="F100"/>
  <c r="F98"/>
  <c r="E96"/>
  <c r="J55"/>
  <c r="J54"/>
  <c r="F54"/>
  <c r="F52"/>
  <c r="E50"/>
  <c r="J18"/>
  <c r="E18"/>
  <c r="F55"/>
  <c r="J17"/>
  <c r="J12"/>
  <c r="J98"/>
  <c r="E7"/>
  <c r="E94"/>
  <c i="1" r="L50"/>
  <c r="AM50"/>
  <c r="AM49"/>
  <c r="L49"/>
  <c r="AM47"/>
  <c r="L47"/>
  <c r="L45"/>
  <c r="L44"/>
  <c i="2" r="BK939"/>
  <c r="BK854"/>
  <c r="J818"/>
  <c r="J794"/>
  <c r="BK744"/>
  <c r="J663"/>
  <c r="J611"/>
  <c r="J537"/>
  <c r="BK422"/>
  <c r="J324"/>
  <c r="J215"/>
  <c r="BK693"/>
  <c r="J614"/>
  <c r="BK540"/>
  <c r="BK384"/>
  <c r="BK313"/>
  <c r="J149"/>
  <c r="BK869"/>
  <c r="J787"/>
  <c r="J707"/>
  <c r="BK602"/>
  <c r="BK489"/>
  <c r="BK324"/>
  <c r="BK163"/>
  <c r="J970"/>
  <c r="J888"/>
  <c r="BK836"/>
  <c r="J772"/>
  <c r="BK691"/>
  <c r="J637"/>
  <c r="BK531"/>
  <c r="J413"/>
  <c r="BK278"/>
  <c r="J180"/>
  <c r="J964"/>
  <c r="J873"/>
  <c r="BK815"/>
  <c r="J762"/>
  <c r="BK498"/>
  <c r="BK400"/>
  <c r="BK321"/>
  <c r="J232"/>
  <c i="3" r="BK142"/>
  <c r="J115"/>
  <c r="BK93"/>
  <c r="BK119"/>
  <c i="4" r="BK155"/>
  <c r="BK157"/>
  <c r="J153"/>
  <c r="J96"/>
  <c i="5" r="J114"/>
  <c r="BK114"/>
  <c r="BK107"/>
  <c r="J94"/>
  <c i="6" r="BK91"/>
  <c r="BK93"/>
  <c i="7" r="J102"/>
  <c r="J106"/>
  <c r="J105"/>
  <c i="8" r="BK167"/>
  <c r="J153"/>
  <c r="BK173"/>
  <c r="J134"/>
  <c r="BK191"/>
  <c r="BK135"/>
  <c r="BK183"/>
  <c r="BK120"/>
  <c i="9" r="J202"/>
  <c r="BK109"/>
  <c r="BK218"/>
  <c r="BK142"/>
  <c r="BK246"/>
  <c r="J112"/>
  <c r="J211"/>
  <c i="10" r="J94"/>
  <c i="2" r="J609"/>
  <c r="J533"/>
  <c r="BK417"/>
  <c r="J353"/>
  <c r="J281"/>
  <c r="BK221"/>
  <c r="BK698"/>
  <c r="J643"/>
  <c r="BK575"/>
  <c r="J389"/>
  <c r="BK304"/>
  <c r="BK188"/>
  <c r="BK936"/>
  <c r="J843"/>
  <c r="J807"/>
  <c r="J672"/>
  <c r="J620"/>
  <c r="BK551"/>
  <c r="J511"/>
  <c r="BK378"/>
  <c r="BK259"/>
  <c r="BK968"/>
  <c r="J892"/>
  <c r="BK828"/>
  <c r="BK763"/>
  <c r="J713"/>
  <c r="J583"/>
  <c r="BK481"/>
  <c r="J406"/>
  <c r="J291"/>
  <c r="BK169"/>
  <c r="BK867"/>
  <c r="BK800"/>
  <c r="J752"/>
  <c r="J514"/>
  <c r="BK408"/>
  <c r="BK329"/>
  <c r="BK239"/>
  <c i="3" r="J136"/>
  <c r="J95"/>
  <c r="BK117"/>
  <c r="J99"/>
  <c i="4" r="BK90"/>
  <c r="J94"/>
  <c r="BK96"/>
  <c i="5" r="BK99"/>
  <c r="BK97"/>
  <c i="6" r="J97"/>
  <c r="J105"/>
  <c r="BK95"/>
  <c i="7" r="J100"/>
  <c r="BK110"/>
  <c i="8" r="BK147"/>
  <c r="J155"/>
  <c r="J191"/>
  <c r="J147"/>
  <c r="J121"/>
  <c r="BK100"/>
  <c r="J112"/>
  <c r="J173"/>
  <c r="J135"/>
  <c i="9" r="J209"/>
  <c r="J146"/>
  <c r="J215"/>
  <c r="BK146"/>
  <c r="BK241"/>
  <c r="J98"/>
  <c r="J212"/>
  <c r="BK112"/>
  <c r="J228"/>
  <c r="J259"/>
  <c r="J148"/>
  <c i="10" r="J100"/>
  <c i="2" r="J932"/>
  <c r="J852"/>
  <c r="BK798"/>
  <c r="BK774"/>
  <c r="J683"/>
  <c r="BK614"/>
  <c r="BK547"/>
  <c r="BK428"/>
  <c r="BK386"/>
  <c r="BK346"/>
  <c r="BK232"/>
  <c r="BK111"/>
  <c r="J628"/>
  <c r="BK569"/>
  <c r="BK476"/>
  <c r="J351"/>
  <c r="J289"/>
  <c r="J114"/>
  <c r="BK852"/>
  <c r="BK821"/>
  <c r="J735"/>
  <c r="BK609"/>
  <c r="J540"/>
  <c r="J284"/>
  <c r="BK160"/>
  <c r="BK954"/>
  <c r="J890"/>
  <c r="J837"/>
  <c r="J778"/>
  <c r="J606"/>
  <c r="BK495"/>
  <c r="J417"/>
  <c r="BK340"/>
  <c r="BK238"/>
  <c r="J163"/>
  <c r="BK906"/>
  <c r="J830"/>
  <c r="J766"/>
  <c r="BK727"/>
  <c r="BK454"/>
  <c r="BK395"/>
  <c r="BK249"/>
  <c r="BK158"/>
  <c i="3" r="BK138"/>
  <c r="J112"/>
  <c r="J139"/>
  <c r="J138"/>
  <c r="J123"/>
  <c i="4" r="BK100"/>
  <c r="BK161"/>
  <c r="BK163"/>
  <c i="5" r="BK101"/>
  <c r="BK100"/>
  <c r="J96"/>
  <c i="6" r="BK96"/>
  <c r="BK92"/>
  <c r="J108"/>
  <c i="7" r="J99"/>
  <c r="J110"/>
  <c i="8" r="J168"/>
  <c r="J192"/>
  <c r="BK131"/>
  <c r="J180"/>
  <c r="BK138"/>
  <c r="J166"/>
  <c r="J122"/>
  <c r="J189"/>
  <c r="BK169"/>
  <c r="BK142"/>
  <c i="9" r="BK260"/>
  <c r="BK217"/>
  <c r="J120"/>
  <c r="BK238"/>
  <c r="J182"/>
  <c r="J126"/>
  <c r="BK192"/>
  <c r="BK267"/>
  <c r="BK184"/>
  <c r="J116"/>
  <c r="J229"/>
  <c r="J170"/>
  <c r="J265"/>
  <c r="J172"/>
  <c i="2" r="J949"/>
  <c r="J930"/>
  <c r="BK856"/>
  <c r="BK811"/>
  <c r="J780"/>
  <c r="J688"/>
  <c r="J639"/>
  <c r="BK544"/>
  <c r="J415"/>
  <c r="BK333"/>
  <c r="J249"/>
  <c r="BK637"/>
  <c r="J333"/>
  <c r="J109"/>
  <c r="BK858"/>
  <c r="J804"/>
  <c r="BK760"/>
  <c r="J671"/>
  <c r="J618"/>
  <c r="BK348"/>
  <c r="BK254"/>
  <c r="BK156"/>
  <c r="J954"/>
  <c r="BK862"/>
  <c r="J808"/>
  <c r="BK776"/>
  <c r="J625"/>
  <c r="BK565"/>
  <c r="J419"/>
  <c r="J313"/>
  <c r="J221"/>
  <c r="J142"/>
  <c r="BK892"/>
  <c r="J848"/>
  <c r="BK825"/>
  <c r="BK780"/>
  <c r="BK733"/>
  <c r="J495"/>
  <c r="BK355"/>
  <c r="J297"/>
  <c r="BK236"/>
  <c r="J160"/>
  <c i="3" r="J121"/>
  <c r="BK99"/>
  <c r="J118"/>
  <c r="BK118"/>
  <c i="4" r="BK134"/>
  <c r="BK147"/>
  <c r="BK159"/>
  <c r="BK94"/>
  <c r="BK145"/>
  <c r="J130"/>
  <c i="5" r="J110"/>
  <c r="BK91"/>
  <c r="BK109"/>
  <c r="BK94"/>
  <c r="J93"/>
  <c i="6" r="J92"/>
  <c r="BK100"/>
  <c r="J90"/>
  <c i="7" r="BK98"/>
  <c r="BK108"/>
  <c r="BK92"/>
  <c i="8" r="J186"/>
  <c r="BK201"/>
  <c r="J150"/>
  <c r="J102"/>
  <c r="BK162"/>
  <c r="BK192"/>
  <c r="J158"/>
  <c r="BK119"/>
  <c r="BK137"/>
  <c i="9" r="J244"/>
  <c r="BK153"/>
  <c r="BK248"/>
  <c r="BK194"/>
  <c r="BK111"/>
  <c r="J103"/>
  <c r="J200"/>
  <c r="J107"/>
  <c r="BK220"/>
  <c r="J150"/>
  <c r="BK200"/>
  <c r="J100"/>
  <c i="10" r="J88"/>
  <c i="2" r="BK975"/>
  <c r="J867"/>
  <c r="J825"/>
  <c r="BK770"/>
  <c r="BK685"/>
  <c r="BK632"/>
  <c r="J602"/>
  <c r="BK505"/>
  <c r="BK413"/>
  <c r="J363"/>
  <c r="BK272"/>
  <c r="BK119"/>
  <c r="BK669"/>
  <c r="J633"/>
  <c r="BK554"/>
  <c r="J492"/>
  <c r="J337"/>
  <c r="J206"/>
  <c r="BK932"/>
  <c r="BK832"/>
  <c r="BK808"/>
  <c r="J744"/>
  <c r="J630"/>
  <c r="BK521"/>
  <c r="BK420"/>
  <c r="BK297"/>
  <c r="BK139"/>
  <c r="BK951"/>
  <c r="J842"/>
  <c r="J782"/>
  <c r="J701"/>
  <c r="BK671"/>
  <c r="J578"/>
  <c r="J473"/>
  <c r="J398"/>
  <c r="J259"/>
  <c r="J125"/>
  <c r="BK895"/>
  <c r="J850"/>
  <c r="BK779"/>
  <c r="J569"/>
  <c r="J422"/>
  <c r="J346"/>
  <c r="BK302"/>
  <c r="BK177"/>
  <c i="3" r="J119"/>
  <c r="BK109"/>
  <c r="BK137"/>
  <c r="J92"/>
  <c i="4" r="BK107"/>
  <c r="BK132"/>
  <c r="J157"/>
  <c r="J161"/>
  <c i="5" r="BK98"/>
  <c r="J95"/>
  <c r="J105"/>
  <c i="6" r="J99"/>
  <c r="J102"/>
  <c r="J93"/>
  <c i="7" r="BK112"/>
  <c r="J113"/>
  <c i="8" r="BK197"/>
  <c r="BK134"/>
  <c r="BK158"/>
  <c r="J193"/>
  <c r="BK168"/>
  <c r="BK172"/>
  <c r="J120"/>
  <c r="BK175"/>
  <c r="BK150"/>
  <c i="9" r="J230"/>
  <c r="BK123"/>
  <c r="BK209"/>
  <c r="BK118"/>
  <c r="BK202"/>
  <c r="BK148"/>
  <c r="BK235"/>
  <c r="BK107"/>
  <c i="10" r="BK103"/>
  <c i="2" r="BK559"/>
  <c r="BK445"/>
  <c r="J400"/>
  <c r="J331"/>
  <c r="J236"/>
  <c r="J166"/>
  <c r="BK635"/>
  <c r="J531"/>
  <c r="J465"/>
  <c r="J342"/>
  <c r="J237"/>
  <c r="BK890"/>
  <c r="BK837"/>
  <c r="BK785"/>
  <c r="J747"/>
  <c r="J605"/>
  <c r="BK526"/>
  <c r="J442"/>
  <c r="BK351"/>
  <c r="J220"/>
  <c r="BK128"/>
  <c r="BK949"/>
  <c r="J840"/>
  <c r="BK783"/>
  <c r="J685"/>
  <c r="BK630"/>
  <c r="J544"/>
  <c r="BK415"/>
  <c r="BK220"/>
  <c r="J131"/>
  <c r="BK842"/>
  <c r="J811"/>
  <c r="J770"/>
  <c r="J725"/>
  <c r="J426"/>
  <c r="J348"/>
  <c r="BK261"/>
  <c r="BK235"/>
  <c r="BK137"/>
  <c i="3" r="J131"/>
  <c r="J94"/>
  <c r="BK88"/>
  <c r="BK105"/>
  <c i="4" r="J151"/>
  <c r="J155"/>
  <c r="J145"/>
  <c r="J149"/>
  <c i="5" r="J103"/>
  <c r="BK110"/>
  <c r="J91"/>
  <c i="6" r="J96"/>
  <c r="BK90"/>
  <c i="7" r="BK106"/>
  <c r="J107"/>
  <c r="J97"/>
  <c i="8" r="BK176"/>
  <c r="BK196"/>
  <c r="BK129"/>
  <c r="J169"/>
  <c r="J131"/>
  <c r="J184"/>
  <c r="J149"/>
  <c r="BK184"/>
  <c r="BK153"/>
  <c i="9" r="BK250"/>
  <c r="BK189"/>
  <c r="BK222"/>
  <c r="J192"/>
  <c r="J128"/>
  <c r="BK187"/>
  <c r="J255"/>
  <c r="J189"/>
  <c r="BK120"/>
  <c r="J184"/>
  <c r="BK157"/>
  <c r="J108"/>
  <c r="J194"/>
  <c i="2" r="BK945"/>
  <c r="J886"/>
  <c r="J815"/>
  <c r="BK795"/>
  <c r="BK725"/>
  <c r="J691"/>
  <c r="BK633"/>
  <c r="J575"/>
  <c r="J450"/>
  <c r="BK291"/>
  <c r="BK263"/>
  <c r="BK142"/>
  <c r="J667"/>
  <c r="J610"/>
  <c r="J515"/>
  <c r="J335"/>
  <c r="BK222"/>
  <c r="BK180"/>
  <c r="J877"/>
  <c r="BK830"/>
  <c r="J776"/>
  <c r="BK625"/>
  <c r="BK573"/>
  <c r="BK528"/>
  <c r="J483"/>
  <c r="BK358"/>
  <c r="J235"/>
  <c r="BK972"/>
  <c r="BK875"/>
  <c r="J798"/>
  <c r="BK752"/>
  <c r="J698"/>
  <c r="J659"/>
  <c r="BK571"/>
  <c r="J408"/>
  <c r="J287"/>
  <c r="BK194"/>
  <c r="J966"/>
  <c r="J934"/>
  <c r="J854"/>
  <c r="J789"/>
  <c r="J500"/>
  <c r="BK353"/>
  <c r="J188"/>
  <c r="J128"/>
  <c i="3" r="BK133"/>
  <c r="BK92"/>
  <c r="BK123"/>
  <c r="J113"/>
  <c r="BK113"/>
  <c i="4" r="BK140"/>
  <c r="BK123"/>
  <c r="J90"/>
  <c r="J142"/>
  <c r="J138"/>
  <c r="J100"/>
  <c i="5" r="BK111"/>
  <c i="6" r="BK107"/>
  <c r="J98"/>
  <c r="BK102"/>
  <c i="7" r="J111"/>
  <c r="BK102"/>
  <c i="8" r="J182"/>
  <c r="BK107"/>
  <c r="J109"/>
  <c r="J159"/>
  <c r="J129"/>
  <c r="J197"/>
  <c r="J160"/>
  <c r="J107"/>
  <c r="J176"/>
  <c r="BK155"/>
  <c r="BK126"/>
  <c i="9" r="J232"/>
  <c r="BK159"/>
  <c r="J111"/>
  <c r="J220"/>
  <c r="J159"/>
  <c r="J270"/>
  <c r="BK164"/>
  <c r="BK252"/>
  <c r="BK214"/>
  <c r="J252"/>
  <c r="J206"/>
  <c r="J123"/>
  <c r="BK212"/>
  <c r="J95"/>
  <c i="10" r="J91"/>
  <c i="2" r="J943"/>
  <c r="BK877"/>
  <c r="J826"/>
  <c r="J800"/>
  <c r="J764"/>
  <c r="BK704"/>
  <c r="BK665"/>
  <c r="BK562"/>
  <c r="BK514"/>
  <c r="BK431"/>
  <c r="J344"/>
  <c r="BK284"/>
  <c r="J211"/>
  <c r="BK695"/>
  <c r="BK651"/>
  <c r="BK578"/>
  <c r="J526"/>
  <c r="BK361"/>
  <c r="J269"/>
  <c r="BK191"/>
  <c r="J906"/>
  <c r="BK840"/>
  <c r="J810"/>
  <c r="J774"/>
  <c r="BK719"/>
  <c r="BK627"/>
  <c r="J562"/>
  <c r="J524"/>
  <c r="J434"/>
  <c r="J304"/>
  <c r="J224"/>
  <c r="J119"/>
  <c r="J882"/>
  <c r="J834"/>
  <c r="BK787"/>
  <c r="J704"/>
  <c r="BK672"/>
  <c r="J617"/>
  <c r="J535"/>
  <c r="J366"/>
  <c r="J252"/>
  <c r="BK171"/>
  <c r="BK964"/>
  <c r="J939"/>
  <c r="J917"/>
  <c r="BK871"/>
  <c r="BK805"/>
  <c r="BK768"/>
  <c r="BK556"/>
  <c r="J481"/>
  <c r="J420"/>
  <c r="J384"/>
  <c r="J319"/>
  <c r="J256"/>
  <c r="J191"/>
  <c i="3" r="BK139"/>
  <c r="BK136"/>
  <c r="J129"/>
  <c r="J127"/>
  <c r="BK90"/>
  <c r="J109"/>
  <c i="4" r="J132"/>
  <c r="J168"/>
  <c r="J98"/>
  <c r="J115"/>
  <c r="BK125"/>
  <c r="BK151"/>
  <c r="BK98"/>
  <c i="5" r="J99"/>
  <c r="BK96"/>
  <c r="J98"/>
  <c i="6" r="BK94"/>
  <c r="BK97"/>
  <c r="J104"/>
  <c r="BK99"/>
  <c i="7" r="BK103"/>
  <c r="BK101"/>
  <c r="J108"/>
  <c i="8" r="BK171"/>
  <c r="BK161"/>
  <c r="BK157"/>
  <c r="J119"/>
  <c r="BK152"/>
  <c r="BK105"/>
  <c r="BK185"/>
  <c r="J165"/>
  <c r="BK159"/>
  <c r="BK125"/>
  <c i="9" r="BK208"/>
  <c r="BK133"/>
  <c r="J136"/>
  <c r="BK211"/>
  <c r="J157"/>
  <c r="BK228"/>
  <c r="J176"/>
  <c r="J238"/>
  <c r="BK136"/>
  <c r="BK255"/>
  <c r="BK130"/>
  <c i="10" r="BK96"/>
  <c i="2" r="BK934"/>
  <c r="BK879"/>
  <c r="J813"/>
  <c r="BK782"/>
  <c r="J719"/>
  <c r="J669"/>
  <c r="J549"/>
  <c r="BK434"/>
  <c r="J382"/>
  <c r="J302"/>
  <c r="J194"/>
  <c r="J975"/>
  <c r="BK640"/>
  <c r="BK580"/>
  <c r="J445"/>
  <c r="J321"/>
  <c r="J261"/>
  <c r="BK174"/>
  <c r="BK882"/>
  <c r="BK826"/>
  <c r="BK766"/>
  <c r="J665"/>
  <c r="J589"/>
  <c r="BK533"/>
  <c r="BK473"/>
  <c r="BK265"/>
  <c r="BK109"/>
  <c r="BK917"/>
  <c r="J856"/>
  <c r="BK794"/>
  <c r="J755"/>
  <c r="J677"/>
  <c r="BK622"/>
  <c r="J505"/>
  <c r="J315"/>
  <c r="BK206"/>
  <c r="J972"/>
  <c r="BK886"/>
  <c r="J802"/>
  <c r="BK735"/>
  <c r="BK486"/>
  <c r="J386"/>
  <c r="BK281"/>
  <c r="BK213"/>
  <c i="3" r="BK134"/>
  <c r="J91"/>
  <c r="BK121"/>
  <c r="J101"/>
  <c i="4" r="BK110"/>
  <c r="J104"/>
  <c r="BK102"/>
  <c r="BK115"/>
  <c r="BK104"/>
  <c i="5" r="J102"/>
  <c r="BK92"/>
  <c r="BK95"/>
  <c i="6" r="J95"/>
  <c r="J94"/>
  <c r="BK104"/>
  <c i="7" r="BK107"/>
  <c r="J96"/>
  <c r="J104"/>
  <c i="8" r="J152"/>
  <c r="BK186"/>
  <c r="J115"/>
  <c r="J157"/>
  <c r="BK199"/>
  <c r="BK163"/>
  <c r="BK103"/>
  <c r="J167"/>
  <c r="J141"/>
  <c i="9" r="BK215"/>
  <c r="BK150"/>
  <c r="BK232"/>
  <c r="BK155"/>
  <c r="BK170"/>
  <c r="J267"/>
  <c r="BK140"/>
  <c i="10" r="J96"/>
  <c i="2" r="BK599"/>
  <c r="BK483"/>
  <c r="J380"/>
  <c r="J306"/>
  <c r="J185"/>
  <c r="BK674"/>
  <c r="BK617"/>
  <c r="J551"/>
  <c r="BK380"/>
  <c r="J329"/>
  <c r="J213"/>
  <c r="J871"/>
  <c r="BK824"/>
  <c r="J763"/>
  <c r="J661"/>
  <c r="BK535"/>
  <c r="BK406"/>
  <c r="J272"/>
  <c r="J151"/>
  <c r="J957"/>
  <c r="BK884"/>
  <c r="BK807"/>
  <c r="BK750"/>
  <c r="J674"/>
  <c r="BK618"/>
  <c r="BK508"/>
  <c r="BK372"/>
  <c r="J239"/>
  <c i="1" r="AS58"/>
  <c i="2" r="BK492"/>
  <c r="BK390"/>
  <c r="BK306"/>
  <c r="J174"/>
  <c i="3" r="BK115"/>
  <c r="J107"/>
  <c r="BK125"/>
  <c r="J117"/>
  <c r="BK131"/>
  <c i="4" r="J171"/>
  <c r="BK117"/>
  <c r="BK130"/>
  <c r="J159"/>
  <c r="BK113"/>
  <c i="5" r="BK106"/>
  <c r="BK113"/>
  <c r="BK90"/>
  <c r="J90"/>
  <c i="6" r="J107"/>
  <c r="J103"/>
  <c i="7" r="BK96"/>
  <c r="J103"/>
  <c i="8" r="J199"/>
  <c r="BK132"/>
  <c r="BK141"/>
  <c r="J181"/>
  <c r="J164"/>
  <c r="BK121"/>
  <c r="BK181"/>
  <c r="J144"/>
  <c i="9" r="BK229"/>
  <c r="J155"/>
  <c r="BK105"/>
  <c r="BK162"/>
  <c r="J105"/>
  <c r="J162"/>
  <c r="J248"/>
  <c r="J180"/>
  <c r="BK100"/>
  <c r="J166"/>
  <c r="J130"/>
  <c r="BK206"/>
  <c i="10" r="BK88"/>
  <c i="2" r="J941"/>
  <c r="J858"/>
  <c r="J821"/>
  <c r="BK758"/>
  <c r="BK707"/>
  <c r="J653"/>
  <c r="BK585"/>
  <c r="J498"/>
  <c r="BK403"/>
  <c r="J278"/>
  <c r="J222"/>
  <c r="BK677"/>
  <c r="BK639"/>
  <c r="BK549"/>
  <c r="BK437"/>
  <c r="BK252"/>
  <c r="BK200"/>
  <c r="BK930"/>
  <c r="J862"/>
  <c r="J805"/>
  <c r="BK764"/>
  <c r="BK680"/>
  <c r="BK519"/>
  <c r="BK471"/>
  <c r="J390"/>
  <c r="BK256"/>
  <c r="BK131"/>
  <c r="J951"/>
  <c r="J817"/>
  <c r="BK762"/>
  <c r="BK738"/>
  <c r="J680"/>
  <c r="BK620"/>
  <c r="J528"/>
  <c r="J437"/>
  <c r="BK217"/>
  <c r="BK133"/>
  <c r="BK960"/>
  <c r="J879"/>
  <c r="BK834"/>
  <c r="BK772"/>
  <c r="BK468"/>
  <c r="BK410"/>
  <c r="J375"/>
  <c r="J308"/>
  <c r="J263"/>
  <c r="BK226"/>
  <c i="3" r="BK127"/>
  <c r="BK91"/>
  <c r="BK97"/>
  <c i="4" r="J123"/>
  <c r="BK153"/>
  <c r="J140"/>
  <c r="BK121"/>
  <c r="J125"/>
  <c i="5" r="BK105"/>
  <c r="BK112"/>
  <c r="BK104"/>
  <c r="J100"/>
  <c i="6" r="BK108"/>
  <c r="J91"/>
  <c i="7" r="J95"/>
  <c r="BK105"/>
  <c r="J112"/>
  <c i="8" r="BK164"/>
  <c r="J175"/>
  <c r="BK170"/>
  <c r="BK112"/>
  <c r="BK189"/>
  <c i="9" r="BK116"/>
  <c r="J235"/>
  <c r="J208"/>
  <c r="J153"/>
  <c r="J140"/>
  <c r="J246"/>
  <c r="BK128"/>
  <c i="10" r="BK100"/>
  <c r="BK91"/>
  <c r="BK98"/>
  <c i="2" r="BK850"/>
  <c r="BK817"/>
  <c r="J790"/>
  <c r="BK713"/>
  <c r="BK670"/>
  <c r="BK610"/>
  <c r="BK500"/>
  <c r="BK424"/>
  <c r="J358"/>
  <c r="BK271"/>
  <c r="J177"/>
  <c r="J139"/>
  <c r="J670"/>
  <c r="BK611"/>
  <c r="J547"/>
  <c r="BK442"/>
  <c r="BK344"/>
  <c r="J240"/>
  <c r="J217"/>
  <c r="J137"/>
  <c r="J865"/>
  <c r="J828"/>
  <c r="J779"/>
  <c r="J741"/>
  <c r="J632"/>
  <c r="BK592"/>
  <c r="J486"/>
  <c r="J403"/>
  <c r="BK269"/>
  <c r="BK185"/>
  <c r="BK970"/>
  <c r="BK947"/>
  <c r="J760"/>
  <c r="BK683"/>
  <c r="J640"/>
  <c r="J573"/>
  <c r="J489"/>
  <c r="J410"/>
  <c i="8" r="J138"/>
  <c r="J183"/>
  <c r="BK144"/>
  <c r="J170"/>
  <c r="J125"/>
  <c r="BK102"/>
  <c r="J179"/>
  <c i="9" r="J224"/>
  <c r="J114"/>
  <c r="BK226"/>
  <c r="J168"/>
  <c r="BK257"/>
  <c r="J133"/>
  <c r="BK126"/>
  <c r="J226"/>
  <c r="BK168"/>
  <c r="BK98"/>
  <c r="J174"/>
  <c i="10" r="J106"/>
  <c r="J103"/>
  <c i="2" r="BK943"/>
  <c r="BK928"/>
  <c r="BK848"/>
  <c r="BK802"/>
  <c r="BK701"/>
  <c r="J648"/>
  <c r="J571"/>
  <c r="J471"/>
  <c r="J395"/>
  <c r="BK342"/>
  <c r="J254"/>
  <c r="J156"/>
  <c r="BK648"/>
  <c r="BK605"/>
  <c r="J519"/>
  <c r="BK366"/>
  <c r="J226"/>
  <c r="BK125"/>
  <c r="J846"/>
  <c r="BK778"/>
  <c r="J738"/>
  <c r="J622"/>
  <c r="J565"/>
  <c r="BK363"/>
  <c r="J238"/>
  <c r="BK957"/>
  <c r="BK873"/>
  <c r="BK810"/>
  <c r="BK741"/>
  <c r="J651"/>
  <c r="J559"/>
  <c r="J447"/>
  <c r="BK375"/>
  <c r="BK224"/>
  <c r="BK151"/>
  <c r="J928"/>
  <c r="BK839"/>
  <c r="BK790"/>
  <c r="J521"/>
  <c r="BK447"/>
  <c r="J372"/>
  <c r="BK240"/>
  <c r="BK149"/>
  <c i="3" r="BK95"/>
  <c r="J133"/>
  <c r="BK94"/>
  <c r="BK112"/>
  <c i="4" r="J128"/>
  <c r="BK149"/>
  <c r="J134"/>
  <c r="BK138"/>
  <c r="BK128"/>
  <c i="5" r="J108"/>
  <c r="J106"/>
  <c r="BK103"/>
  <c i="6" r="BK105"/>
  <c r="BK106"/>
  <c r="J100"/>
  <c i="7" r="BK97"/>
  <c r="J98"/>
  <c i="8" r="J172"/>
  <c r="BK193"/>
  <c r="J132"/>
  <c r="J185"/>
  <c r="BK122"/>
  <c r="BK179"/>
  <c r="J196"/>
  <c r="J161"/>
  <c i="9" r="J257"/>
  <c r="BK166"/>
  <c r="J250"/>
  <c r="BK172"/>
  <c r="BK263"/>
  <c r="J260"/>
  <c r="BK176"/>
  <c i="10" r="J98"/>
  <c i="2" r="BK656"/>
  <c r="J580"/>
  <c r="BK426"/>
  <c r="BK337"/>
  <c r="J270"/>
  <c r="BK135"/>
  <c r="BK661"/>
  <c r="BK589"/>
  <c r="J508"/>
  <c r="J355"/>
  <c r="BK268"/>
  <c r="J169"/>
  <c r="J135"/>
  <c r="BK860"/>
  <c r="J768"/>
  <c r="J733"/>
  <c r="BK628"/>
  <c r="J587"/>
  <c r="J476"/>
  <c r="BK319"/>
  <c r="BK166"/>
  <c r="J107"/>
  <c r="J945"/>
  <c r="BK865"/>
  <c r="J795"/>
  <c r="J695"/>
  <c r="J656"/>
  <c r="BK567"/>
  <c r="J431"/>
  <c r="BK326"/>
  <c r="BK270"/>
  <c r="BK203"/>
  <c r="BK818"/>
  <c r="J785"/>
  <c r="BK524"/>
  <c r="BK460"/>
  <c r="J361"/>
  <c r="BK287"/>
  <c r="J203"/>
  <c i="3" r="J137"/>
  <c r="J93"/>
  <c r="J88"/>
  <c r="J105"/>
  <c r="J90"/>
  <c i="4" r="J119"/>
  <c r="BK142"/>
  <c r="J117"/>
  <c r="J102"/>
  <c r="BK136"/>
  <c i="5" r="J112"/>
  <c r="J97"/>
  <c r="BK102"/>
  <c r="J101"/>
  <c i="6" r="BK98"/>
  <c r="BK101"/>
  <c i="7" r="BK113"/>
  <c r="BK95"/>
  <c r="BK100"/>
  <c i="8" r="BK166"/>
  <c r="J177"/>
  <c r="J105"/>
  <c r="BK160"/>
  <c r="BK177"/>
  <c r="J100"/>
  <c r="J162"/>
  <c r="BK109"/>
  <c i="9" r="J118"/>
  <c r="BK244"/>
  <c r="BK259"/>
  <c r="BK144"/>
  <c r="BK230"/>
  <c r="BK174"/>
  <c r="J241"/>
  <c r="J214"/>
  <c r="BK224"/>
  <c r="BK108"/>
  <c i="2" r="J947"/>
  <c r="J869"/>
  <c r="J836"/>
  <c r="BK804"/>
  <c r="BK789"/>
  <c r="BK667"/>
  <c r="BK606"/>
  <c r="BK511"/>
  <c r="BK419"/>
  <c r="BK369"/>
  <c r="BK335"/>
  <c r="BK308"/>
  <c r="J200"/>
  <c r="BK966"/>
  <c r="BK659"/>
  <c r="BK587"/>
  <c r="J378"/>
  <c r="BK317"/>
  <c r="J158"/>
  <c r="J839"/>
  <c r="J783"/>
  <c r="J758"/>
  <c r="BK643"/>
  <c r="J599"/>
  <c r="J428"/>
  <c r="J326"/>
  <c r="BK211"/>
  <c r="J968"/>
  <c r="BK941"/>
  <c r="BK846"/>
  <c r="J792"/>
  <c r="BK688"/>
  <c r="J635"/>
  <c r="J556"/>
  <c r="J468"/>
  <c r="BK382"/>
  <c r="J268"/>
  <c r="BK114"/>
  <c r="BK888"/>
  <c r="BK813"/>
  <c r="BK747"/>
  <c r="J554"/>
  <c r="J424"/>
  <c r="BK331"/>
  <c r="BK289"/>
  <c r="BK237"/>
  <c i="3" r="BK129"/>
  <c r="BK101"/>
  <c r="J134"/>
  <c r="J103"/>
  <c i="4" r="J147"/>
  <c r="J163"/>
  <c r="J110"/>
  <c r="J107"/>
  <c i="5" r="J111"/>
  <c r="BK93"/>
  <c r="J113"/>
  <c r="J107"/>
  <c i="6" r="BK109"/>
  <c r="BK103"/>
  <c i="7" r="BK104"/>
  <c r="BK111"/>
  <c r="BK99"/>
  <c i="8" r="J201"/>
  <c r="J146"/>
  <c r="J142"/>
  <c r="J190"/>
  <c r="J174"/>
  <c r="BK146"/>
  <c r="BK115"/>
  <c r="BK182"/>
  <c r="J163"/>
  <c r="J103"/>
  <c i="9" r="J204"/>
  <c r="J142"/>
  <c r="BK95"/>
  <c r="BK204"/>
  <c r="J144"/>
  <c r="BK242"/>
  <c r="J152"/>
  <c r="J178"/>
  <c r="BK270"/>
  <c r="J222"/>
  <c r="J164"/>
  <c r="J109"/>
  <c r="J197"/>
  <c i="10" r="BK94"/>
  <c i="9" r="BK197"/>
  <c i="2" r="J936"/>
  <c r="J860"/>
  <c r="J824"/>
  <c r="J797"/>
  <c r="J727"/>
  <c r="J627"/>
  <c r="BK583"/>
  <c r="J460"/>
  <c r="BK389"/>
  <c r="J317"/>
  <c r="J229"/>
  <c r="BK107"/>
  <c r="BK663"/>
  <c r="J592"/>
  <c r="J567"/>
  <c r="J454"/>
  <c r="J381"/>
  <c r="BK315"/>
  <c r="J171"/>
  <c r="J875"/>
  <c r="J585"/>
  <c r="BK537"/>
  <c r="BK517"/>
  <c r="J369"/>
  <c r="J960"/>
  <c r="J895"/>
  <c r="BK843"/>
  <c r="BK797"/>
  <c r="J750"/>
  <c r="J693"/>
  <c r="BK653"/>
  <c r="BK515"/>
  <c r="BK465"/>
  <c r="BK381"/>
  <c r="J271"/>
  <c r="BK215"/>
  <c r="J111"/>
  <c r="J884"/>
  <c r="J832"/>
  <c r="BK792"/>
  <c r="BK755"/>
  <c r="J517"/>
  <c r="BK450"/>
  <c r="BK398"/>
  <c r="J340"/>
  <c r="J265"/>
  <c r="BK229"/>
  <c r="J133"/>
  <c i="3" r="BK103"/>
  <c r="J142"/>
  <c r="J97"/>
  <c r="BK107"/>
  <c r="J125"/>
  <c i="4" r="BK168"/>
  <c r="J113"/>
  <c r="J121"/>
  <c r="J136"/>
  <c r="BK171"/>
  <c r="BK119"/>
  <c i="5" r="J109"/>
  <c r="BK108"/>
  <c r="J92"/>
  <c r="J104"/>
  <c i="6" r="J101"/>
  <c r="J109"/>
  <c r="J106"/>
  <c i="7" r="BK109"/>
  <c r="J92"/>
  <c r="J101"/>
  <c r="J109"/>
  <c i="8" r="BK165"/>
  <c r="BK190"/>
  <c r="J137"/>
  <c r="J171"/>
  <c r="J126"/>
  <c r="BK180"/>
  <c r="BK174"/>
  <c r="BK149"/>
  <c i="9" r="BK265"/>
  <c r="BK180"/>
  <c r="BK103"/>
  <c r="J217"/>
  <c r="BK152"/>
  <c r="BK178"/>
  <c r="J242"/>
  <c r="BK182"/>
  <c r="J263"/>
  <c r="J187"/>
  <c r="BK114"/>
  <c r="J218"/>
  <c i="10" r="BK106"/>
  <c i="2" l="1" r="R106"/>
  <c r="T162"/>
  <c r="BK231"/>
  <c r="J231"/>
  <c r="J64"/>
  <c r="P286"/>
  <c r="BK385"/>
  <c r="J385"/>
  <c r="J67"/>
  <c r="P523"/>
  <c r="BK558"/>
  <c r="J558"/>
  <c r="J72"/>
  <c r="T558"/>
  <c r="BK642"/>
  <c r="J642"/>
  <c r="J74"/>
  <c r="P676"/>
  <c r="P757"/>
  <c r="R820"/>
  <c r="T820"/>
  <c r="BK894"/>
  <c r="J894"/>
  <c r="J81"/>
  <c r="P938"/>
  <c r="BK963"/>
  <c r="J963"/>
  <c r="J83"/>
  <c i="3" r="BK111"/>
  <c r="J111"/>
  <c r="J61"/>
  <c r="BK116"/>
  <c r="J116"/>
  <c r="J62"/>
  <c r="T120"/>
  <c i="4" r="BK93"/>
  <c r="J93"/>
  <c r="J63"/>
  <c r="P112"/>
  <c r="P127"/>
  <c r="R144"/>
  <c i="5" r="T89"/>
  <c r="T88"/>
  <c r="T87"/>
  <c i="6" r="P89"/>
  <c r="P88"/>
  <c r="P87"/>
  <c i="1" r="AU60"/>
  <c i="8" r="BK99"/>
  <c r="R118"/>
  <c r="R117"/>
  <c r="P188"/>
  <c r="P187"/>
  <c r="R195"/>
  <c r="R194"/>
  <c i="9" r="T94"/>
  <c r="T139"/>
  <c r="BK191"/>
  <c r="J191"/>
  <c r="J69"/>
  <c r="P254"/>
  <c r="P262"/>
  <c i="2" r="P106"/>
  <c r="P162"/>
  <c r="R190"/>
  <c r="R231"/>
  <c r="BK277"/>
  <c r="J277"/>
  <c r="J65"/>
  <c r="R277"/>
  <c r="P385"/>
  <c r="R523"/>
  <c r="R558"/>
  <c r="P591"/>
  <c r="R642"/>
  <c r="T642"/>
  <c r="BK757"/>
  <c r="J757"/>
  <c r="J77"/>
  <c r="P820"/>
  <c r="R845"/>
  <c r="P894"/>
  <c r="R938"/>
  <c r="T963"/>
  <c i="3" r="BK87"/>
  <c r="J87"/>
  <c r="J60"/>
  <c r="P111"/>
  <c r="P120"/>
  <c r="R135"/>
  <c i="4" r="T93"/>
  <c r="BK127"/>
  <c r="J127"/>
  <c r="J65"/>
  <c r="BK144"/>
  <c r="J144"/>
  <c r="J66"/>
  <c i="5" r="P89"/>
  <c r="P88"/>
  <c r="P87"/>
  <c i="1" r="AU59"/>
  <c i="7" r="BK94"/>
  <c r="BK93"/>
  <c r="J93"/>
  <c r="J66"/>
  <c i="8" r="R99"/>
  <c r="P118"/>
  <c r="P117"/>
  <c r="BK188"/>
  <c r="J188"/>
  <c r="J71"/>
  <c r="P195"/>
  <c r="P194"/>
  <c i="9" r="BK94"/>
  <c r="J94"/>
  <c r="J61"/>
  <c r="R125"/>
  <c r="R139"/>
  <c r="T191"/>
  <c r="BK262"/>
  <c r="J262"/>
  <c r="J71"/>
  <c i="2" r="BK162"/>
  <c r="J162"/>
  <c r="J62"/>
  <c r="T190"/>
  <c r="P231"/>
  <c r="R286"/>
  <c r="T286"/>
  <c r="BK523"/>
  <c r="J523"/>
  <c r="J68"/>
  <c r="P558"/>
  <c r="R591"/>
  <c r="T676"/>
  <c r="BK746"/>
  <c r="J746"/>
  <c r="J76"/>
  <c r="P746"/>
  <c r="R746"/>
  <c r="T746"/>
  <c r="BK820"/>
  <c r="J820"/>
  <c r="J78"/>
  <c r="T845"/>
  <c r="R881"/>
  <c r="T881"/>
  <c r="BK938"/>
  <c r="J938"/>
  <c r="J82"/>
  <c r="P963"/>
  <c i="3" r="P87"/>
  <c r="R111"/>
  <c r="R116"/>
  <c r="T116"/>
  <c r="BK135"/>
  <c r="J135"/>
  <c r="J64"/>
  <c i="4" r="BK112"/>
  <c r="J112"/>
  <c r="J64"/>
  <c r="R127"/>
  <c r="T144"/>
  <c i="5" r="BK89"/>
  <c r="BK88"/>
  <c r="J88"/>
  <c r="J64"/>
  <c i="6" r="BK89"/>
  <c r="J89"/>
  <c r="J65"/>
  <c i="7" r="P94"/>
  <c r="P93"/>
  <c r="P89"/>
  <c i="1" r="AU61"/>
  <c i="8" r="P99"/>
  <c r="P104"/>
  <c r="R104"/>
  <c r="T104"/>
  <c r="R188"/>
  <c r="R187"/>
  <c r="T195"/>
  <c r="T194"/>
  <c i="9" r="P125"/>
  <c r="P139"/>
  <c r="R161"/>
  <c r="T161"/>
  <c r="BK186"/>
  <c r="J186"/>
  <c r="J68"/>
  <c r="P186"/>
  <c r="R186"/>
  <c r="T186"/>
  <c r="BK254"/>
  <c r="J254"/>
  <c r="J70"/>
  <c r="R262"/>
  <c i="2" r="BK106"/>
  <c r="J106"/>
  <c r="J61"/>
  <c r="R162"/>
  <c r="P190"/>
  <c r="T231"/>
  <c r="P277"/>
  <c r="T277"/>
  <c r="R385"/>
  <c r="T523"/>
  <c r="P543"/>
  <c r="T543"/>
  <c r="T591"/>
  <c r="R676"/>
  <c r="T757"/>
  <c r="P845"/>
  <c r="P881"/>
  <c r="T894"/>
  <c r="R963"/>
  <c i="3" r="T87"/>
  <c r="T86"/>
  <c r="T111"/>
  <c r="R120"/>
  <c r="T135"/>
  <c i="4" r="P93"/>
  <c r="R112"/>
  <c r="P144"/>
  <c i="5" r="R89"/>
  <c r="R88"/>
  <c r="R87"/>
  <c i="6" r="R89"/>
  <c r="R88"/>
  <c r="R87"/>
  <c i="7" r="T94"/>
  <c r="T93"/>
  <c r="T89"/>
  <c i="8" r="BK104"/>
  <c r="J104"/>
  <c r="J66"/>
  <c r="T118"/>
  <c r="T117"/>
  <c r="BK195"/>
  <c i="9" r="P94"/>
  <c r="P93"/>
  <c r="T125"/>
  <c r="BK161"/>
  <c r="J161"/>
  <c r="J67"/>
  <c r="R191"/>
  <c r="T254"/>
  <c i="10" r="P93"/>
  <c r="P86"/>
  <c r="P85"/>
  <c i="1" r="AU64"/>
  <c i="2" r="T106"/>
  <c r="BK190"/>
  <c r="J190"/>
  <c r="J63"/>
  <c r="BK286"/>
  <c r="J286"/>
  <c r="J66"/>
  <c r="T385"/>
  <c r="BK543"/>
  <c r="J543"/>
  <c r="J71"/>
  <c r="R543"/>
  <c r="BK591"/>
  <c r="J591"/>
  <c r="J73"/>
  <c r="P642"/>
  <c r="BK676"/>
  <c r="J676"/>
  <c r="J75"/>
  <c r="R757"/>
  <c r="BK845"/>
  <c r="J845"/>
  <c r="J79"/>
  <c r="BK881"/>
  <c r="J881"/>
  <c r="J80"/>
  <c r="R894"/>
  <c r="T938"/>
  <c i="3" r="R87"/>
  <c r="R86"/>
  <c r="P116"/>
  <c r="BK120"/>
  <c r="J120"/>
  <c r="J63"/>
  <c r="P135"/>
  <c i="4" r="R93"/>
  <c r="R92"/>
  <c r="R87"/>
  <c r="T112"/>
  <c r="T127"/>
  <c i="6" r="T89"/>
  <c r="T88"/>
  <c r="T87"/>
  <c i="7" r="R94"/>
  <c r="R93"/>
  <c r="R89"/>
  <c i="8" r="T99"/>
  <c r="T98"/>
  <c r="BK118"/>
  <c r="J118"/>
  <c r="J69"/>
  <c r="T188"/>
  <c r="T187"/>
  <c i="9" r="R94"/>
  <c r="R93"/>
  <c r="BK125"/>
  <c r="J125"/>
  <c r="J63"/>
  <c r="BK139"/>
  <c r="J139"/>
  <c r="J66"/>
  <c r="P161"/>
  <c r="P191"/>
  <c r="R254"/>
  <c r="T262"/>
  <c i="10" r="BK93"/>
  <c r="J93"/>
  <c r="J63"/>
  <c r="R93"/>
  <c r="R86"/>
  <c r="R85"/>
  <c r="T93"/>
  <c r="T86"/>
  <c r="T85"/>
  <c i="7" r="BK91"/>
  <c r="J91"/>
  <c r="J65"/>
  <c i="9" r="BK135"/>
  <c r="J135"/>
  <c r="J64"/>
  <c i="10" r="BK90"/>
  <c r="J90"/>
  <c r="J62"/>
  <c i="3" r="BK141"/>
  <c r="BK140"/>
  <c r="J140"/>
  <c r="J65"/>
  <c i="4" r="BK89"/>
  <c r="J89"/>
  <c r="J61"/>
  <c i="8" r="BK114"/>
  <c r="J114"/>
  <c r="J67"/>
  <c i="9" r="BK122"/>
  <c r="J122"/>
  <c r="J62"/>
  <c i="8" r="BK198"/>
  <c r="J198"/>
  <c r="J74"/>
  <c r="BK200"/>
  <c r="J200"/>
  <c r="J75"/>
  <c i="9" r="BK269"/>
  <c r="J269"/>
  <c r="J72"/>
  <c i="2" r="BK539"/>
  <c r="J539"/>
  <c r="J69"/>
  <c r="BK974"/>
  <c r="J974"/>
  <c r="J84"/>
  <c i="4" r="BK170"/>
  <c r="J170"/>
  <c r="J67"/>
  <c i="10" r="BK87"/>
  <c r="J87"/>
  <c r="J61"/>
  <c r="BK102"/>
  <c r="J102"/>
  <c r="J64"/>
  <c r="BK105"/>
  <c r="J105"/>
  <c r="J65"/>
  <c r="F55"/>
  <c r="BE91"/>
  <c r="BE94"/>
  <c r="BE96"/>
  <c r="BE106"/>
  <c r="J79"/>
  <c r="BE98"/>
  <c r="BE100"/>
  <c r="BE103"/>
  <c i="9" r="BK93"/>
  <c r="J93"/>
  <c r="J60"/>
  <c r="BK138"/>
  <c r="J138"/>
  <c r="J65"/>
  <c i="10" r="E75"/>
  <c r="BE88"/>
  <c i="8" r="J99"/>
  <c r="J65"/>
  <c r="J195"/>
  <c r="J73"/>
  <c i="9" r="E48"/>
  <c r="F89"/>
  <c r="BE105"/>
  <c r="BE109"/>
  <c r="BE126"/>
  <c r="BE144"/>
  <c r="BE152"/>
  <c r="BE159"/>
  <c r="BE162"/>
  <c r="BE170"/>
  <c r="BE178"/>
  <c r="BE180"/>
  <c r="BE182"/>
  <c r="BE215"/>
  <c r="BE217"/>
  <c r="BE220"/>
  <c r="BE229"/>
  <c r="BE230"/>
  <c r="BE232"/>
  <c r="BE241"/>
  <c r="BE242"/>
  <c r="BE244"/>
  <c r="BE252"/>
  <c r="BE260"/>
  <c r="BE270"/>
  <c i="8" r="BK117"/>
  <c r="J117"/>
  <c r="J68"/>
  <c i="9" r="BE95"/>
  <c r="BE112"/>
  <c r="BE120"/>
  <c r="BE128"/>
  <c r="BE133"/>
  <c r="BE155"/>
  <c r="BE192"/>
  <c r="BE194"/>
  <c r="BE202"/>
  <c r="BE204"/>
  <c r="BE209"/>
  <c r="BE218"/>
  <c r="BE257"/>
  <c r="BE267"/>
  <c r="J86"/>
  <c r="BE98"/>
  <c r="BE111"/>
  <c r="BE118"/>
  <c r="BE164"/>
  <c r="BE172"/>
  <c r="BE206"/>
  <c r="BE222"/>
  <c r="BE226"/>
  <c r="BE246"/>
  <c r="BE263"/>
  <c r="BE265"/>
  <c r="BE100"/>
  <c r="BE114"/>
  <c r="BE142"/>
  <c r="BE146"/>
  <c r="BE166"/>
  <c r="BE176"/>
  <c r="BE189"/>
  <c r="BE212"/>
  <c r="BE250"/>
  <c r="BE103"/>
  <c r="BE123"/>
  <c r="BE150"/>
  <c r="BE153"/>
  <c r="BE157"/>
  <c r="BE197"/>
  <c r="BE200"/>
  <c r="BE208"/>
  <c r="BE211"/>
  <c r="BE214"/>
  <c r="BE224"/>
  <c r="BE235"/>
  <c r="BE107"/>
  <c r="BE108"/>
  <c r="BE116"/>
  <c r="BE130"/>
  <c r="BE136"/>
  <c r="BE140"/>
  <c r="BE148"/>
  <c r="BE168"/>
  <c r="BE174"/>
  <c r="BE184"/>
  <c r="BE187"/>
  <c r="BE228"/>
  <c r="BE238"/>
  <c r="BE248"/>
  <c r="BE255"/>
  <c r="BE259"/>
  <c i="8" r="BE112"/>
  <c r="BE119"/>
  <c r="BE138"/>
  <c r="BE160"/>
  <c r="BE164"/>
  <c r="BE166"/>
  <c r="BE170"/>
  <c r="BE172"/>
  <c r="BE177"/>
  <c r="BE193"/>
  <c r="F59"/>
  <c r="BE120"/>
  <c r="BE121"/>
  <c r="BE122"/>
  <c r="BE126"/>
  <c r="BE137"/>
  <c r="BE147"/>
  <c r="BE153"/>
  <c r="BE159"/>
  <c r="BE168"/>
  <c r="BE169"/>
  <c r="BE171"/>
  <c r="BE173"/>
  <c r="BE183"/>
  <c r="BE201"/>
  <c i="7" r="J94"/>
  <c r="J67"/>
  <c i="8" r="E50"/>
  <c r="BE107"/>
  <c r="BE109"/>
  <c r="BE115"/>
  <c r="BE129"/>
  <c r="BE132"/>
  <c r="BE141"/>
  <c r="BE142"/>
  <c r="BE158"/>
  <c r="BE161"/>
  <c r="BE163"/>
  <c r="BE167"/>
  <c r="BE179"/>
  <c r="BE182"/>
  <c r="BE184"/>
  <c r="BE186"/>
  <c r="BE189"/>
  <c r="BE192"/>
  <c r="J91"/>
  <c r="BE100"/>
  <c r="BE125"/>
  <c r="BE134"/>
  <c r="BE146"/>
  <c r="BE149"/>
  <c r="BE152"/>
  <c r="BE162"/>
  <c r="BE165"/>
  <c r="BE174"/>
  <c r="BE176"/>
  <c r="BE180"/>
  <c r="BE191"/>
  <c r="BE197"/>
  <c r="BE102"/>
  <c r="BE103"/>
  <c r="BE105"/>
  <c r="BE131"/>
  <c r="BE135"/>
  <c r="BE144"/>
  <c r="BE150"/>
  <c r="BE155"/>
  <c r="BE157"/>
  <c r="BE175"/>
  <c r="BE181"/>
  <c r="BE185"/>
  <c r="BE190"/>
  <c r="BE196"/>
  <c r="BE199"/>
  <c i="7" r="BE108"/>
  <c r="E50"/>
  <c r="F59"/>
  <c r="J83"/>
  <c r="BE97"/>
  <c r="BE102"/>
  <c r="BE103"/>
  <c r="BE106"/>
  <c r="BE111"/>
  <c i="6" r="BK88"/>
  <c r="J88"/>
  <c r="J64"/>
  <c i="7" r="BE92"/>
  <c r="BE95"/>
  <c r="BE96"/>
  <c r="BE100"/>
  <c r="BE104"/>
  <c r="BE109"/>
  <c r="BE98"/>
  <c r="BE99"/>
  <c r="BE105"/>
  <c r="BE107"/>
  <c r="BE113"/>
  <c r="BE101"/>
  <c r="BE110"/>
  <c r="BE112"/>
  <c i="6" r="E50"/>
  <c r="BE100"/>
  <c r="BE105"/>
  <c i="5" r="J89"/>
  <c r="J65"/>
  <c i="6" r="BE92"/>
  <c r="BE94"/>
  <c r="BE96"/>
  <c r="BE102"/>
  <c r="J81"/>
  <c r="F84"/>
  <c r="BE91"/>
  <c r="BE95"/>
  <c r="BE106"/>
  <c r="BE107"/>
  <c i="5" r="BK87"/>
  <c r="J87"/>
  <c r="J63"/>
  <c i="6" r="BE93"/>
  <c r="BE97"/>
  <c r="BE108"/>
  <c r="BE109"/>
  <c r="BE90"/>
  <c r="BE98"/>
  <c r="BE99"/>
  <c r="BE101"/>
  <c r="BE103"/>
  <c r="BE104"/>
  <c i="4" r="BK88"/>
  <c r="J88"/>
  <c r="J60"/>
  <c i="5" r="E50"/>
  <c r="J81"/>
  <c r="BE94"/>
  <c r="BE99"/>
  <c r="BE101"/>
  <c r="BE103"/>
  <c r="BE112"/>
  <c r="F59"/>
  <c r="BE90"/>
  <c r="BE92"/>
  <c r="BE109"/>
  <c i="4" r="BK92"/>
  <c r="J92"/>
  <c r="J62"/>
  <c i="5" r="BE91"/>
  <c r="BE93"/>
  <c r="BE98"/>
  <c r="BE100"/>
  <c r="BE106"/>
  <c r="BE108"/>
  <c r="BE114"/>
  <c r="BE95"/>
  <c r="BE97"/>
  <c r="BE102"/>
  <c r="BE104"/>
  <c r="BE105"/>
  <c r="BE107"/>
  <c r="BE96"/>
  <c r="BE110"/>
  <c r="BE111"/>
  <c r="BE113"/>
  <c i="3" r="BK86"/>
  <c r="J86"/>
  <c i="4" r="J52"/>
  <c r="BE96"/>
  <c r="BE110"/>
  <c r="BE121"/>
  <c r="BE123"/>
  <c r="BE125"/>
  <c r="BE142"/>
  <c r="BE155"/>
  <c r="E48"/>
  <c r="BE90"/>
  <c r="BE107"/>
  <c r="BE113"/>
  <c r="BE119"/>
  <c r="BE128"/>
  <c r="BE147"/>
  <c r="BE153"/>
  <c r="BE157"/>
  <c r="BE163"/>
  <c r="BE168"/>
  <c r="BE100"/>
  <c r="BE104"/>
  <c r="BE132"/>
  <c r="BE138"/>
  <c r="BE149"/>
  <c r="BE151"/>
  <c i="3" r="J141"/>
  <c r="J66"/>
  <c i="4" r="BE102"/>
  <c r="BE115"/>
  <c r="BE130"/>
  <c r="BE136"/>
  <c r="BE161"/>
  <c r="BE171"/>
  <c r="F84"/>
  <c r="BE98"/>
  <c r="BE117"/>
  <c r="BE94"/>
  <c r="BE134"/>
  <c r="BE140"/>
  <c r="BE145"/>
  <c r="BE159"/>
  <c i="2" r="BK542"/>
  <c r="J542"/>
  <c r="J70"/>
  <c i="3" r="BE88"/>
  <c r="BE95"/>
  <c r="BE99"/>
  <c r="BE133"/>
  <c r="BE136"/>
  <c i="2" r="BK105"/>
  <c r="BK104"/>
  <c r="J104"/>
  <c r="J59"/>
  <c i="3" r="E76"/>
  <c r="BE92"/>
  <c r="BE112"/>
  <c r="BE115"/>
  <c r="BE118"/>
  <c r="BE125"/>
  <c r="BE138"/>
  <c r="BE139"/>
  <c r="F83"/>
  <c r="BE91"/>
  <c r="BE103"/>
  <c r="BE107"/>
  <c r="BE117"/>
  <c r="BE131"/>
  <c r="BE142"/>
  <c r="J52"/>
  <c r="BE90"/>
  <c r="BE101"/>
  <c r="BE113"/>
  <c r="BE119"/>
  <c r="BE127"/>
  <c r="BE134"/>
  <c r="BE137"/>
  <c r="BE93"/>
  <c r="BE94"/>
  <c r="BE97"/>
  <c r="BE105"/>
  <c r="BE109"/>
  <c r="BE121"/>
  <c r="BE123"/>
  <c r="BE129"/>
  <c i="2" r="E48"/>
  <c r="F101"/>
  <c r="BE125"/>
  <c r="BE131"/>
  <c r="BE135"/>
  <c r="BE163"/>
  <c r="BE169"/>
  <c r="BE171"/>
  <c r="BE200"/>
  <c r="BE238"/>
  <c r="BE254"/>
  <c r="BE278"/>
  <c r="BE313"/>
  <c r="BE317"/>
  <c r="BE337"/>
  <c r="BE344"/>
  <c r="BE351"/>
  <c r="BE358"/>
  <c r="BE369"/>
  <c r="BE382"/>
  <c r="BE403"/>
  <c r="BE417"/>
  <c r="BE428"/>
  <c r="BE431"/>
  <c r="BE465"/>
  <c r="BE473"/>
  <c r="BE476"/>
  <c r="BE505"/>
  <c r="BE508"/>
  <c r="BE544"/>
  <c r="BE549"/>
  <c r="BE707"/>
  <c r="BE735"/>
  <c r="BE741"/>
  <c r="BE758"/>
  <c r="BE763"/>
  <c r="BE776"/>
  <c r="BE817"/>
  <c r="BE821"/>
  <c r="BE826"/>
  <c r="BE836"/>
  <c r="BE846"/>
  <c r="BE858"/>
  <c r="BE860"/>
  <c r="BE875"/>
  <c r="BE890"/>
  <c r="BE930"/>
  <c r="BE936"/>
  <c r="BE960"/>
  <c r="BE964"/>
  <c r="BE970"/>
  <c r="BE975"/>
  <c r="BE109"/>
  <c r="BE128"/>
  <c r="BE142"/>
  <c r="BE149"/>
  <c r="BE158"/>
  <c r="BE177"/>
  <c r="BE185"/>
  <c r="BE191"/>
  <c r="BE213"/>
  <c r="BE235"/>
  <c r="BE249"/>
  <c r="BE256"/>
  <c r="BE265"/>
  <c r="BE272"/>
  <c r="BE308"/>
  <c r="BE321"/>
  <c r="BE324"/>
  <c r="BE333"/>
  <c r="BE342"/>
  <c r="BE348"/>
  <c r="BE363"/>
  <c r="BE390"/>
  <c r="BE400"/>
  <c r="BE419"/>
  <c r="BE420"/>
  <c r="BE422"/>
  <c r="BE426"/>
  <c r="BE445"/>
  <c r="BE471"/>
  <c r="BE483"/>
  <c r="BE492"/>
  <c r="BE500"/>
  <c r="BE511"/>
  <c r="BE519"/>
  <c r="BE526"/>
  <c r="BE533"/>
  <c r="BE547"/>
  <c r="BE554"/>
  <c r="BE578"/>
  <c r="BE585"/>
  <c r="BE587"/>
  <c r="BE589"/>
  <c r="BE592"/>
  <c r="BE602"/>
  <c r="BE605"/>
  <c r="BE609"/>
  <c r="BE611"/>
  <c r="BE614"/>
  <c r="BE627"/>
  <c r="BE632"/>
  <c r="BE637"/>
  <c r="BE643"/>
  <c r="BE661"/>
  <c r="BE663"/>
  <c r="BE665"/>
  <c r="BE669"/>
  <c r="BE701"/>
  <c r="BE713"/>
  <c r="BE719"/>
  <c r="BE727"/>
  <c r="BE744"/>
  <c r="BE764"/>
  <c r="BE768"/>
  <c r="BE772"/>
  <c r="BE774"/>
  <c r="BE779"/>
  <c r="BE789"/>
  <c r="BE798"/>
  <c r="BE800"/>
  <c r="BE804"/>
  <c r="BE813"/>
  <c r="BE818"/>
  <c r="BE824"/>
  <c r="BE839"/>
  <c r="BE850"/>
  <c r="BE852"/>
  <c r="BE854"/>
  <c r="BE856"/>
  <c r="BE867"/>
  <c r="BE869"/>
  <c r="BE877"/>
  <c r="BE879"/>
  <c r="BE906"/>
  <c r="BE928"/>
  <c r="BE932"/>
  <c r="BE934"/>
  <c r="BE943"/>
  <c r="BE945"/>
  <c r="BE947"/>
  <c r="BE949"/>
  <c r="BE951"/>
  <c r="BE954"/>
  <c r="BE957"/>
  <c r="BE966"/>
  <c r="BE968"/>
  <c r="J52"/>
  <c r="BE111"/>
  <c r="BE114"/>
  <c r="BE188"/>
  <c r="BE222"/>
  <c r="BE229"/>
  <c r="BE237"/>
  <c r="BE240"/>
  <c r="BE263"/>
  <c r="BE268"/>
  <c r="BE271"/>
  <c r="BE281"/>
  <c r="BE291"/>
  <c r="BE306"/>
  <c r="BE329"/>
  <c r="BE335"/>
  <c r="BE355"/>
  <c r="BE380"/>
  <c r="BE381"/>
  <c r="BE384"/>
  <c r="BE389"/>
  <c r="BE395"/>
  <c r="BE398"/>
  <c r="BE410"/>
  <c r="BE413"/>
  <c r="BE415"/>
  <c r="BE424"/>
  <c r="BE437"/>
  <c r="BE481"/>
  <c r="BE515"/>
  <c r="BE569"/>
  <c r="BE571"/>
  <c r="BE575"/>
  <c r="BE580"/>
  <c r="BE610"/>
  <c r="BE633"/>
  <c r="BE639"/>
  <c r="BE648"/>
  <c r="BE651"/>
  <c r="BE656"/>
  <c r="BE659"/>
  <c r="BE667"/>
  <c r="BE672"/>
  <c r="BE688"/>
  <c r="BE693"/>
  <c r="BE725"/>
  <c r="BE750"/>
  <c r="BE770"/>
  <c r="BE780"/>
  <c r="BE782"/>
  <c r="BE790"/>
  <c r="BE792"/>
  <c r="BE794"/>
  <c r="BE795"/>
  <c r="BE797"/>
  <c r="BE802"/>
  <c r="BE811"/>
  <c r="BE815"/>
  <c r="BE825"/>
  <c r="BE834"/>
  <c r="BE842"/>
  <c r="BE848"/>
  <c r="BE865"/>
  <c r="BE873"/>
  <c r="BE884"/>
  <c r="BE886"/>
  <c r="BE892"/>
  <c r="BE917"/>
  <c r="BE939"/>
  <c r="BE972"/>
  <c r="BE107"/>
  <c r="BE119"/>
  <c r="BE133"/>
  <c r="BE139"/>
  <c r="BE156"/>
  <c r="BE160"/>
  <c r="BE166"/>
  <c r="BE194"/>
  <c r="BE203"/>
  <c r="BE211"/>
  <c r="BE215"/>
  <c r="BE221"/>
  <c r="BE224"/>
  <c r="BE232"/>
  <c r="BE236"/>
  <c r="BE239"/>
  <c r="BE259"/>
  <c r="BE270"/>
  <c r="BE284"/>
  <c r="BE287"/>
  <c r="BE297"/>
  <c r="BE302"/>
  <c r="BE319"/>
  <c r="BE326"/>
  <c r="BE331"/>
  <c r="BE340"/>
  <c r="BE346"/>
  <c r="BE353"/>
  <c r="BE375"/>
  <c r="BE386"/>
  <c r="BE434"/>
  <c r="BE450"/>
  <c r="BE460"/>
  <c r="BE486"/>
  <c r="BE498"/>
  <c r="BE514"/>
  <c r="BE517"/>
  <c r="BE524"/>
  <c r="BE528"/>
  <c r="BE537"/>
  <c r="BE556"/>
  <c r="BE559"/>
  <c r="BE562"/>
  <c r="BE565"/>
  <c r="BE573"/>
  <c r="BE583"/>
  <c r="BE599"/>
  <c r="BE606"/>
  <c r="BE618"/>
  <c r="BE620"/>
  <c r="BE630"/>
  <c r="BE653"/>
  <c r="BE670"/>
  <c r="BE680"/>
  <c r="BE683"/>
  <c r="BE685"/>
  <c r="BE691"/>
  <c r="BE137"/>
  <c r="BE151"/>
  <c r="BE174"/>
  <c r="BE180"/>
  <c r="BE206"/>
  <c r="BE217"/>
  <c r="BE220"/>
  <c r="BE226"/>
  <c r="BE252"/>
  <c r="BE261"/>
  <c r="BE269"/>
  <c r="BE289"/>
  <c r="BE304"/>
  <c r="BE315"/>
  <c r="BE361"/>
  <c r="BE366"/>
  <c r="BE372"/>
  <c r="BE378"/>
  <c r="BE406"/>
  <c r="BE408"/>
  <c r="BE442"/>
  <c r="BE447"/>
  <c r="BE454"/>
  <c r="BE468"/>
  <c r="BE489"/>
  <c r="BE495"/>
  <c r="BE521"/>
  <c r="BE531"/>
  <c r="BE535"/>
  <c r="BE540"/>
  <c r="BE551"/>
  <c r="BE567"/>
  <c r="BE617"/>
  <c r="BE622"/>
  <c r="BE625"/>
  <c r="BE628"/>
  <c r="BE635"/>
  <c r="BE640"/>
  <c r="BE671"/>
  <c r="BE674"/>
  <c r="BE677"/>
  <c r="BE695"/>
  <c r="BE698"/>
  <c r="BE704"/>
  <c r="BE733"/>
  <c r="BE738"/>
  <c r="BE747"/>
  <c r="BE752"/>
  <c r="BE755"/>
  <c r="BE760"/>
  <c r="BE762"/>
  <c r="BE766"/>
  <c r="BE778"/>
  <c r="BE783"/>
  <c r="BE785"/>
  <c r="BE787"/>
  <c r="BE805"/>
  <c r="BE807"/>
  <c r="BE808"/>
  <c r="BE810"/>
  <c r="BE828"/>
  <c r="BE830"/>
  <c r="BE832"/>
  <c r="BE837"/>
  <c r="BE840"/>
  <c r="BE843"/>
  <c r="BE862"/>
  <c r="BE871"/>
  <c r="BE882"/>
  <c r="BE888"/>
  <c r="BE895"/>
  <c r="BE941"/>
  <c i="3" r="F34"/>
  <c i="1" r="BA56"/>
  <c i="8" r="F38"/>
  <c i="1" r="BC62"/>
  <c i="4" r="J34"/>
  <c i="1" r="AW57"/>
  <c i="8" r="J36"/>
  <c i="1" r="AW62"/>
  <c i="3" r="F37"/>
  <c i="1" r="BD56"/>
  <c i="4" r="F34"/>
  <c i="1" r="BA57"/>
  <c i="6" r="F38"/>
  <c i="1" r="BC60"/>
  <c i="7" r="F36"/>
  <c i="1" r="BA61"/>
  <c i="9" r="F34"/>
  <c i="1" r="BA63"/>
  <c i="2" r="F35"/>
  <c i="1" r="BB55"/>
  <c i="2" r="F36"/>
  <c i="1" r="BC55"/>
  <c i="4" r="F37"/>
  <c i="1" r="BD57"/>
  <c i="10" r="J34"/>
  <c i="1" r="AW64"/>
  <c i="3" r="F35"/>
  <c i="1" r="BB56"/>
  <c i="5" r="F38"/>
  <c i="1" r="BC59"/>
  <c i="6" r="F39"/>
  <c i="1" r="BD60"/>
  <c i="9" r="F37"/>
  <c i="1" r="BD63"/>
  <c i="5" r="F36"/>
  <c i="1" r="BA59"/>
  <c i="8" r="F36"/>
  <c i="1" r="BA62"/>
  <c i="10" r="F37"/>
  <c i="1" r="BD64"/>
  <c i="3" r="J34"/>
  <c i="1" r="AW56"/>
  <c i="4" r="F36"/>
  <c i="1" r="BC57"/>
  <c i="5" r="F39"/>
  <c i="1" r="BD59"/>
  <c i="6" r="F36"/>
  <c i="1" r="BA60"/>
  <c i="7" r="F39"/>
  <c i="1" r="BD61"/>
  <c i="8" r="F37"/>
  <c i="1" r="BB62"/>
  <c i="10" r="F36"/>
  <c i="1" r="BC64"/>
  <c r="AS54"/>
  <c i="4" r="F35"/>
  <c i="1" r="BB57"/>
  <c i="9" r="F36"/>
  <c i="1" r="BC63"/>
  <c i="5" r="F37"/>
  <c i="1" r="BB59"/>
  <c i="7" r="F37"/>
  <c i="1" r="BB61"/>
  <c i="2" r="J34"/>
  <c i="1" r="AW55"/>
  <c i="9" r="F35"/>
  <c i="1" r="BB63"/>
  <c i="3" r="F36"/>
  <c i="1" r="BC56"/>
  <c i="7" r="F38"/>
  <c i="1" r="BC61"/>
  <c i="10" r="F35"/>
  <c i="1" r="BB64"/>
  <c i="3" r="J30"/>
  <c i="6" r="F37"/>
  <c i="1" r="BB60"/>
  <c i="9" r="J34"/>
  <c i="1" r="AW63"/>
  <c i="7" r="J36"/>
  <c i="1" r="AW61"/>
  <c i="10" r="F34"/>
  <c i="1" r="BA64"/>
  <c i="2" r="F37"/>
  <c i="1" r="BD55"/>
  <c i="2" r="F34"/>
  <c i="1" r="BA55"/>
  <c i="5" r="J36"/>
  <c i="1" r="AW59"/>
  <c i="6" r="J36"/>
  <c i="1" r="AW60"/>
  <c i="8" r="F39"/>
  <c i="1" r="BD62"/>
  <c i="8" l="1" r="BK194"/>
  <c r="J194"/>
  <c r="J72"/>
  <c i="4" r="P92"/>
  <c r="P87"/>
  <c i="1" r="AU57"/>
  <c i="2" r="P105"/>
  <c i="8" r="T97"/>
  <c i="2" r="T542"/>
  <c i="9" r="T138"/>
  <c i="2" r="T105"/>
  <c r="T104"/>
  <c i="8" r="P98"/>
  <c r="P97"/>
  <c i="1" r="AU62"/>
  <c i="3" r="P86"/>
  <c i="1" r="AU56"/>
  <c i="4" r="T92"/>
  <c r="T87"/>
  <c i="2" r="R542"/>
  <c r="P542"/>
  <c i="9" r="P138"/>
  <c r="P92"/>
  <c i="1" r="AU63"/>
  <c i="8" r="R98"/>
  <c r="R97"/>
  <c i="2" r="R105"/>
  <c r="R104"/>
  <c i="9" r="R138"/>
  <c r="R92"/>
  <c r="T93"/>
  <c r="T92"/>
  <c i="8" r="BK98"/>
  <c r="J98"/>
  <c r="J64"/>
  <c i="7" r="BK90"/>
  <c r="J90"/>
  <c r="J64"/>
  <c i="10" r="BK86"/>
  <c r="BK85"/>
  <c r="J85"/>
  <c i="8" r="BK187"/>
  <c r="J187"/>
  <c r="J70"/>
  <c i="9" r="BK92"/>
  <c r="J92"/>
  <c r="J59"/>
  <c i="8" r="BK97"/>
  <c r="J97"/>
  <c r="J63"/>
  <c i="6" r="BK87"/>
  <c r="J87"/>
  <c i="4" r="BK87"/>
  <c r="J87"/>
  <c r="J59"/>
  <c i="1" r="AG56"/>
  <c i="3" r="J59"/>
  <c i="2" r="J105"/>
  <c r="J60"/>
  <c i="4" r="F33"/>
  <c i="1" r="AZ57"/>
  <c i="5" r="J32"/>
  <c i="1" r="AG59"/>
  <c i="6" r="J32"/>
  <c i="1" r="AG60"/>
  <c i="7" r="J35"/>
  <c i="1" r="AV61"/>
  <c r="AT61"/>
  <c i="4" r="J33"/>
  <c i="1" r="AV57"/>
  <c r="AT57"/>
  <c i="7" r="F35"/>
  <c i="1" r="AZ61"/>
  <c r="BD58"/>
  <c r="BC58"/>
  <c r="AY58"/>
  <c i="6" r="F35"/>
  <c i="1" r="AZ60"/>
  <c i="10" r="J30"/>
  <c i="1" r="AG64"/>
  <c i="3" r="J33"/>
  <c i="1" r="AV56"/>
  <c r="AT56"/>
  <c r="AN56"/>
  <c i="2" r="J33"/>
  <c i="1" r="AV55"/>
  <c r="AT55"/>
  <c i="2" r="J30"/>
  <c i="1" r="AG55"/>
  <c i="10" r="J33"/>
  <c i="1" r="AV64"/>
  <c r="AT64"/>
  <c i="10" r="F33"/>
  <c i="1" r="AZ64"/>
  <c i="2" r="F33"/>
  <c i="1" r="AZ55"/>
  <c i="5" r="F35"/>
  <c i="1" r="AZ59"/>
  <c i="5" r="J35"/>
  <c i="1" r="AV59"/>
  <c r="AT59"/>
  <c i="8" r="F35"/>
  <c i="1" r="AZ62"/>
  <c r="AU58"/>
  <c i="3" r="F33"/>
  <c i="1" r="AZ56"/>
  <c i="6" r="J35"/>
  <c i="1" r="AV60"/>
  <c r="AT60"/>
  <c r="BB58"/>
  <c r="AX58"/>
  <c r="BA58"/>
  <c r="AW58"/>
  <c i="9" r="F33"/>
  <c i="1" r="AZ63"/>
  <c i="8" r="J35"/>
  <c i="1" r="AV62"/>
  <c r="AT62"/>
  <c i="9" r="J33"/>
  <c i="1" r="AV63"/>
  <c r="AT63"/>
  <c i="2" l="1" r="P104"/>
  <c i="1" r="AU55"/>
  <c i="10" r="J59"/>
  <c i="7" r="BK89"/>
  <c r="J89"/>
  <c i="10" r="J86"/>
  <c r="J60"/>
  <c r="J39"/>
  <c i="1" r="AN60"/>
  <c i="6" r="J63"/>
  <c i="1" r="AN59"/>
  <c i="6" r="J41"/>
  <c i="5" r="J41"/>
  <c i="1" r="AN55"/>
  <c i="3" r="J39"/>
  <c i="2" r="J39"/>
  <c i="1" r="AN64"/>
  <c r="BD54"/>
  <c r="W33"/>
  <c i="9" r="J30"/>
  <c i="1" r="AG63"/>
  <c r="AN63"/>
  <c r="AU54"/>
  <c r="BA54"/>
  <c r="W30"/>
  <c i="7" r="J32"/>
  <c i="1" r="AG61"/>
  <c r="BC54"/>
  <c r="W32"/>
  <c r="AZ58"/>
  <c r="AV58"/>
  <c r="AT58"/>
  <c i="4" r="J30"/>
  <c i="1" r="AG57"/>
  <c i="8" r="J32"/>
  <c i="1" r="AG62"/>
  <c r="AN62"/>
  <c r="BB54"/>
  <c r="AX54"/>
  <c i="7" l="1" r="J41"/>
  <c r="J63"/>
  <c i="9" r="J39"/>
  <c i="8" r="J41"/>
  <c i="4" r="J39"/>
  <c i="1" r="AN57"/>
  <c r="AN61"/>
  <c r="W31"/>
  <c r="AZ54"/>
  <c r="AV54"/>
  <c r="AK29"/>
  <c r="AY54"/>
  <c r="AW54"/>
  <c r="AK30"/>
  <c r="AG58"/>
  <c l="1" r="AN58"/>
  <c r="AG54"/>
  <c r="AK26"/>
  <c r="AK35"/>
  <c r="W29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<sst xmlns="http://schemas.openxmlformats.org/spreadsheetml/2006/main">
  <si>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</si>
  <si>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</si>
  <si>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</si>
  <si>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</si>
  <si>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</si>
  <si>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{4074bc53-af58-4c0a-b384-30217d446211}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</si>
  <si>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</si>
  <si>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</si>
  <si>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</si>
  <si>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</si>
  <si>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</si>
  <si>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</si>
  <si>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</si>
  <si>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</si>
  <si>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2022_16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</si>
  <si>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</si>
  <si>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</si>
  <si>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a přístavba hasičské zbrojnice, Velké Chvojno</t>
  </si>
  <si>
    <t>KSO:</t>
  </si>
  <si>
    <t/>
  </si>
  <si>
    <t>CC-CZ:</t>
  </si>
  <si>
    <t>Místo:</t>
  </si>
  <si>
    <t>Velké Chvojno</t>
  </si>
  <si>
    <t>Datum:</t>
  </si>
  <si>
    <t>14. 4. 2024</t>
  </si>
  <si>
    <t>Zadavatel:</t>
  </si>
  <si>
    <t>IČ:</t>
  </si>
  <si>
    <t>Obec Velké Chvojno</t>
  </si>
  <si>
    <t>DIČ:</t>
  </si>
  <si>
    <t>Účastník:</t>
  </si>
  <si>
    <t>Vyplň údaj</t>
  </si>
  <si>
    <t>Projektant:</t>
  </si>
  <si>
    <t>Ing.arch. Andrea Hrušková, Ateliér Hruška</t>
  </si>
  <si>
    <t>True</t>
  </si>
  <si>
    <t>Zpracovatel:</t>
  </si>
  <si>
    <t>71813519</t>
  </si>
  <si>
    <t>Jan Doležal, Ústí nad Labem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</si>
  <si>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</si>
  <si>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</si>
  <si>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</si>
  <si>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</si>
  <si>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</si>
  <si>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</si>
  <si>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</si>
  <si>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</si>
  <si>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</si>
  <si>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</si>
  <si>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</si>
  <si>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</si>
  <si>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</si>
  <si>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</si>
  <si>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</si>
  <si>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</si>
  <si>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</si>
  <si>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</si>
  <si>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</si>
  <si>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</si>
  <si>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</si>
  <si>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</si>
  <si>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</si>
  <si>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</si>
  <si>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</si>
  <si>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</si>
  <si>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</si>
  <si>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</si>
  <si>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</si>
  <si>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</si>
  <si>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</si>
  <si>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</si>
  <si>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</si>
  <si>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</si>
  <si>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</si>
  <si>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</si>
  <si>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</si>
  <si>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</si>
  <si>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</si>
  <si>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</si>
  <si>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</si>
  <si>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</si>
  <si>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Architektonicko stavební část</t>
  </si>
  <si>
    <t>STA</t>
  </si>
  <si>
    <t>1</t>
  </si>
  <si>
    <t>{0f714381-eed1-4cbe-988d-82b529b4174d}</t>
  </si>
  <si>
    <t>2</t>
  </si>
  <si>
    <t>D.1.4.a</t>
  </si>
  <si>
    <t>Zařízení pro větrání staveb</t>
  </si>
  <si>
    <t>{e0a53e5f-7e9b-4c8e-8413-e2687be153d5}</t>
  </si>
  <si>
    <t>D.1.4.b</t>
  </si>
  <si>
    <t>Zařízení pro vytápění staveb</t>
  </si>
  <si>
    <t>{2403a5cc-9da2-424e-9278-dd22d00a5ad6}</t>
  </si>
  <si>
    <t>D.1.4.c</t>
  </si>
  <si>
    <t>Zařízení silnoproudé a slaboproudé elektrotechniky včetně bleskosvodů</t>
  </si>
  <si>
    <t>{592f9103-004b-4753-8a29-38acd511d6b3}</t>
  </si>
  <si>
    <t>01</t>
  </si>
  <si>
    <t>Rozvaděč R1</t>
  </si>
  <si>
    <t>Soupis</t>
  </si>
  <si>
    <t>{f508172f-4bac-4f4f-a986-ff5cfdf5dd25}</t>
  </si>
  <si>
    <t>02</t>
  </si>
  <si>
    <t>Rozvaděč R-TČ</t>
  </si>
  <si>
    <t>{ba80bdd7-975b-42b5-87d7-3d671204c4e1}</t>
  </si>
  <si>
    <t>03</t>
  </si>
  <si>
    <t>Hromosvod a uzemnění</t>
  </si>
  <si>
    <t>{0eef697a-6cf2-4251-a0f0-4f9e98c78bc3}</t>
  </si>
  <si>
    <t>04</t>
  </si>
  <si>
    <t>Elektroinstalace NN</t>
  </si>
  <si>
    <t>{1241f0fc-faaa-4989-9d5a-b1116d40d5e1}</t>
  </si>
  <si>
    <t>D.1.4.d</t>
  </si>
  <si>
    <t>Zdravotechnické instalace</t>
  </si>
  <si>
    <t>{b17417d2-cac1-4d99-ae4b-228836ffd9c4}</t>
  </si>
  <si>
    <t>VRN</t>
  </si>
  <si>
    <t>Vedlejší rozpočtové náklady</t>
  </si>
  <si>
    <t>{6d0c906d-a32e-4f83-816e-bd62345f49b7}</t>
  </si>
  <si>
    <t>KRYCÍ LIST SOUPISU PRACÍ</t>
  </si>
  <si>
    <t>Objekt:</t>
  </si>
  <si>
    <t>D.1.1 - Architektonicko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</si>
  <si>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</si>
  <si>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</si>
  <si>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</si>
  <si>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</si>
  <si>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</si>
  <si>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</si>
  <si>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</si>
  <si>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</si>
  <si>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</si>
  <si>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</si>
  <si>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</si>
  <si>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</si>
  <si>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</si>
  <si>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</si>
  <si>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</si>
  <si>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</si>
  <si>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</si>
  <si>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</si>
  <si>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</si>
  <si>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</si>
  <si>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</si>
  <si>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</si>
  <si>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</si>
  <si>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</si>
  <si>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</si>
  <si>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</si>
  <si>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</si>
  <si>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</si>
  <si>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V09 -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</si>
  <si>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</si>
  <si>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</si>
  <si>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</si>
  <si>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</si>
  <si>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</si>
  <si>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</si>
  <si>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</si>
  <si>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</si>
  <si>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</si>
  <si>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</si>
  <si>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</si>
  <si>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</si>
  <si>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</si>
  <si>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</si>
  <si>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</si>
  <si>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</si>
  <si>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</si>
  <si>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</si>
  <si>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</si>
  <si>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</si>
  <si>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m2</t>
  </si>
  <si>
    <t>CS ÚRS 2024 01</t>
  </si>
  <si>
    <t>4</t>
  </si>
  <si>
    <t>-1519208934</t>
  </si>
  <si>
    <t>Online PSC</t>
  </si>
  <si>
    <t>https://podminky.urs.cz/item/CS_URS_2024_01/113106123</t>
  </si>
  <si>
    <t>113204111</t>
  </si>
  <si>
    <t>Vytrhání obrub s vybouráním lože, s přemístěním hmot na skládku na vzdálenost do 3 m nebo s naložením na dopravní prostředek záhonových</t>
  </si>
  <si>
    <t>m</t>
  </si>
  <si>
    <t>-1334709956</t>
  </si>
  <si>
    <t>https://podminky.urs.cz/item/CS_URS_2024_01/113204111</t>
  </si>
  <si>
    <t>3</t>
  </si>
  <si>
    <t>131251100</t>
  </si>
  <si>
    <t>Hloubení nezapažených jam a zářezů strojně s urovnáním dna do předepsaného profilu a spádu v hornině třídy těžitelnosti I skupiny 3 do 20 m3</t>
  </si>
  <si>
    <t>m3</t>
  </si>
  <si>
    <t>1430741916</t>
  </si>
  <si>
    <t>https://podminky.urs.cz/item/CS_URS_2024_01/131251100</t>
  </si>
  <si>
    <t>VV</t>
  </si>
  <si>
    <t>"vsakovací jímky" 14,0*2,5</t>
  </si>
  <si>
    <t>132212131</t>
  </si>
  <si>
    <t>Hloubení nezapažených rýh šířky do 800 mm ručně s urovnáním dna do předepsaného profilu a spádu v hornině třídy těžitelnosti I skupiny 3 soudržných</t>
  </si>
  <si>
    <t>-293048113</t>
  </si>
  <si>
    <t>https://podminky.urs.cz/item/CS_URS_2024_01/132212131</t>
  </si>
  <si>
    <t>"odkopání stávajících základů pro zateplení" (9,5+9,5+7,0+10,0)*0,5*0,6</t>
  </si>
  <si>
    <t>"ruční výkop pro nové základové konstrukce" 1,25*0,4*0,95*2</t>
  </si>
  <si>
    <t>Součet</t>
  </si>
  <si>
    <t>5</t>
  </si>
  <si>
    <t>132251101</t>
  </si>
  <si>
    <t>Hloubení nezapažených rýh šířky do 800 mm strojně s urovnáním dna do předepsaného profilu a spádu v hornině třídy těžitelnosti I skupiny 3 do 20 m3</t>
  </si>
  <si>
    <t>1661918302</t>
  </si>
  <si>
    <t>https://podminky.urs.cz/item/CS_URS_2024_01/132251101</t>
  </si>
  <si>
    <t>"výkop pro nové základové konstrukce" (5,0+5,0+9,0)*0,95*0,95</t>
  </si>
  <si>
    <t>"výkop pro novou děšťovou kanalizaci" (6,0+6,5+7,0+6,5+10,0)*0,5*1,5</t>
  </si>
  <si>
    <t>"výkop pro novou splaškovou kanalizaci" 30,0*0,5*1,5</t>
  </si>
  <si>
    <t>6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</si>
  <si>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</si>
  <si>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</si>
  <si>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1183458837</t>
  </si>
  <si>
    <t>https://podminky.urs.cz/item/CS_URS_2024_01/162251102</t>
  </si>
  <si>
    <t>"využití výkopku na pozemku stavebníka" 35,0+11,75+66,648</t>
  </si>
  <si>
    <t>7</t>
  </si>
  <si>
    <t>162751157</t>
  </si>
  <si>
    <t>Vodorovné přemístění výkopku nebo sypaniny po suchu na obvyklém dopravním prostředku, bez naložení výkopku, avšak se složením bez rozhrnutí z horniny třídy těžitelnosti III skupiny 6 a 7 na vzdálenost přes 9 000 do 10 000 m</t>
  </si>
  <si>
    <t>618900219</t>
  </si>
  <si>
    <t>https://podminky.urs.cz/item/CS_URS_2024_01/162751157</t>
  </si>
  <si>
    <t>"dovoz štěrkopísku a štěrku na stavbu" 43,8+13,2+35,0+3,3+2,59</t>
  </si>
  <si>
    <t>8</t>
  </si>
  <si>
    <t>167151103</t>
  </si>
  <si>
    <t>Nakládání, skládání a překládání neulehlého výkopku nebo sypaniny strojně nakládání, množství do 100 m3, z horniny třídy těžitelnosti III, skupiny 6 a 7</t>
  </si>
  <si>
    <t>1522196679</t>
  </si>
  <si>
    <t>https://podminky.urs.cz/item/CS_URS_2024_01/167151103</t>
  </si>
  <si>
    <t>9</t>
  </si>
  <si>
    <t>167151111</t>
  </si>
  <si>
    <t>Nakládání, skládání a překládání neulehlého výkopku nebo sypaniny strojně nakládání, množství přes 100 m3, z hornin třídy těžitelnosti I, skupiny 1 až 3</t>
  </si>
  <si>
    <t>-826773614</t>
  </si>
  <si>
    <t>https://podminky.urs.cz/item/CS_URS_2024_01/167151111</t>
  </si>
  <si>
    <t>10</t>
  </si>
  <si>
    <t>167151121</t>
  </si>
  <si>
    <t>Nakládání, skládání a překládání neulehlého výkopku nebo sypaniny strojně skládání nebo překládání, z hornin třídy těžitelnosti I, skupiny 1 až 3</t>
  </si>
  <si>
    <t>-1098634388</t>
  </si>
  <si>
    <t>https://podminky.urs.cz/item/CS_URS_2024_01/167151121</t>
  </si>
  <si>
    <t>11</t>
  </si>
  <si>
    <t>167151123</t>
  </si>
  <si>
    <t>Nakládání, skládání a překládání neulehlého výkopku nebo sypaniny strojně skládání nebo překládání, z hornin třídy těžitelnosti III, skupiny 6 a 7</t>
  </si>
  <si>
    <t>1187764807</t>
  </si>
  <si>
    <t>https://podminky.urs.cz/item/CS_URS_2024_01/167151123</t>
  </si>
  <si>
    <t>171151103</t>
  </si>
  <si>
    <t>Uložení sypanin do násypů strojně s rozprostřením sypaniny ve vrstvách a s hrubým urovnáním zhutněných z hornin soudržných jakékoliv třídy těžitelnosti</t>
  </si>
  <si>
    <t>779957322</t>
  </si>
  <si>
    <t>https://podminky.urs.cz/item/CS_URS_2024_01/171151103</t>
  </si>
  <si>
    <t>13</t>
  </si>
  <si>
    <t>174151101</t>
  </si>
  <si>
    <t>Zásyp sypaninou z jakékoliv horniny strojně s uložením výkopku ve vrstvách se zhutněním jam, šachet, rýh nebo kolem objektů v těchto vykopávkách</t>
  </si>
  <si>
    <t>-1203333773</t>
  </si>
  <si>
    <t>https://podminky.urs.cz/item/CS_URS_2024_01/174151101</t>
  </si>
  <si>
    <t>"nová děšťová kanalizace" (6,0+6,5+7,0+6,5+10,0)*0,5*1,0</t>
  </si>
  <si>
    <t>"nová splašková kanalizace" 30,0*0,5*1,0</t>
  </si>
  <si>
    <t>"zásyp stávajících základů po zateplení" (9,5+9,5+7,0+10,0)*0,5*0,6</t>
  </si>
  <si>
    <t>"zásyp nových základových pasů" 2,59</t>
  </si>
  <si>
    <t>14</t>
  </si>
  <si>
    <t>M</t>
  </si>
  <si>
    <t>58344121</t>
  </si>
  <si>
    <t>štěrkodrť frakce 0/8</t>
  </si>
  <si>
    <t>t</t>
  </si>
  <si>
    <t>783347298</t>
  </si>
  <si>
    <t>46,39*2 'Přepočtené koeficientem množství</t>
  </si>
  <si>
    <t>15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</si>
  <si>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</si>
  <si>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</si>
  <si>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612884173</t>
  </si>
  <si>
    <t>https://podminky.urs.cz/item/CS_URS_2024_01/175151101</t>
  </si>
  <si>
    <t>"nová děšťová kanalizace" (6,0+6,5+7,0+6,5+10,0)*0,5*0,4</t>
  </si>
  <si>
    <t>"nová splašková kanalizace" 30,0*0,5*0,4</t>
  </si>
  <si>
    <t>16</t>
  </si>
  <si>
    <t>58331200</t>
  </si>
  <si>
    <t>štěrkopísek netříděný</t>
  </si>
  <si>
    <t>-1954409748</t>
  </si>
  <si>
    <t>13,2*2 'Přepočtené koeficientem množství</t>
  </si>
  <si>
    <t>17</t>
  </si>
  <si>
    <t>181411131</t>
  </si>
  <si>
    <t>Založení trávníku na půdě předem připravené plochy do 1000 m2 výsevem včetně utažení parkového v rovině nebo na svahu do 1:5</t>
  </si>
  <si>
    <t>-1037793406</t>
  </si>
  <si>
    <t>https://podminky.urs.cz/item/CS_URS_2024_01/181411131</t>
  </si>
  <si>
    <t>18</t>
  </si>
  <si>
    <t>00572410</t>
  </si>
  <si>
    <t>osivo směs travní parková</t>
  </si>
  <si>
    <t>kg</t>
  </si>
  <si>
    <t>677025290</t>
  </si>
  <si>
    <t>300*0,02 'Přepočtené koeficientem množství</t>
  </si>
  <si>
    <t>Zakládání</t>
  </si>
  <si>
    <t>19</t>
  </si>
  <si>
    <t>211521111</t>
  </si>
  <si>
    <t>Výplň kamenivem do rýh odvodňovacích žeber nebo trativodů bez zhutnění, s úpravou povrchu výplně kamenivem hrubým drceným frakce 63 až 125 mm</t>
  </si>
  <si>
    <t>1361613913</t>
  </si>
  <si>
    <t>https://podminky.urs.cz/item/CS_URS_2024_01/211521111</t>
  </si>
  <si>
    <t>"vsakovací Jímky" 14,0*2,5</t>
  </si>
  <si>
    <t>20</t>
  </si>
  <si>
    <t>211971122</t>
  </si>
  <si>
    <t>Zřízení opláštění výplně z geotextilie odvodňovacích žeber nebo trativodů v rýze nebo zářezu se stěnami svislými nebo šikmými o sklonu přes 1:2 při rozvinuté šířce opláštění přes 2,5 m</t>
  </si>
  <si>
    <t>-422982113</t>
  </si>
  <si>
    <t>https://podminky.urs.cz/item/CS_URS_2024_01/211971122</t>
  </si>
  <si>
    <t>"vsakovací jímky" 85,0</t>
  </si>
  <si>
    <t>69311088</t>
  </si>
  <si>
    <t>geotextilie netkaná separační, ochranná, filtrační, drenážní PES 500g/m2</t>
  </si>
  <si>
    <t>-534499808</t>
  </si>
  <si>
    <t>85*1,1845 'Přepočtené koeficientem množství</t>
  </si>
  <si>
    <t>22</t>
  </si>
  <si>
    <t>271532212</t>
  </si>
  <si>
    <t>Podsyp pod základové konstrukce se zhutněním a urovnáním povrchu z kameniva hrubého, frakce 16 - 32 mm</t>
  </si>
  <si>
    <t>1164227021</t>
  </si>
  <si>
    <t>https://podminky.urs.cz/item/CS_URS_2024_01/271532212</t>
  </si>
  <si>
    <t>"podsyp pod základovou desku" 13,0*8,0*0,15</t>
  </si>
  <si>
    <t>23</t>
  </si>
  <si>
    <t>273321511</t>
  </si>
  <si>
    <t>Základy z betonu železového (bez výztuže) desky z betonu bez zvláštních nároků na prostředí tř. C 25/30</t>
  </si>
  <si>
    <t>2091361091</t>
  </si>
  <si>
    <t>https://podminky.urs.cz/item/CS_URS_2024_01/273321511</t>
  </si>
  <si>
    <t>13,0*8,0*0,2</t>
  </si>
  <si>
    <t>24</t>
  </si>
  <si>
    <t>273362021</t>
  </si>
  <si>
    <t>Výztuž základů desek ze svařovaných sítí z drátů typu KARI</t>
  </si>
  <si>
    <t>1996065289</t>
  </si>
  <si>
    <t>https://podminky.urs.cz/item/CS_URS_2024_01/273362021</t>
  </si>
  <si>
    <t>13,0*8,0*1,2*0,008</t>
  </si>
  <si>
    <t>25</t>
  </si>
  <si>
    <t>274313811</t>
  </si>
  <si>
    <t>Základy z betonu prostého pasy betonu kamenem neprokládaného tř. C 25/30</t>
  </si>
  <si>
    <t>-1625559085</t>
  </si>
  <si>
    <t>https://podminky.urs.cz/item/CS_URS_2024_01/274313811</t>
  </si>
  <si>
    <t>26,0*0,7*0,5</t>
  </si>
  <si>
    <t>1,25*0,5*0,55*2</t>
  </si>
  <si>
    <t>26</t>
  </si>
  <si>
    <t>279113145</t>
  </si>
  <si>
    <t>Základové zdi z tvárnic ztraceného bednění včetně výplně z betonu bez zvláštních nároků na vliv prostředí třídy C 20/25, tloušťky zdiva přes 300 do 400 mm</t>
  </si>
  <si>
    <t>1432492217</t>
  </si>
  <si>
    <t>https://podminky.urs.cz/item/CS_URS_2024_01/279113145</t>
  </si>
  <si>
    <t>26,0*0,75</t>
  </si>
  <si>
    <t>27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</si>
  <si>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</si>
  <si>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</si>
  <si>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1193167575</t>
  </si>
  <si>
    <t>https://podminky.urs.cz/item/CS_URS_2024_01/279361821</t>
  </si>
  <si>
    <t>Svislé a kompletní konstrukce</t>
  </si>
  <si>
    <t>28</t>
  </si>
  <si>
    <t>310271025</t>
  </si>
  <si>
    <t>Zazdívka otvorů ve zdivu nadzákladovém pórobetonovými tvárnicemi plochy do 1 m2, tl. zdiva 250 mm, pevnost tvárnic přes P2 do P4</t>
  </si>
  <si>
    <t>2111245935</t>
  </si>
  <si>
    <t>https://podminky.urs.cz/item/CS_URS_2024_01/310271025</t>
  </si>
  <si>
    <t>"zazdívka kapes po vybouraných ocel. profilech" 0,25*0,3*5</t>
  </si>
  <si>
    <t>29</t>
  </si>
  <si>
    <t>310279842</t>
  </si>
  <si>
    <t>Zazdívka otvorů ve zdivu nadzákladovém nepálenými tvárnicemi plochy přes 1 m2 do 4 m2 , ve zdi tl. do 300 mm</t>
  </si>
  <si>
    <t>-916144809</t>
  </si>
  <si>
    <t>https://podminky.urs.cz/item/CS_URS_2024_01/310279842</t>
  </si>
  <si>
    <t>1,98*1,0*0,5</t>
  </si>
  <si>
    <t>1,03*2,25*0,5</t>
  </si>
  <si>
    <t>0,5*0,9*0,5*2</t>
  </si>
  <si>
    <t>30</t>
  </si>
  <si>
    <t>311272031</t>
  </si>
  <si>
    <t>Zdivo z pórobetonových tvárnic na tenké maltové lože, tl. zdiva 200 mm pevnost tvárnic přes P2 do P4, objemová hmotnost přes 450 do 600 kg/m3 hladkých</t>
  </si>
  <si>
    <t>-1378540555</t>
  </si>
  <si>
    <t>https://podminky.urs.cz/item/CS_URS_2024_01/311272031</t>
  </si>
  <si>
    <t>"1.NP - předložený stupeň" 3,0*1,3</t>
  </si>
  <si>
    <t>31</t>
  </si>
  <si>
    <t>311272211</t>
  </si>
  <si>
    <t>Zdivo z pórobetonových tvárnic na tenké maltové lože, tl. zdiva 300 mm pevnost tvárnic do P2, objemová hmotnost do 450 kg/m3 hladkých</t>
  </si>
  <si>
    <t>1691043638</t>
  </si>
  <si>
    <t>https://podminky.urs.cz/item/CS_URS_2024_01/311272211</t>
  </si>
  <si>
    <t>8,0*3,5</t>
  </si>
  <si>
    <t>32</t>
  </si>
  <si>
    <t>311273111</t>
  </si>
  <si>
    <t>Zdivo tepelněizolační z pórobetonových tvárnic na tenkovrstvou maltu, pevnost tvárnic do P2, objemová hmotnost do 400 kg/m3,součinitel prostupu tepla U přes 0,18 do 0,22, tl. zdiva 375 mm</t>
  </si>
  <si>
    <t>498840725</t>
  </si>
  <si>
    <t>https://podminky.urs.cz/item/CS_URS_2024_01/311273111</t>
  </si>
  <si>
    <t>"1.NP" (26,0*5,2)+(2,2*5,2)+(4,0*1,2)</t>
  </si>
  <si>
    <t>"2.NP" (55,0*1,1)+90,0</t>
  </si>
  <si>
    <t>33</t>
  </si>
  <si>
    <t>317142422</t>
  </si>
  <si>
    <t>Překlady nenosné z pórobetonu osazené do tenkého maltového lože, výšky do 250 mm, šířky překladu 100 mm, délky překladu přes 1000 do 1250 mm</t>
  </si>
  <si>
    <t>kus</t>
  </si>
  <si>
    <t>-437262417</t>
  </si>
  <si>
    <t>https://podminky.urs.cz/item/CS_URS_2024_01/317142422</t>
  </si>
  <si>
    <t>34</t>
  </si>
  <si>
    <t>317143462</t>
  </si>
  <si>
    <t>Překlady nosné z pórobetonu osazené do tenkého maltového lože, pro zdi tl. 375 mm, délky překladu přes 1300 do 1500 mm</t>
  </si>
  <si>
    <t>-1855207616</t>
  </si>
  <si>
    <t>https://podminky.urs.cz/item/CS_URS_2024_01/317143462</t>
  </si>
  <si>
    <t>35</t>
  </si>
  <si>
    <t>317352411</t>
  </si>
  <si>
    <t>Ztracené bednění překladů z pórobetonových U-profilů osazených do maltového lože, bez podpěrné konstrukce objemová hmotnost do 500 kg/m3 ve zdech tloušťky 375 mm</t>
  </si>
  <si>
    <t>1924221491</t>
  </si>
  <si>
    <t>https://podminky.urs.cz/item/CS_URS_2024_01/317352411</t>
  </si>
  <si>
    <t>36</t>
  </si>
  <si>
    <t>317941123</t>
  </si>
  <si>
    <t>Osazování ocelových válcovaných nosníků na zdivu I nebo IE nebo U nebo UE nebo L č. 14 až 22 nebo výšky do 220 mm</t>
  </si>
  <si>
    <t>617348869</t>
  </si>
  <si>
    <t>https://podminky.urs.cz/item/CS_URS_2024_01/317941123</t>
  </si>
  <si>
    <t>"překlad P1" 0,26</t>
  </si>
  <si>
    <t>37</t>
  </si>
  <si>
    <t>13010724</t>
  </si>
  <si>
    <t>ocel profilová jakost S235JR (11 375) průřez I (IPN) 220</t>
  </si>
  <si>
    <t>-1569524466</t>
  </si>
  <si>
    <t>38</t>
  </si>
  <si>
    <t>13010958</t>
  </si>
  <si>
    <t>ocel profilová jakost S235JR (11 375) průřez HEA 180</t>
  </si>
  <si>
    <t>1566736791</t>
  </si>
  <si>
    <t>39</t>
  </si>
  <si>
    <t>317944321</t>
  </si>
  <si>
    <t>Válcované nosníky dodatečně osazované do připravených otvorů bez zazdění hlav do č. 12</t>
  </si>
  <si>
    <t>832231403</t>
  </si>
  <si>
    <t>https://podminky.urs.cz/item/CS_URS_2024_01/317944321</t>
  </si>
  <si>
    <t>40</t>
  </si>
  <si>
    <t>317998145</t>
  </si>
  <si>
    <t>Izolace tepelná mezi překlady z extrudovaného polystyrenu jakékoliv výšky, tloušťky 100 mm</t>
  </si>
  <si>
    <t>-1788255916</t>
  </si>
  <si>
    <t>https://podminky.urs.cz/item/CS_URS_2024_01/317998145</t>
  </si>
  <si>
    <t>41</t>
  </si>
  <si>
    <t>342272225</t>
  </si>
  <si>
    <t>Příčky z pórobetonových tvárnic hladkých na tenké maltové lože objemová hmotnost do 500 kg/m3, tloušťka příčky 100 mm</t>
  </si>
  <si>
    <t>1471896565</t>
  </si>
  <si>
    <t>https://podminky.urs.cz/item/CS_URS_2024_01/342272225</t>
  </si>
  <si>
    <t>"1.NP" (1,9+3,5+4,4+4,5)*3,3</t>
  </si>
  <si>
    <t>42</t>
  </si>
  <si>
    <t>346244381</t>
  </si>
  <si>
    <t>Plentování ocelových válcovaných nosníků jednostranné cihlami na maltu, výška stojiny do 200 mm</t>
  </si>
  <si>
    <t>-953233410</t>
  </si>
  <si>
    <t>https://podminky.urs.cz/item/CS_URS_2024_01/346244381</t>
  </si>
  <si>
    <t>Vodorovné konstrukce</t>
  </si>
  <si>
    <t>43</t>
  </si>
  <si>
    <t>411171111</t>
  </si>
  <si>
    <t>Montáž ocelové konstrukce podlah a plošin s úpravou pro monolitickou nebo prefabrikovanou železobetonovou desku hmotnosti konstrukce podlahy do 30 kg/m2</t>
  </si>
  <si>
    <t>-488920775</t>
  </si>
  <si>
    <t>https://podminky.urs.cz/item/CS_URS_2024_01/411171111</t>
  </si>
  <si>
    <t>"nosná konstrukce nového schodiště" 0,25</t>
  </si>
  <si>
    <t>44</t>
  </si>
  <si>
    <t>13010746</t>
  </si>
  <si>
    <t>ocel profilová jakost S235JR (11 375) průřez IPE 140</t>
  </si>
  <si>
    <t>732466538</t>
  </si>
  <si>
    <t>45</t>
  </si>
  <si>
    <t>13611228</t>
  </si>
  <si>
    <t>plech ocelový hladký jakost S235JR tl 10mm tabule</t>
  </si>
  <si>
    <t>-610141472</t>
  </si>
  <si>
    <t>46</t>
  </si>
  <si>
    <t>13010424</t>
  </si>
  <si>
    <t>úhelník ocelový rovnostranný jakost S235JR (11 375) 60x60x6mm</t>
  </si>
  <si>
    <t>-858208540</t>
  </si>
  <si>
    <t>47</t>
  </si>
  <si>
    <t>13010440</t>
  </si>
  <si>
    <t>úhelník ocelový rovnostranný jakost S235JR (11 375) 100x100x8mm</t>
  </si>
  <si>
    <t>1428939174</t>
  </si>
  <si>
    <t>48</t>
  </si>
  <si>
    <t>14550318</t>
  </si>
  <si>
    <t>profil ocelový svařovaný jakost S235 průřez čtvercový 80x80x5mm</t>
  </si>
  <si>
    <t>2100867112</t>
  </si>
  <si>
    <t>49</t>
  </si>
  <si>
    <t>417321515</t>
  </si>
  <si>
    <t>Ztužující pásy a věnce z betonu železového (bez výztuže) tř. C 25/30</t>
  </si>
  <si>
    <t>-1226156218</t>
  </si>
  <si>
    <t>https://podminky.urs.cz/item/CS_URS_2024_01/417321515</t>
  </si>
  <si>
    <t>7,7*0,375*0,25</t>
  </si>
  <si>
    <t>4,0*0,375*0,25</t>
  </si>
  <si>
    <t>13,05*0,34*0,25</t>
  </si>
  <si>
    <t>8,7*0,34*0,25</t>
  </si>
  <si>
    <t>8,7*0,3*0,25</t>
  </si>
  <si>
    <t>14,4*0,3*0,25</t>
  </si>
  <si>
    <t>50</t>
  </si>
  <si>
    <t>417351115</t>
  </si>
  <si>
    <t>Bednění bočnic ztužujících pásů a věnců včetně vzpěr zřízení</t>
  </si>
  <si>
    <t>86215778</t>
  </si>
  <si>
    <t>https://podminky.urs.cz/item/CS_URS_2024_01/417351115</t>
  </si>
  <si>
    <t>(7,7+4,0+13,05+8,7+8,7+14,4)*0,25*2</t>
  </si>
  <si>
    <t>51</t>
  </si>
  <si>
    <t>417351116</t>
  </si>
  <si>
    <t>Bednění bočnic ztužujících pásů a věnců včetně vzpěr odstranění</t>
  </si>
  <si>
    <t>-307864659</t>
  </si>
  <si>
    <t>https://podminky.urs.cz/item/CS_URS_2024_01/417351116</t>
  </si>
  <si>
    <t>52</t>
  </si>
  <si>
    <t>417361821</t>
  </si>
  <si>
    <t>Výztuž ztužujících pásů a věnců z betonářské oceli 10 505 (R) nebo BSt 500</t>
  </si>
  <si>
    <t>-986920081</t>
  </si>
  <si>
    <t>https://podminky.urs.cz/item/CS_URS_2024_01/417361821</t>
  </si>
  <si>
    <t>53</t>
  </si>
  <si>
    <t>430321515</t>
  </si>
  <si>
    <t>Schodišťové konstrukce a rampy z betonu železového (bez výztuže) stupně, schodnice, ramena, podesty s nosníky tř. C 20/25</t>
  </si>
  <si>
    <t>-984169776</t>
  </si>
  <si>
    <t>https://podminky.urs.cz/item/CS_URS_2024_01/430321515</t>
  </si>
  <si>
    <t>(6,0*1,25*0,15)+1,0</t>
  </si>
  <si>
    <t>54</t>
  </si>
  <si>
    <t>430361821</t>
  </si>
  <si>
    <t>Výztuž schodišťových konstrukcí a ramp stupňů, schodnic, ramen, podest s nosníky z betonářské oceli 10 505 (R) nebo BSt 500</t>
  </si>
  <si>
    <t>-1733540196</t>
  </si>
  <si>
    <t>https://podminky.urs.cz/item/CS_URS_2024_01/430361821</t>
  </si>
  <si>
    <t>55</t>
  </si>
  <si>
    <t>431351121</t>
  </si>
  <si>
    <t>Bednění podest, podstupňových desek a ramp včetně podpěrné konstrukce výšky do 4 m půdorysně přímočarých zřízení</t>
  </si>
  <si>
    <t>526699980</t>
  </si>
  <si>
    <t>https://podminky.urs.cz/item/CS_URS_2024_01/431351121</t>
  </si>
  <si>
    <t>56</t>
  </si>
  <si>
    <t>431351122</t>
  </si>
  <si>
    <t>Bednění podest, podstupňových desek a ramp včetně podpěrné konstrukce výšky do 4 m půdorysně přímočarých odstranění</t>
  </si>
  <si>
    <t>-1557395074</t>
  </si>
  <si>
    <t>https://podminky.urs.cz/item/CS_URS_2024_01/431351122</t>
  </si>
  <si>
    <t>57</t>
  </si>
  <si>
    <t>441171121</t>
  </si>
  <si>
    <t>Montáž ocelové konstrukce zastřešení (vazníky, krovy) hmotnosti jednotlivých prvků přes 30 do 50 kg/m, délky do 12 m</t>
  </si>
  <si>
    <t>2078114120</t>
  </si>
  <si>
    <t>https://podminky.urs.cz/item/CS_URS_2024_01/441171121</t>
  </si>
  <si>
    <t>"nosná konstrukce nové střechy" 1,036</t>
  </si>
  <si>
    <t>58</t>
  </si>
  <si>
    <t>14550442</t>
  </si>
  <si>
    <t>profil ocelový svařovaný jakost S355 průřez obdelníkový 180x100x8mm</t>
  </si>
  <si>
    <t>-1333070338</t>
  </si>
  <si>
    <t>59</t>
  </si>
  <si>
    <t>13010756</t>
  </si>
  <si>
    <t>ocel profilová jakost S235JR (11 375) průřez IPE 240</t>
  </si>
  <si>
    <t>1900257863</t>
  </si>
  <si>
    <t>60</t>
  </si>
  <si>
    <t>-1916768340</t>
  </si>
  <si>
    <t>61</t>
  </si>
  <si>
    <t>13611248</t>
  </si>
  <si>
    <t>plech ocelový hladký jakost S235JR tl 20mm tabule</t>
  </si>
  <si>
    <t>1894330349</t>
  </si>
  <si>
    <t>62</t>
  </si>
  <si>
    <t>451573111</t>
  </si>
  <si>
    <t>Lože pod potrubí, stoky a drobné objekty v otevřeném výkopu z písku a štěrkopísku do 63 mm</t>
  </si>
  <si>
    <t>-175294931</t>
  </si>
  <si>
    <t>https://podminky.urs.cz/item/CS_URS_2024_01/451573111</t>
  </si>
  <si>
    <t>"nová děšťová kanalizace" (6,0+6,5+7,0+6,5+10,0)*0,5*0,1</t>
  </si>
  <si>
    <t>"nová splašková kanalizace" 30,0*0,5*0,1</t>
  </si>
  <si>
    <t>Komunikace pozemní</t>
  </si>
  <si>
    <t>63</t>
  </si>
  <si>
    <t>564851011</t>
  </si>
  <si>
    <t>Podklad ze štěrkodrti ŠD s rozprostřením a zhutněním plochy jednotlivě do 100 m2, po zhutnění tl. 150 mm</t>
  </si>
  <si>
    <t>-1342828651</t>
  </si>
  <si>
    <t>https://podminky.urs.cz/item/CS_URS_2024_01/564851011</t>
  </si>
  <si>
    <t>"nový chodník pro pěší" 43,4</t>
  </si>
  <si>
    <t>64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</si>
  <si>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</si>
  <si>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</si>
  <si>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1822758270</t>
  </si>
  <si>
    <t>https://podminky.urs.cz/item/CS_URS_2024_01/596211110</t>
  </si>
  <si>
    <t>65</t>
  </si>
  <si>
    <t>59245015</t>
  </si>
  <si>
    <t>dlažba zámková betonová tvaru I 200x165mm tl 60mm přírodní</t>
  </si>
  <si>
    <t>1725890070</t>
  </si>
  <si>
    <t>43,4*1,03 'Přepočtené koeficientem množství</t>
  </si>
  <si>
    <t>Úpravy povrchů, podlahy a osazování výplní</t>
  </si>
  <si>
    <t>66</t>
  </si>
  <si>
    <t>612142001</t>
  </si>
  <si>
    <t>Pletivo vnitřních ploch v ploše nebo pruzích, na plném podkladu sklovláknité vtlačené do tmelu včetně tmelu stěn</t>
  </si>
  <si>
    <t>-1853392425</t>
  </si>
  <si>
    <t>https://podminky.urs.cz/item/CS_URS_2024_01/612142001</t>
  </si>
  <si>
    <t>67</t>
  </si>
  <si>
    <t>612321131</t>
  </si>
  <si>
    <t>Vápenocementový štuk vnitřních ploch tloušťky do 3 mm svislých konstrukcí stěn</t>
  </si>
  <si>
    <t>1219978853</t>
  </si>
  <si>
    <t>https://podminky.urs.cz/item/CS_URS_2024_01/612321131</t>
  </si>
  <si>
    <t>68</t>
  </si>
  <si>
    <t>612325121</t>
  </si>
  <si>
    <t>Vápenocementová omítka rýh štuková ve stěnách, šířky rýhy do 150 mm</t>
  </si>
  <si>
    <t>-423354541</t>
  </si>
  <si>
    <t>https://podminky.urs.cz/item/CS_URS_2024_01/612325121</t>
  </si>
  <si>
    <t>0,03*230,0</t>
  </si>
  <si>
    <t>0,1*0,1*45</t>
  </si>
  <si>
    <t>0,1*65,0</t>
  </si>
  <si>
    <t>69</t>
  </si>
  <si>
    <t>612325419</t>
  </si>
  <si>
    <t>Oprava vápenocementové omítky vnitřních ploch hladké, tloušťky do 20 mm, s celoplošným přeštukováním, tloušťky štuku 3 mm stěn, v rozsahu opravované plochy přes 30 do 50%</t>
  </si>
  <si>
    <t>-1517991096</t>
  </si>
  <si>
    <t>https://podminky.urs.cz/item/CS_URS_2024_01/612325419</t>
  </si>
  <si>
    <t>126,2*4,0</t>
  </si>
  <si>
    <t>"odečet obkladů" -94,0</t>
  </si>
  <si>
    <t>70</t>
  </si>
  <si>
    <t>619995001</t>
  </si>
  <si>
    <t>Začištění omítek (s dodáním hmot) kolem oken, dveří, podlah, obkladů apod.</t>
  </si>
  <si>
    <t>-1009408365</t>
  </si>
  <si>
    <t>https://podminky.urs.cz/item/CS_URS_2024_01/619995001</t>
  </si>
  <si>
    <t>71</t>
  </si>
  <si>
    <t>622151021</t>
  </si>
  <si>
    <t>Penetrační nátěr vnějších pastovitých tenkovrstvých omítek mozaikových akrylátový stěn</t>
  </si>
  <si>
    <t>553462021</t>
  </si>
  <si>
    <t>https://podminky.urs.cz/item/CS_URS_2024_01/622151021</t>
  </si>
  <si>
    <t>72</t>
  </si>
  <si>
    <t>622151031</t>
  </si>
  <si>
    <t>Penetrační nátěr vnějších pastovitých tenkovrstvých omítek silikonový stěn</t>
  </si>
  <si>
    <t>1921085240</t>
  </si>
  <si>
    <t>https://podminky.urs.cz/item/CS_URS_2024_01/622151031</t>
  </si>
  <si>
    <t>73</t>
  </si>
  <si>
    <t>622211032</t>
  </si>
  <si>
    <t>Montáž kontaktního zateplení lepením a mechanickým kotvením z polystyrenových desek (dodávka ve specifikaci) na vnější stěny, na podklad z pórobetonu, tloušťky desek přes 120 do 160 mm</t>
  </si>
  <si>
    <t>-619397961</t>
  </si>
  <si>
    <t>https://podminky.urs.cz/item/CS_URS_2024_01/622211032</t>
  </si>
  <si>
    <t>"fasáda tl. 150 mm" 278,0</t>
  </si>
  <si>
    <t>"sokl tl. 140 mm" 32,0</t>
  </si>
  <si>
    <t>74</t>
  </si>
  <si>
    <t>28376043</t>
  </si>
  <si>
    <t>deska EPS grafitová fasádní λ=0,032 tl 150mm</t>
  </si>
  <si>
    <t>-505384299</t>
  </si>
  <si>
    <t>278*1,05 'Přepočtené koeficientem množství</t>
  </si>
  <si>
    <t>75</t>
  </si>
  <si>
    <t>28376424</t>
  </si>
  <si>
    <t>deska XPS hrana polodrážková a hladký povrch 300kPA λ=0,035 tl 140mm</t>
  </si>
  <si>
    <t>-822542219</t>
  </si>
  <si>
    <t>32*1,05 'Přepočtené koeficientem množství</t>
  </si>
  <si>
    <t>76</t>
  </si>
  <si>
    <t>622211042</t>
  </si>
  <si>
    <t>Montáž kontaktního zateplení lepením a mechanickým kotvením z polystyrenových desek (dodávka ve specifikaci) na vnější stěny, na podklad z pórobetonu, tloušťky desek přes 160 do 200 mm</t>
  </si>
  <si>
    <t>1801852917</t>
  </si>
  <si>
    <t>https://podminky.urs.cz/item/CS_URS_2024_01/622211042</t>
  </si>
  <si>
    <t>77</t>
  </si>
  <si>
    <t>28376048</t>
  </si>
  <si>
    <t>deska EPS grafitová fasádní λ=0,032 tl 200mm</t>
  </si>
  <si>
    <t>165944229</t>
  </si>
  <si>
    <t>29*1,05 'Přepočtené koeficientem množství</t>
  </si>
  <si>
    <t>78</t>
  </si>
  <si>
    <t>622212001</t>
  </si>
  <si>
    <t>Montáž kontaktního zateplení vnějšího ostění, nadpraží nebo parapetu lepením z polystyrenových desek (dodávka ve specifikaci) hloubky špalet do 200 mm, tloušťky desek do 40 mm</t>
  </si>
  <si>
    <t>715749309</t>
  </si>
  <si>
    <t>https://podminky.urs.cz/item/CS_URS_2024_01/622212001</t>
  </si>
  <si>
    <t>18,8+19,9+30,8</t>
  </si>
  <si>
    <t>79</t>
  </si>
  <si>
    <t>28376032</t>
  </si>
  <si>
    <t>deska EPS grafitová fasádní λ=0,032 tl 40mm</t>
  </si>
  <si>
    <t>-1508331258</t>
  </si>
  <si>
    <t>10,425*1,05 'Přepočtené koeficientem množství</t>
  </si>
  <si>
    <t>80</t>
  </si>
  <si>
    <t>622212051</t>
  </si>
  <si>
    <t>Montáž kontaktního zateplení vnějšího ostění, nadpraží nebo parapetu lepením z polystyrenových desek (dodávka ve specifikaci) hloubky špalet přes 200 do 400 mm, tloušťky desek do 40 mm</t>
  </si>
  <si>
    <t>-1630252905</t>
  </si>
  <si>
    <t>https://podminky.urs.cz/item/CS_URS_2024_01/622212051</t>
  </si>
  <si>
    <t>7,0+15,0</t>
  </si>
  <si>
    <t>81</t>
  </si>
  <si>
    <t>1519017156</t>
  </si>
  <si>
    <t>15,4*1,05 'Přepočtené koeficientem množství</t>
  </si>
  <si>
    <t>82</t>
  </si>
  <si>
    <t>622252001</t>
  </si>
  <si>
    <t>Montáž profilů kontaktního zateplení zakládacích soklových připevněných hmoždinkami</t>
  </si>
  <si>
    <t>548468533</t>
  </si>
  <si>
    <t>https://podminky.urs.cz/item/CS_URS_2024_01/622252001</t>
  </si>
  <si>
    <t>83</t>
  </si>
  <si>
    <t>59051668</t>
  </si>
  <si>
    <t>profil zakládací Al tl 0,7mm pro ETICS pro izolant tl 150mm</t>
  </si>
  <si>
    <t>1043343124</t>
  </si>
  <si>
    <t>69*1,05 'Přepočtené koeficientem množství</t>
  </si>
  <si>
    <t>84</t>
  </si>
  <si>
    <t>59051657</t>
  </si>
  <si>
    <t>profil zakládací Al tl 0,7mm pro ETICS pro izolant tl 200mm</t>
  </si>
  <si>
    <t>1049859193</t>
  </si>
  <si>
    <t>6*1,05 'Přepočtené koeficientem množství</t>
  </si>
  <si>
    <t>85</t>
  </si>
  <si>
    <t>622252002</t>
  </si>
  <si>
    <t>Montáž profilů kontaktního zateplení ostatních stěnových, dilatačních apod. lepených do tmelu</t>
  </si>
  <si>
    <t>186835314</t>
  </si>
  <si>
    <t>https://podminky.urs.cz/item/CS_URS_2024_01/622252002</t>
  </si>
  <si>
    <t>18,8+26,9+45,8+50</t>
  </si>
  <si>
    <t>86</t>
  </si>
  <si>
    <t>63127416</t>
  </si>
  <si>
    <t>profil rohový PVC 23x23mm s výztužnou tkaninou š 100mm pro ETICS</t>
  </si>
  <si>
    <t>-57789554</t>
  </si>
  <si>
    <t>50*1,05 'Přepočtené koeficientem množství</t>
  </si>
  <si>
    <t>87</t>
  </si>
  <si>
    <t>59051476</t>
  </si>
  <si>
    <t>profil začišťovací PVC 9mm s výztužnou tkaninou pro ostění ETICS</t>
  </si>
  <si>
    <t>-1535710634</t>
  </si>
  <si>
    <t>45,8*1,05 'Přepočtené koeficientem množství</t>
  </si>
  <si>
    <t>88</t>
  </si>
  <si>
    <t>59051510</t>
  </si>
  <si>
    <t>profil začišťovací s okapnicí PVC s výztužnou tkaninou pro nadpraží ETICS</t>
  </si>
  <si>
    <t>235253747</t>
  </si>
  <si>
    <t>26,9*1,05 'Přepočtené koeficientem množství</t>
  </si>
  <si>
    <t>89</t>
  </si>
  <si>
    <t>59051512</t>
  </si>
  <si>
    <t>profil začišťovací s okapnicí PVC s výztužnou tkaninou pro parapet ETICS</t>
  </si>
  <si>
    <t>-1389082398</t>
  </si>
  <si>
    <t>18,8*1,05 'Přepočtené koeficientem množství</t>
  </si>
  <si>
    <t>90</t>
  </si>
  <si>
    <t>622325103</t>
  </si>
  <si>
    <t>Oprava vápenocementové omítky vnějších ploch stupně členitosti 1 hladké stěn, v rozsahu opravované plochy přes 30 do 50%</t>
  </si>
  <si>
    <t>-527654878</t>
  </si>
  <si>
    <t>https://podminky.urs.cz/item/CS_URS_2024_01/622325103</t>
  </si>
  <si>
    <t>(24,0+24,0+8,7+8,7)*4,0</t>
  </si>
  <si>
    <t>91</t>
  </si>
  <si>
    <t>622511112</t>
  </si>
  <si>
    <t>Omítka tenkovrstvá akrylátová vnějších ploch probarvená bez penetrace mozaiková střednězrnná stěn</t>
  </si>
  <si>
    <t>-1180808106</t>
  </si>
  <si>
    <t>https://podminky.urs.cz/item/CS_URS_2024_01/622511112</t>
  </si>
  <si>
    <t>92</t>
  </si>
  <si>
    <t>622531012</t>
  </si>
  <si>
    <t>Omítka tenkovrstvá silikonová vnějších ploch probarvená bez penetrace zatíraná (škrábaná), zrnitost 1,5 mm stěn</t>
  </si>
  <si>
    <t>900902442</t>
  </si>
  <si>
    <t>https://podminky.urs.cz/item/CS_URS_2024_01/622531012</t>
  </si>
  <si>
    <t>93</t>
  </si>
  <si>
    <t>631311135</t>
  </si>
  <si>
    <t>Mazanina z betonu prostého bez zvýšených nároků na prostředí tl. přes 120 do 240 mm tř. C 20/25</t>
  </si>
  <si>
    <t>516006539</t>
  </si>
  <si>
    <t>https://podminky.urs.cz/item/CS_URS_2024_01/631311135</t>
  </si>
  <si>
    <t>94</t>
  </si>
  <si>
    <t>631312141</t>
  </si>
  <si>
    <t>Doplnění dosavadních mazanin prostým betonem s dodáním hmot, bez potěru, plochy jednotlivě rýh v dosavadních mazaninách</t>
  </si>
  <si>
    <t>980619903</t>
  </si>
  <si>
    <t>https://podminky.urs.cz/item/CS_URS_2024_01/631312141</t>
  </si>
  <si>
    <t>10,0*0,6*0,2</t>
  </si>
  <si>
    <t>95</t>
  </si>
  <si>
    <t>631319013</t>
  </si>
  <si>
    <t>Příplatek k cenám mazanin za úpravu povrchu mazaniny přehlazením, mazanina tl. přes 120 do 240 mm</t>
  </si>
  <si>
    <t>-1126158537</t>
  </si>
  <si>
    <t>https://podminky.urs.cz/item/CS_URS_2024_01/631319013</t>
  </si>
  <si>
    <t>96</t>
  </si>
  <si>
    <t>631362021</t>
  </si>
  <si>
    <t>Výztuž mazanin ze svařovaných sítí z drátů typu KARI</t>
  </si>
  <si>
    <t>-2005523910</t>
  </si>
  <si>
    <t>https://podminky.urs.cz/item/CS_URS_2024_01/631362021</t>
  </si>
  <si>
    <t>97</t>
  </si>
  <si>
    <t>632451254</t>
  </si>
  <si>
    <t>Potěr cementový samonivelační litý tř. C 30, tl. přes 45 do 50 mm</t>
  </si>
  <si>
    <t>1582131147</t>
  </si>
  <si>
    <t>https://podminky.urs.cz/item/CS_URS_2024_01/632451254</t>
  </si>
  <si>
    <t>"m.č. 1.01, 1.02, 1.03, 1.07, 1.08, 1.09, 1.10, 1.11, 1.12" 40,6+6,9+18,6+48,2</t>
  </si>
  <si>
    <t>98</t>
  </si>
  <si>
    <t>632481213</t>
  </si>
  <si>
    <t>Separační vrstva k oddělení podlahových vrstev z polyetylénové fólie</t>
  </si>
  <si>
    <t>-1183356636</t>
  </si>
  <si>
    <t>https://podminky.urs.cz/item/CS_URS_2024_01/632481213</t>
  </si>
  <si>
    <t>13,0*8,0</t>
  </si>
  <si>
    <t>99</t>
  </si>
  <si>
    <t>634112117</t>
  </si>
  <si>
    <t>Obvodová dilatace mezi stěnou a mazaninou nebo potěrem podlahovým páskem z pěnového PE tl. do 10 mm, výšky 200 mm</t>
  </si>
  <si>
    <t>-2110025878</t>
  </si>
  <si>
    <t>https://podminky.urs.cz/item/CS_URS_2024_01/634112117</t>
  </si>
  <si>
    <t>13,0+13,0+8,0+8,0</t>
  </si>
  <si>
    <t>100</t>
  </si>
  <si>
    <t>635111421</t>
  </si>
  <si>
    <t>Doplnění násypu pod dlažby, podlahy a mazaniny pískem neupraveným (s dodáním hmot), s udusáním a urovnáním povrchu násypu plochy jednotlivě přes 2 m2</t>
  </si>
  <si>
    <t>950455795</t>
  </si>
  <si>
    <t>https://podminky.urs.cz/item/CS_URS_2024_01/635111421</t>
  </si>
  <si>
    <t>10,0*0,6*0,7</t>
  </si>
  <si>
    <t>101</t>
  </si>
  <si>
    <t>642942611</t>
  </si>
  <si>
    <t>Osazování zárubní nebo rámů kovových dveřních lisovaných nebo z úhelníků bez dveřních křídel na montážní pěnu, plochy otvoru do 2,5 m2</t>
  </si>
  <si>
    <t>-1726835497</t>
  </si>
  <si>
    <t>https://podminky.urs.cz/item/CS_URS_2024_01/642942611</t>
  </si>
  <si>
    <t>102</t>
  </si>
  <si>
    <t>55331486</t>
  </si>
  <si>
    <t>zárubeň jednokřídlá ocelová pro zdění tl stěny 110-150mm rozměru 700/1970, 2100mm</t>
  </si>
  <si>
    <t>868229006</t>
  </si>
  <si>
    <t>103</t>
  </si>
  <si>
    <t>55331487</t>
  </si>
  <si>
    <t>zárubeň jednokřídlá ocelová pro zdění tl stěny 110-150mm rozměru 800/1970, 2100mm</t>
  </si>
  <si>
    <t>-1886265637</t>
  </si>
  <si>
    <t>104</t>
  </si>
  <si>
    <t>642945111</t>
  </si>
  <si>
    <t>Osazování ocelových zárubní protipožárních nebo protiplynových dveří do vynechaného otvoru, s obetonováním, dveří jednokřídlových do 2,5 m2</t>
  </si>
  <si>
    <t>-227895981</t>
  </si>
  <si>
    <t>https://podminky.urs.cz/item/CS_URS_2024_01/642945111</t>
  </si>
  <si>
    <t>105</t>
  </si>
  <si>
    <t>55331562</t>
  </si>
  <si>
    <t>zárubeň jednokřídlá ocelová pro zdění s protipožární úpravou tl stěny 110-150mm rozměru 800/1970, 2100mm</t>
  </si>
  <si>
    <t>-1351802001</t>
  </si>
  <si>
    <t>Ostatní konstrukce a práce, bourání</t>
  </si>
  <si>
    <t>106</t>
  </si>
  <si>
    <t>916331112</t>
  </si>
  <si>
    <t>Osazení zahradního obrubníku betonového s ložem tl. od 50 do 100 mm z betonu prostého tř. C 12/15 s boční opěrou z betonu prostého tř. C 12/15</t>
  </si>
  <si>
    <t>-1399294955</t>
  </si>
  <si>
    <t>https://podminky.urs.cz/item/CS_URS_2024_01/916331112</t>
  </si>
  <si>
    <t>"nový chodník pro pěší" 55,0</t>
  </si>
  <si>
    <t>107</t>
  </si>
  <si>
    <t>59217012</t>
  </si>
  <si>
    <t>obrubník zahradní betonový 500x80x250mm</t>
  </si>
  <si>
    <t>1230853206</t>
  </si>
  <si>
    <t>108</t>
  </si>
  <si>
    <t>941311111</t>
  </si>
  <si>
    <t>Lešení řadové modulové lehké pracovní s podlahami s provozním zatížením tř. 3 do 200 kg/m2 šířky tř. SW06 od 0,6 do 0,9 m výšky do 10 m montáž</t>
  </si>
  <si>
    <t>-1728597551</t>
  </si>
  <si>
    <t>https://podminky.urs.cz/item/CS_URS_2024_01/941311111</t>
  </si>
  <si>
    <t>(9,0+9,3+8,0+9,0+6,6+9,0+24,0)*6,0</t>
  </si>
  <si>
    <t>"zaokrouhleno" 0,6</t>
  </si>
  <si>
    <t>109</t>
  </si>
  <si>
    <t>941311211</t>
  </si>
  <si>
    <t>Lešení řadové modulové lehké pracovní s podlahami s provozním zatížením tř. 3 do 200 kg/m2 šířky tř. SW06 od 0,6 do 0,9 m výšky do 10 m příplatek k ceně za každý den použití</t>
  </si>
  <si>
    <t>-1218036696</t>
  </si>
  <si>
    <t>https://podminky.urs.cz/item/CS_URS_2024_01/941311211</t>
  </si>
  <si>
    <t>450*20 'Přepočtené koeficientem množství</t>
  </si>
  <si>
    <t>110</t>
  </si>
  <si>
    <t>941311811</t>
  </si>
  <si>
    <t>Lešení řadové modulové lehké pracovní s podlahami s provozním zatížením tř. 3 do 200 kg/m2 šířky tř. SW06 od 0,6 do 0,9 m výšky do 10 m demontáž</t>
  </si>
  <si>
    <t>-897957307</t>
  </si>
  <si>
    <t>https://podminky.urs.cz/item/CS_URS_2024_01/941311811</t>
  </si>
  <si>
    <t>111</t>
  </si>
  <si>
    <t>943211111</t>
  </si>
  <si>
    <t>Lešení prostorové rámové lehké pracovní s podlahami s provozním zatížením tř. 3 do 200 kg/m2 výšky do 10 m montáž</t>
  </si>
  <si>
    <t>-571775569</t>
  </si>
  <si>
    <t>https://podminky.urs.cz/item/CS_URS_2024_01/943211111</t>
  </si>
  <si>
    <t>"pro demontáž vnitřních stropů" (6,3*8,0*3,0)+(6,1*8,0*3,0)</t>
  </si>
  <si>
    <t>112</t>
  </si>
  <si>
    <t>943211211</t>
  </si>
  <si>
    <t>Lešení prostorové rámové lehké pracovní s podlahami s provozním zatížením tř. 3 do 200 kg/m2 výšky do 10 m příplatek k ceně za každý den použití</t>
  </si>
  <si>
    <t>-1583461739</t>
  </si>
  <si>
    <t>https://podminky.urs.cz/item/CS_URS_2024_01/943211211</t>
  </si>
  <si>
    <t>297,6*7 'Přepočtené koeficientem množství</t>
  </si>
  <si>
    <t>113</t>
  </si>
  <si>
    <t>943211811</t>
  </si>
  <si>
    <t>Lešení prostorové rámové lehké pracovní s podlahami s provozním zatížením tř. 3 do 200 kg/m2 výšky do 10 m demontáž</t>
  </si>
  <si>
    <t>1533824526</t>
  </si>
  <si>
    <t>https://podminky.urs.cz/item/CS_URS_2024_01/943211811</t>
  </si>
  <si>
    <t>114</t>
  </si>
  <si>
    <t>944611111</t>
  </si>
  <si>
    <t>Plachta ochranná zavěšená na konstrukci lešení z textilie z umělých vláken montáž</t>
  </si>
  <si>
    <t>-1009256391</t>
  </si>
  <si>
    <t>https://podminky.urs.cz/item/CS_URS_2024_01/944611111</t>
  </si>
  <si>
    <t>115</t>
  </si>
  <si>
    <t>944611211</t>
  </si>
  <si>
    <t>Plachta ochranná zavěšená na konstrukci lešení z textilie z umělých vláken příplatek k ceně za každý den použití</t>
  </si>
  <si>
    <t>585331296</t>
  </si>
  <si>
    <t>https://podminky.urs.cz/item/CS_URS_2024_01/944611211</t>
  </si>
  <si>
    <t>116</t>
  </si>
  <si>
    <t>944611811</t>
  </si>
  <si>
    <t>Plachta ochranná zavěšená na konstrukci lešení z textilie z umělých vláken demontáž</t>
  </si>
  <si>
    <t>-644528367</t>
  </si>
  <si>
    <t>https://podminky.urs.cz/item/CS_URS_2024_01/944611811</t>
  </si>
  <si>
    <t>117</t>
  </si>
  <si>
    <t>949101112</t>
  </si>
  <si>
    <t>Lešení pomocné pracovní pro objekty pozemních staveb pro zatížení do 150 kg/m2, o výšce lešeňové podlahy přes 1,9 do 3,5 m</t>
  </si>
  <si>
    <t>1037046297</t>
  </si>
  <si>
    <t>https://podminky.urs.cz/item/CS_URS_2024_01/949101112</t>
  </si>
  <si>
    <t>118</t>
  </si>
  <si>
    <t>953943211</t>
  </si>
  <si>
    <t>Osazování drobných kovových předmětů kotvených do stěny hasicího přístroje</t>
  </si>
  <si>
    <t>1978620995</t>
  </si>
  <si>
    <t>https://podminky.urs.cz/item/CS_URS_2024_01/953943211</t>
  </si>
  <si>
    <t>119</t>
  </si>
  <si>
    <t>44932114</t>
  </si>
  <si>
    <t>přístroj hasicí ruční práškový PG 6 LE</t>
  </si>
  <si>
    <t>173335761</t>
  </si>
  <si>
    <t>120</t>
  </si>
  <si>
    <t>953961215</t>
  </si>
  <si>
    <t>Kotva chemická s vyvrtáním otvoru do betonu, železobetonu nebo tvrdého kamene chemická patrona, velikost M 20, hloubka 170 mm</t>
  </si>
  <si>
    <t>-984449888</t>
  </si>
  <si>
    <t>https://podminky.urs.cz/item/CS_URS_2024_01/953961215</t>
  </si>
  <si>
    <t>121</t>
  </si>
  <si>
    <t>953961216</t>
  </si>
  <si>
    <t>Kotva chemická s vyvrtáním otvoru do betonu, železobetonu nebo tvrdého kamene chemická patrona, velikost M 24, hloubka 210 mm</t>
  </si>
  <si>
    <t>882863274</t>
  </si>
  <si>
    <t>https://podminky.urs.cz/item/CS_URS_2024_01/953961216</t>
  </si>
  <si>
    <t>122</t>
  </si>
  <si>
    <t>953965141</t>
  </si>
  <si>
    <t>Kotva chemická s vyvrtáním otvoru kotevní šrouby pro chemické kotvy, velikost M 20, délka 240 mm</t>
  </si>
  <si>
    <t>1494300250</t>
  </si>
  <si>
    <t>https://podminky.urs.cz/item/CS_URS_2024_01/953965141</t>
  </si>
  <si>
    <t>123</t>
  </si>
  <si>
    <t>953965151</t>
  </si>
  <si>
    <t>Kotva chemická s vyvrtáním otvoru kotevní šrouby pro chemické kotvy, velikost M 24, délka 290 mm</t>
  </si>
  <si>
    <t>477945198</t>
  </si>
  <si>
    <t>https://podminky.urs.cz/item/CS_URS_2024_01/953965151</t>
  </si>
  <si>
    <t>124</t>
  </si>
  <si>
    <t>962031132</t>
  </si>
  <si>
    <t>Bourání příček nebo přizdívek z cihel pálených plných nebo dutých, tl. do 100 mm</t>
  </si>
  <si>
    <t>-834036272</t>
  </si>
  <si>
    <t>https://podminky.urs.cz/item/CS_URS_2024_01/962031132</t>
  </si>
  <si>
    <t>"1.NP" 9,23*3,5</t>
  </si>
  <si>
    <t>125</t>
  </si>
  <si>
    <t>962031133</t>
  </si>
  <si>
    <t>Bourání příček nebo přizdívek z cihel pálených plných nebo dutých, tl. přes 100 do 150 mm</t>
  </si>
  <si>
    <t>-2033360861</t>
  </si>
  <si>
    <t>https://podminky.urs.cz/item/CS_URS_2024_01/962031133</t>
  </si>
  <si>
    <t>"2.NP - štíty" 17,5*2</t>
  </si>
  <si>
    <t>126</t>
  </si>
  <si>
    <t>962032230</t>
  </si>
  <si>
    <t>Bourání zdiva nadzákladového z cihel pálených plných nebo lícových nebo vápenopískových, na maltu vápennou nebo vápenocementovou, objemu do 1 m3</t>
  </si>
  <si>
    <t>700938289</t>
  </si>
  <si>
    <t>https://podminky.urs.cz/item/CS_URS_2024_01/962032230</t>
  </si>
  <si>
    <t>"1.NP - pilíř" 0,52*0,5*3,5</t>
  </si>
  <si>
    <t>127</t>
  </si>
  <si>
    <t>962032231</t>
  </si>
  <si>
    <t>Bourání zdiva nadzákladového z cihel pálených plných nebo lícových nebo vápenopískových, na maltu vápennou nebo vápenocementovou, objemu přes 1 m3</t>
  </si>
  <si>
    <t>849110525</t>
  </si>
  <si>
    <t>https://podminky.urs.cz/item/CS_URS_2024_01/962032231</t>
  </si>
  <si>
    <t>"1.NP" 6,1*3,5*0,5</t>
  </si>
  <si>
    <t>"2.NP" 23,63*0,5*0,315*2</t>
  </si>
  <si>
    <t>128</t>
  </si>
  <si>
    <t>962032631</t>
  </si>
  <si>
    <t>Bourání zdiva nadzákladového komínového z cihel pálených, šamotových nebo vápenopískových, na maltu vápennou nebo vápenocementovou</t>
  </si>
  <si>
    <t>1245264540</t>
  </si>
  <si>
    <t>https://podminky.urs.cz/item/CS_URS_2024_01/962032631</t>
  </si>
  <si>
    <t>0,45*0,45*4,0</t>
  </si>
  <si>
    <t>129</t>
  </si>
  <si>
    <t>962032681</t>
  </si>
  <si>
    <t>Bourání zdiva nadzákladového Příplatek cenám za zvýšenou pracnost bourání pilířů průměru do 0,36m2</t>
  </si>
  <si>
    <t>485858029</t>
  </si>
  <si>
    <t>https://podminky.urs.cz/item/CS_URS_2024_01/962032681</t>
  </si>
  <si>
    <t>130</t>
  </si>
  <si>
    <t>962081131</t>
  </si>
  <si>
    <t>Bourání příček nebo přizdívek ze skleněných tvárnic, tl. do 100 mm</t>
  </si>
  <si>
    <t>1501437882</t>
  </si>
  <si>
    <t>https://podminky.urs.cz/item/CS_URS_2024_01/962081131</t>
  </si>
  <si>
    <t>"sklobetonové výplně otvorů" (1,0*1,97*3)+(0,37*1,36)+(1,0*2,22*4)+(0,77+1,0)+(0,69*0,95)</t>
  </si>
  <si>
    <t>131</t>
  </si>
  <si>
    <t>963012510</t>
  </si>
  <si>
    <t>Bourání stropů z desek nebo panelů železobetonových prefabrikovaných s dutinami z desek, š. do 300 mm tl. do 140 mm</t>
  </si>
  <si>
    <t>1214442499</t>
  </si>
  <si>
    <t>https://podminky.urs.cz/item/CS_URS_2024_01/963012510</t>
  </si>
  <si>
    <t>"bourání stropů nad 1.NP z desek PZD tl. 90 mm - m.č. 04, 05, 06, 07, 08, 09 a 10"</t>
  </si>
  <si>
    <t>(55,0+53,0)*0,09</t>
  </si>
  <si>
    <t>132</t>
  </si>
  <si>
    <t>964073551</t>
  </si>
  <si>
    <t>Vybourání válcovaných nosníků uložených ve zdivu cihelném délky přes 8 m, hmotnosti přes 55 kg/m</t>
  </si>
  <si>
    <t>681332528</t>
  </si>
  <si>
    <t>https://podminky.urs.cz/item/CS_URS_2024_01/964073551</t>
  </si>
  <si>
    <t>"nad 1.NP - místnost č. 04"</t>
  </si>
  <si>
    <t>"průvlak - I. č. 240" 6,5*0,0362</t>
  </si>
  <si>
    <t>"stropní vaznice" 8,5*0,0144*5</t>
  </si>
  <si>
    <t>133</t>
  </si>
  <si>
    <t>965042241</t>
  </si>
  <si>
    <t>Bourání mazanin betonových tl. přes 100 mm, plochy přes 4 m2</t>
  </si>
  <si>
    <t>-351031606</t>
  </si>
  <si>
    <t>https://podminky.urs.cz/item/CS_URS_2024_01/965042241</t>
  </si>
  <si>
    <t>"1.NP - místnost č. 04" 6,1*7,94*0,3</t>
  </si>
  <si>
    <t>"1.NP - sociální zázemí - bourání rýhy pro novou kanalizaci" 10,0*0,6*0,3</t>
  </si>
  <si>
    <t>134</t>
  </si>
  <si>
    <t>965046111</t>
  </si>
  <si>
    <t>Broušení stávajících betonových podlah úběr do 3 mm</t>
  </si>
  <si>
    <t>-1535279018</t>
  </si>
  <si>
    <t>https://podminky.urs.cz/item/CS_URS_2024_01/965046111</t>
  </si>
  <si>
    <t>"1.NP" 111,1</t>
  </si>
  <si>
    <t>135</t>
  </si>
  <si>
    <t>965046119</t>
  </si>
  <si>
    <t>Broušení stávajících betonových podlah Příplatek k ceně za každý další 1 mm úběru</t>
  </si>
  <si>
    <t>-167808279</t>
  </si>
  <si>
    <t>https://podminky.urs.cz/item/CS_URS_2024_01/965046119</t>
  </si>
  <si>
    <t>"1.NP" 111,1*2</t>
  </si>
  <si>
    <t>136</t>
  </si>
  <si>
    <t>965049112</t>
  </si>
  <si>
    <t>Bourání mazanin Příplatek k cenám za bourání mazanin betonových se svařovanou sítí, tl. přes 100 mm</t>
  </si>
  <si>
    <t>1529715482</t>
  </si>
  <si>
    <t>https://podminky.urs.cz/item/CS_URS_2024_01/965049112</t>
  </si>
  <si>
    <t>137</t>
  </si>
  <si>
    <t>965081213</t>
  </si>
  <si>
    <t>Bourání podlah z dlaždic bez podkladního lože nebo mazaniny, s jakoukoliv výplní spár keramických tl. do 10 mm, plochy přes 1 m2</t>
  </si>
  <si>
    <t>-2017941764</t>
  </si>
  <si>
    <t>https://podminky.urs.cz/item/CS_URS_2024_01/965081213</t>
  </si>
  <si>
    <t>"1.NP" 6,1+24,5+6,9+5,1+1,2+1,2</t>
  </si>
  <si>
    <t>138</t>
  </si>
  <si>
    <t>965082923</t>
  </si>
  <si>
    <t>Odstranění násypu pod podlahami nebo ochranného násypu na střechách tl. do 100 mm, plochy přes 2 m2</t>
  </si>
  <si>
    <t>316423192</t>
  </si>
  <si>
    <t>https://podminky.urs.cz/item/CS_URS_2024_01/965082923</t>
  </si>
  <si>
    <t>"1.NP - místnost č. 04" 6,1*7,94*0,15</t>
  </si>
  <si>
    <t>"1.NP - sociální zázemí - bourání rýhy pro novou kanalizaci" 10,0*0,6*0,7</t>
  </si>
  <si>
    <t>139</t>
  </si>
  <si>
    <t>968072455</t>
  </si>
  <si>
    <t>Vybourání kovových rámů oken s křídly, dveřních zárubní, vrat, stěn, ostění nebo obkladů dveřních zárubní, plochy do 2 m2</t>
  </si>
  <si>
    <t>1246753283</t>
  </si>
  <si>
    <t>https://podminky.urs.cz/item/CS_URS_2024_01/968072455</t>
  </si>
  <si>
    <t>140</t>
  </si>
  <si>
    <t>968072559</t>
  </si>
  <si>
    <t>Vybourání kovových rámů oken s křídly, dveřních zárubní, vrat, stěn, ostění nebo obkladů vrat, mimo posuvných a skládacích, plochy přes 5 m2</t>
  </si>
  <si>
    <t>-1882205828</t>
  </si>
  <si>
    <t>https://podminky.urs.cz/item/CS_URS_2024_01/968072559</t>
  </si>
  <si>
    <t>(3,0*3,4)+(3,0*3,0*2)</t>
  </si>
  <si>
    <t>141</t>
  </si>
  <si>
    <t>968082016</t>
  </si>
  <si>
    <t>Vybourání plastových rámů oken s křídly, dveřních zárubní, vrat rámu oken s křídly, plochy přes 1 do 2 m2</t>
  </si>
  <si>
    <t>-404491919</t>
  </si>
  <si>
    <t>https://podminky.urs.cz/item/CS_URS_2024_01/968082016</t>
  </si>
  <si>
    <t>(2,05*1,36)+(1,36*1,36)+(1,0*1,5)+(1,0*2,1)</t>
  </si>
  <si>
    <t>142</t>
  </si>
  <si>
    <t>971033361</t>
  </si>
  <si>
    <t>Vybourání otvorů ve zdivu základovém nebo nadzákladovém z cihel, tvárnic, příčkovek z cihel pálených na maltu vápennou nebo vápenocementovou plochy do 0,09 m2, tl. do 600 mm</t>
  </si>
  <si>
    <t>638907907</t>
  </si>
  <si>
    <t>https://podminky.urs.cz/item/CS_URS_2024_01/971033361</t>
  </si>
  <si>
    <t>"prostupy VZT" 7</t>
  </si>
  <si>
    <t>143</t>
  </si>
  <si>
    <t>971033621</t>
  </si>
  <si>
    <t>Vybourání otvorů ve zdivu základovém nebo nadzákladovém z cihel, tvárnic, příčkovek z cihel pálených na maltu vápennou nebo vápenocementovou plochy do 4 m2, tl. do 100 mm</t>
  </si>
  <si>
    <t>2115567135</t>
  </si>
  <si>
    <t>https://podminky.urs.cz/item/CS_URS_2024_01/971033621</t>
  </si>
  <si>
    <t>"1.NP" 0,8*2,3*2</t>
  </si>
  <si>
    <t>144</t>
  </si>
  <si>
    <t>971033651</t>
  </si>
  <si>
    <t>Vybourání otvorů ve zdivu základovém nebo nadzákladovém z cihel, tvárnic, příčkovek z cihel pálených na maltu vápennou nebo vápenocementovou plochy do 4 m2, tl. do 600 mm</t>
  </si>
  <si>
    <t>-975468479</t>
  </si>
  <si>
    <t>https://podminky.urs.cz/item/CS_URS_2024_01/971033651</t>
  </si>
  <si>
    <t>"1.NP" 1,2*2,5*0,34</t>
  </si>
  <si>
    <t>145</t>
  </si>
  <si>
    <t>974031143</t>
  </si>
  <si>
    <t>Vysekání rýh ve zdivu cihelném na maltu vápennou nebo vápenocementovou do hl. 70 mm a šířky do 100 mm</t>
  </si>
  <si>
    <t>-97089311</t>
  </si>
  <si>
    <t>https://podminky.urs.cz/item/CS_URS_2024_01/974031143</t>
  </si>
  <si>
    <t>146</t>
  </si>
  <si>
    <t>978013161</t>
  </si>
  <si>
    <t>Otlučení vápenných nebo vápenocementových omítek vnitřních ploch stěn s vyškrabáním spar, s očištěním zdiva, v rozsahu přes 30 do 50 %</t>
  </si>
  <si>
    <t>-1403998070</t>
  </si>
  <si>
    <t>https://podminky.urs.cz/item/CS_URS_2024_01/978013161</t>
  </si>
  <si>
    <t>147</t>
  </si>
  <si>
    <t>978019361</t>
  </si>
  <si>
    <t>Otlučení vápenných nebo vápenocementových omítek vnějších ploch s vyškrabáním spar a s očištěním zdiva stupně členitosti 3 až 5, v rozsahu přes 40 do 50 %</t>
  </si>
  <si>
    <t>1058430276</t>
  </si>
  <si>
    <t>https://podminky.urs.cz/item/CS_URS_2024_01/978019361</t>
  </si>
  <si>
    <t>148</t>
  </si>
  <si>
    <t>978059541</t>
  </si>
  <si>
    <t>Odsekání obkladů stěn včetně otlučení podkladní omítky až na zdivo z obkládaček vnitřních, z jakýchkoliv materiálů, plochy přes 1 m2</t>
  </si>
  <si>
    <t>268842941</t>
  </si>
  <si>
    <t>https://podminky.urs.cz/item/CS_URS_2024_01/978059541</t>
  </si>
  <si>
    <t>"1.NP" 94,0</t>
  </si>
  <si>
    <t>149</t>
  </si>
  <si>
    <t>985331213</t>
  </si>
  <si>
    <t>Dodatečné vlepování betonářské výztuže včetně vyvrtání a vyčištění otvoru chemickou maltou průměr výztuže 12 mm</t>
  </si>
  <si>
    <t>1436689731</t>
  </si>
  <si>
    <t>https://podminky.urs.cz/item/CS_URS_2024_01/985331213</t>
  </si>
  <si>
    <t>0,2*20</t>
  </si>
  <si>
    <t>150</t>
  </si>
  <si>
    <t>13021013</t>
  </si>
  <si>
    <t>tyč ocelová kruhová žebírková DIN 488 jakost B500B (10 505) výztuž do betonu D 12mm</t>
  </si>
  <si>
    <t>1685099302</t>
  </si>
  <si>
    <t>151</t>
  </si>
  <si>
    <t>985331911</t>
  </si>
  <si>
    <t>Dodatečné vlepování betonářské výztuže Příplatek k cenám za práci ve stísněném prostoru</t>
  </si>
  <si>
    <t>1572014080</t>
  </si>
  <si>
    <t>https://podminky.urs.cz/item/CS_URS_2024_01/985331911</t>
  </si>
  <si>
    <t>152</t>
  </si>
  <si>
    <t>985331912</t>
  </si>
  <si>
    <t>Dodatečné vlepování betonářské výztuže Příplatek k cenám za délku do 1 m jednotlivě</t>
  </si>
  <si>
    <t>-1473317564</t>
  </si>
  <si>
    <t>https://podminky.urs.cz/item/CS_URS_2024_01/985331912</t>
  </si>
  <si>
    <t>153</t>
  </si>
  <si>
    <t>993111111</t>
  </si>
  <si>
    <t>Dovoz a odvoz lešení včetně naložení a složení řadového, na vzdálenost do 10 km</t>
  </si>
  <si>
    <t>-264411203</t>
  </si>
  <si>
    <t>https://podminky.urs.cz/item/CS_URS_2024_01/993111111</t>
  </si>
  <si>
    <t>154</t>
  </si>
  <si>
    <t>993121111</t>
  </si>
  <si>
    <t>Dovoz a odvoz lešení včetně naložení a složení prostorového lehkého, na vzdálenost do 10 km</t>
  </si>
  <si>
    <t>-2027515253</t>
  </si>
  <si>
    <t>https://podminky.urs.cz/item/CS_URS_2024_01/993121111</t>
  </si>
  <si>
    <t>997</t>
  </si>
  <si>
    <t>Přesun sutě</t>
  </si>
  <si>
    <t>155</t>
  </si>
  <si>
    <t>997013151</t>
  </si>
  <si>
    <t>Vnitrostaveništní doprava suti a vybouraných hmot vodorovně do 50 m s naložením s omezením mechanizace pro budovy a haly výšky do 6 m</t>
  </si>
  <si>
    <t>-1287779192</t>
  </si>
  <si>
    <t>https://podminky.urs.cz/item/CS_URS_2024_01/997013151</t>
  </si>
  <si>
    <t>156</t>
  </si>
  <si>
    <t>997013501</t>
  </si>
  <si>
    <t>Odvoz suti a vybouraných hmot na skládku nebo meziskládku se složením, na vzdálenost do 1 km</t>
  </si>
  <si>
    <t>-1449657986</t>
  </si>
  <si>
    <t>https://podminky.urs.cz/item/CS_URS_2024_01/997013501</t>
  </si>
  <si>
    <t>157</t>
  </si>
  <si>
    <t>997013509</t>
  </si>
  <si>
    <t>Odvoz suti a vybouraných hmot na skládku nebo meziskládku se složením, na vzdálenost Příplatek k ceně za každý další započatý 1 km přes 1 km</t>
  </si>
  <si>
    <t>-1191772263</t>
  </si>
  <si>
    <t>https://podminky.urs.cz/item/CS_URS_2024_01/997013509</t>
  </si>
  <si>
    <t>172,448*14 'Přepočtené koeficientem množství</t>
  </si>
  <si>
    <t>158</t>
  </si>
  <si>
    <t>997013645</t>
  </si>
  <si>
    <t>Poplatek za uložení stavebního odpadu na skládce (skládkovné) asfaltového bez obsahu dehtu zatříděného do Katalogu odpadů pod kódem 17 03 02</t>
  </si>
  <si>
    <t>-1891953482</t>
  </si>
  <si>
    <t>https://podminky.urs.cz/item/CS_URS_2024_01/997013645</t>
  </si>
  <si>
    <t>159</t>
  </si>
  <si>
    <t>997013811</t>
  </si>
  <si>
    <t>Poplatek za uložení stavebního odpadu na skládce (skládkovné) dřevěného zatříděného do Katalogu odpadů pod kódem 17 02 01</t>
  </si>
  <si>
    <t>1420844303</t>
  </si>
  <si>
    <t>https://podminky.urs.cz/item/CS_URS_2024_01/997013811</t>
  </si>
  <si>
    <t>160</t>
  </si>
  <si>
    <t>997013813</t>
  </si>
  <si>
    <t>Poplatek za uložení stavebního odpadu na skládce (skládkovné) z plastických hmot zatříděného do Katalogu odpadů pod kódem 17 02 03</t>
  </si>
  <si>
    <t>-423082482</t>
  </si>
  <si>
    <t>https://podminky.urs.cz/item/CS_URS_2024_01/997013813</t>
  </si>
  <si>
    <t>161</t>
  </si>
  <si>
    <t>997013871</t>
  </si>
  <si>
    <t>Poplatek za uložení stavebního odpadu na recyklační skládce (skládkovné) směsného stavebního a demoličního zatříděného do Katalogu odpadů pod kódem 17 09 04</t>
  </si>
  <si>
    <t>-456082343</t>
  </si>
  <si>
    <t>https://podminky.urs.cz/item/CS_URS_2024_01/997013871</t>
  </si>
  <si>
    <t>998</t>
  </si>
  <si>
    <t>Přesun hmot</t>
  </si>
  <si>
    <t>162</t>
  </si>
  <si>
    <t>998011008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</si>
  <si>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</si>
  <si>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1817075036</t>
  </si>
  <si>
    <t>https://podminky.urs.cz/item/CS_URS_2024_01/998011008</t>
  </si>
  <si>
    <t>PSV</t>
  </si>
  <si>
    <t>Práce a dodávky PSV</t>
  </si>
  <si>
    <t>711</t>
  </si>
  <si>
    <t>Izolace proti vodě, vlhkosti a plynům</t>
  </si>
  <si>
    <t>163</t>
  </si>
  <si>
    <t>711111001</t>
  </si>
  <si>
    <t>Provedení izolace proti zemní vlhkosti natěradly a tmely za studena na ploše vodorovné V nátěrem penetračním</t>
  </si>
  <si>
    <t>-1976868803</t>
  </si>
  <si>
    <t>https://podminky.urs.cz/item/CS_URS_2024_01/711111001</t>
  </si>
  <si>
    <t>164</t>
  </si>
  <si>
    <t>11163150</t>
  </si>
  <si>
    <t>lak penetrační asfaltový</t>
  </si>
  <si>
    <t>-1998456591</t>
  </si>
  <si>
    <t>104*0,0003 'Přepočtené koeficientem množství</t>
  </si>
  <si>
    <t>165</t>
  </si>
  <si>
    <t>711131811</t>
  </si>
  <si>
    <t>Odstranění izolace proti zemní vlhkosti na ploše vodorovné V</t>
  </si>
  <si>
    <t>-1463255229</t>
  </si>
  <si>
    <t>https://podminky.urs.cz/item/CS_URS_2024_01/711131811</t>
  </si>
  <si>
    <t>166</t>
  </si>
  <si>
    <t>711141559</t>
  </si>
  <si>
    <t>Provedení izolace proti zemní vlhkosti pásy přitavením NAIP na ploše vodorovné V</t>
  </si>
  <si>
    <t>921993655</t>
  </si>
  <si>
    <t>https://podminky.urs.cz/item/CS_URS_2024_01/711141559</t>
  </si>
  <si>
    <t>167</t>
  </si>
  <si>
    <t>62856011</t>
  </si>
  <si>
    <t>pás asfaltový natavitelný modifikovaný SBS s vložkou z hliníkové fólie s textilií a spalitelnou PE fólií nebo jemnozrnným minerálním posypem na horním povrchu tl 4,0mm</t>
  </si>
  <si>
    <t>-462194183</t>
  </si>
  <si>
    <t>104*1,1655 'Přepočtené koeficientem množství</t>
  </si>
  <si>
    <t>168</t>
  </si>
  <si>
    <t>998711121</t>
  </si>
  <si>
    <t>Přesun hmot pro izolace proti vodě, vlhkosti a plynům stanovený z hmotnosti přesunovaného materiálu vodorovná dopravní vzdálenost do 50 m ruční (bez užití mechanizace) v objektech výšky do 6 m</t>
  </si>
  <si>
    <t>-1104926557</t>
  </si>
  <si>
    <t>https://podminky.urs.cz/item/CS_URS_2024_01/998711121</t>
  </si>
  <si>
    <t>713</t>
  </si>
  <si>
    <t>Izolace tepelné</t>
  </si>
  <si>
    <t>169</t>
  </si>
  <si>
    <t>713123211</t>
  </si>
  <si>
    <t>Montáž tepelně izolačního systému základové desky z XPS desek na svislé ploše přilepených nízkoexpanzní (PUR) pěnou jednovrstvého tloušťky izolace do 100 mm</t>
  </si>
  <si>
    <t>28223628</t>
  </si>
  <si>
    <t>https://podminky.urs.cz/item/CS_URS_2024_01/713123211</t>
  </si>
  <si>
    <t>75,0*0,6</t>
  </si>
  <si>
    <t>170</t>
  </si>
  <si>
    <t>2073631954</t>
  </si>
  <si>
    <t>P</t>
  </si>
  <si>
    <t>Poznámka k položce:_x000d_
Minimální předepsaná hodnota dle PENB je λ=0,038</t>
  </si>
  <si>
    <t>45*1,08 'Přepočtené koeficientem množství</t>
  </si>
  <si>
    <t>171</t>
  </si>
  <si>
    <t>713123311</t>
  </si>
  <si>
    <t>Montáž tepelně izolačního systému základové desky z XPS desek ostatní spojení a zpevnění vnitřních hran tepelné izolace základové desky úhelníky</t>
  </si>
  <si>
    <t>-84752591</t>
  </si>
  <si>
    <t>https://podminky.urs.cz/item/CS_URS_2024_01/713123311</t>
  </si>
  <si>
    <t>172</t>
  </si>
  <si>
    <t>713151111</t>
  </si>
  <si>
    <t>Montáž tepelné izolace střech šikmých rohožemi, pásy, deskami (izolační materiál ve specifikaci) kladenými volně mezi krokve</t>
  </si>
  <si>
    <t>-1343706051</t>
  </si>
  <si>
    <t>https://podminky.urs.cz/item/CS_URS_2024_01/713151111</t>
  </si>
  <si>
    <t>173</t>
  </si>
  <si>
    <t>63153714</t>
  </si>
  <si>
    <t>deska tepelně izolační minerální univerzální λ=0,036-0,037 tl 180mm</t>
  </si>
  <si>
    <t>-1609887199</t>
  </si>
  <si>
    <t>230*1,02 'Přepočtené koeficientem množství</t>
  </si>
  <si>
    <t>174</t>
  </si>
  <si>
    <t>713151121</t>
  </si>
  <si>
    <t>Montáž tepelné izolace střech šikmých rohožemi, pásy, deskami (izolační materiál ve specifikaci) kladenými volně pod krokve</t>
  </si>
  <si>
    <t>-2121531812</t>
  </si>
  <si>
    <t>https://podminky.urs.cz/item/CS_URS_2024_01/713151121</t>
  </si>
  <si>
    <t>175</t>
  </si>
  <si>
    <t>63153705</t>
  </si>
  <si>
    <t>deska tepelně izolační minerální univerzální λ=0,036-0,037 tl 80mm</t>
  </si>
  <si>
    <t>1360834242</t>
  </si>
  <si>
    <t>230*1,05 'Přepočtené koeficientem množství</t>
  </si>
  <si>
    <t>176</t>
  </si>
  <si>
    <t>713151153</t>
  </si>
  <si>
    <t>Montáž tepelné izolace střech šikmých rohožemi, pásy, deskami (izolační materiál ve specifikaci) přišroubovanými šrouby nad krokve, sklonu střechy do 30° tloušťky izolace přes 100 do 120 mm</t>
  </si>
  <si>
    <t>-739451156</t>
  </si>
  <si>
    <t>https://podminky.urs.cz/item/CS_URS_2024_01/713151153</t>
  </si>
  <si>
    <t>"zateplení nad stávajícím krovem" 130,0</t>
  </si>
  <si>
    <t>177</t>
  </si>
  <si>
    <t>28376533</t>
  </si>
  <si>
    <t>deska izolační PIR s oboustrannou kompozitní fólií s hliníkovou vložkou pro šikmé střechy λ=0,022 tl 120mm</t>
  </si>
  <si>
    <t>-391532511</t>
  </si>
  <si>
    <t>130*1,05 'Přepočtené koeficientem množství</t>
  </si>
  <si>
    <t>178</t>
  </si>
  <si>
    <t>713191215</t>
  </si>
  <si>
    <t>Montáž tepelné izolace stavebních konstrukcí - doplňky a konstrukční součásti stěn a sloupů překrytí pásem asfaltovým samolepícím na sucho</t>
  </si>
  <si>
    <t>-976973831</t>
  </si>
  <si>
    <t>https://podminky.urs.cz/item/CS_URS_2024_01/713191215</t>
  </si>
  <si>
    <t>"parotěsná zábrana nad stávajícím krovem" 130,0</t>
  </si>
  <si>
    <t>179</t>
  </si>
  <si>
    <t>62866281</t>
  </si>
  <si>
    <t>pás asfaltový samolepicí modifikovaný SBS s vložkou ze skleněné tkaniny se spalitelnou fólií nebo jemnozrnným minerálním posypem nebo textilií na horním povrchu tl 3,0mm</t>
  </si>
  <si>
    <t>-1469525402</t>
  </si>
  <si>
    <t>130*1,221 'Přepočtené koeficientem množství</t>
  </si>
  <si>
    <t>180</t>
  </si>
  <si>
    <t>713191233</t>
  </si>
  <si>
    <t>Montáž tepelné izolace stavebních konstrukcí - doplňky a konstrukční součásti stěn a sloupů překrytí fólií položenou volně s přelepením spojů</t>
  </si>
  <si>
    <t>-714659560</t>
  </si>
  <si>
    <t>https://podminky.urs.cz/item/CS_URS_2024_01/713191233</t>
  </si>
  <si>
    <t>181</t>
  </si>
  <si>
    <t>28329276</t>
  </si>
  <si>
    <t>fólie PE vyztužená pro parotěsnou vrstvu (reakce na oheň - třída E) 140g/m2</t>
  </si>
  <si>
    <t>96990073</t>
  </si>
  <si>
    <t>360*1,221 'Přepočtené koeficientem množství</t>
  </si>
  <si>
    <t>182</t>
  </si>
  <si>
    <t>998713121</t>
  </si>
  <si>
    <t>Přesun hmot pro izolace tepelné stanovený z hmotnosti přesunovaného materiálu vodorovná dopravní vzdálenost do 50 m ruční (bez užití mechanizace) v objektech výšky do 6 m</t>
  </si>
  <si>
    <t>1969335996</t>
  </si>
  <si>
    <t>https://podminky.urs.cz/item/CS_URS_2024_01/998713121</t>
  </si>
  <si>
    <t>762</t>
  </si>
  <si>
    <t>Konstrukce tesařské</t>
  </si>
  <si>
    <t>183</t>
  </si>
  <si>
    <t>762331812</t>
  </si>
  <si>
    <t>Demontáž vázaných konstrukcí krovů sklonu do 60° z hranolů, hranolků, fošen, průřezové plochy přes 120 do 224 cm2</t>
  </si>
  <si>
    <t>851893716</t>
  </si>
  <si>
    <t>https://podminky.urs.cz/item/CS_URS_2024_01/762331812</t>
  </si>
  <si>
    <t>(4,0+1,5+1,5)*4</t>
  </si>
  <si>
    <t>12,0*15</t>
  </si>
  <si>
    <t>14,0*4</t>
  </si>
  <si>
    <t>1,0*14</t>
  </si>
  <si>
    <t>184</t>
  </si>
  <si>
    <t>762331814</t>
  </si>
  <si>
    <t>Demontáž vázaných konstrukcí krovů sklonu do 60° z hranolů, hranolků, fošen, průřezové plochy přes 288 do 450 cm2</t>
  </si>
  <si>
    <t>1508239604</t>
  </si>
  <si>
    <t>https://podminky.urs.cz/item/CS_URS_2024_01/762331814</t>
  </si>
  <si>
    <t>8,5*4</t>
  </si>
  <si>
    <t>185</t>
  </si>
  <si>
    <t>762332142</t>
  </si>
  <si>
    <t>Montáž vázaných konstrukcí krovů střech pultových, sedlových, valbových, stanových čtvercového nebo obdélníkového půdorysu z řeziva hraněného s použitím ocelových spojek (spojky ve specifikaci) průřezové plochy přes 120 do 224 cm2</t>
  </si>
  <si>
    <t>-499165926</t>
  </si>
  <si>
    <t>https://podminky.urs.cz/item/CS_URS_2024_01/762332142</t>
  </si>
  <si>
    <t>"nový krov - dle výpisu řeziva" 426,1</t>
  </si>
  <si>
    <t>186</t>
  </si>
  <si>
    <t>60512130</t>
  </si>
  <si>
    <t>hranol stavební řezivo průřezu do 224cm2 do dl 6m</t>
  </si>
  <si>
    <t>-1111018367</t>
  </si>
  <si>
    <t>187</t>
  </si>
  <si>
    <t>762341250</t>
  </si>
  <si>
    <t>Montáž bednění střech rovných a šikmých sklonu do 60° s vyřezáním otvorů z prken hoblovaných</t>
  </si>
  <si>
    <t>1285929426</t>
  </si>
  <si>
    <t>https://podminky.urs.cz/item/CS_URS_2024_01/762341250</t>
  </si>
  <si>
    <t>360,0-130,0</t>
  </si>
  <si>
    <t>188</t>
  </si>
  <si>
    <t>60515111</t>
  </si>
  <si>
    <t>řezivo jehličnaté boční prkno 20-30mm</t>
  </si>
  <si>
    <t>-1740922331</t>
  </si>
  <si>
    <t>189</t>
  </si>
  <si>
    <t>60621155</t>
  </si>
  <si>
    <t>překližka vodovzdorná protiskl/hladká bříza tl 24mm</t>
  </si>
  <si>
    <t>-1940131991</t>
  </si>
  <si>
    <t>190</t>
  </si>
  <si>
    <t>762341811</t>
  </si>
  <si>
    <t>Demontáž bednění a laťování bednění střech rovných, obloukových, sklonu do 60° se všemi nadstřešními konstrukcemi z prken hrubých, hoblovaných tl. do 32 mm</t>
  </si>
  <si>
    <t>-2012336885</t>
  </si>
  <si>
    <t>https://podminky.urs.cz/item/CS_URS_2024_01/762341811</t>
  </si>
  <si>
    <t>170,0</t>
  </si>
  <si>
    <t>191</t>
  </si>
  <si>
    <t>762342511</t>
  </si>
  <si>
    <t>Montáž laťování montáž kontralatí na podklad bez tepelné izolace</t>
  </si>
  <si>
    <t>-1870198121</t>
  </si>
  <si>
    <t>https://podminky.urs.cz/item/CS_URS_2024_01/762342511</t>
  </si>
  <si>
    <t>345,0</t>
  </si>
  <si>
    <t>192</t>
  </si>
  <si>
    <t>60514106</t>
  </si>
  <si>
    <t>řezivo jehličnaté lať pevnostní třída S10-13 průřez 40x60mm</t>
  </si>
  <si>
    <t>-920097130</t>
  </si>
  <si>
    <t>193</t>
  </si>
  <si>
    <t>762354813</t>
  </si>
  <si>
    <t>Demontáž nadstřešních konstrukcí krovů střešních vikýřů sedlových</t>
  </si>
  <si>
    <t>900254054</t>
  </si>
  <si>
    <t>https://podminky.urs.cz/item/CS_URS_2024_01/762354813</t>
  </si>
  <si>
    <t>194</t>
  </si>
  <si>
    <t>762395000</t>
  </si>
  <si>
    <t>Spojovací prostředky krovů, bednění a laťování, nadstřešních konstrukcí svorníky, prkna, hřebíky, pásová ocel, vruty</t>
  </si>
  <si>
    <t>-1945782610</t>
  </si>
  <si>
    <t>https://podminky.urs.cz/item/CS_URS_2024_01/762395000</t>
  </si>
  <si>
    <t>195</t>
  </si>
  <si>
    <t>762511294</t>
  </si>
  <si>
    <t>Podlahové konstrukce podkladové z dřevoštěpkových desek OSB dvouvrstvých šroubovaných na pero a drážku 2x15 mm</t>
  </si>
  <si>
    <t>-1915248927</t>
  </si>
  <si>
    <t>https://podminky.urs.cz/item/CS_URS_2024_01/762511294</t>
  </si>
  <si>
    <t>"2.NP" 53,5</t>
  </si>
  <si>
    <t>196</t>
  </si>
  <si>
    <t>762512261</t>
  </si>
  <si>
    <t>Podlahové konstrukce podkladové montáž roštu podkladového</t>
  </si>
  <si>
    <t>-1446839685</t>
  </si>
  <si>
    <t>https://podminky.urs.cz/item/CS_URS_2024_01/762512261</t>
  </si>
  <si>
    <t>197</t>
  </si>
  <si>
    <t>60512125</t>
  </si>
  <si>
    <t>hranol stavební řezivo průřezu do 120cm2 do dl 6m</t>
  </si>
  <si>
    <t>-989368813</t>
  </si>
  <si>
    <t>198</t>
  </si>
  <si>
    <t>762595001</t>
  </si>
  <si>
    <t>Spojovací prostředky podlah a podkladových konstrukcí hřebíky, vruty</t>
  </si>
  <si>
    <t>-1335623643</t>
  </si>
  <si>
    <t>https://podminky.urs.cz/item/CS_URS_2024_01/762595001</t>
  </si>
  <si>
    <t>199</t>
  </si>
  <si>
    <t>762823111</t>
  </si>
  <si>
    <t>Montáž stropních trámů z hraněného řeziva mezi nosnou konstrukci, průřezové plochy do 75 cm2</t>
  </si>
  <si>
    <t>818578389</t>
  </si>
  <si>
    <t>https://podminky.urs.cz/item/CS_URS_2024_01/762823111</t>
  </si>
  <si>
    <t>200</t>
  </si>
  <si>
    <t>-562515783</t>
  </si>
  <si>
    <t>201</t>
  </si>
  <si>
    <t>762895000</t>
  </si>
  <si>
    <t>Spojovací prostředky záklopu stropů, stropnic, podbíjení hřebíky, svorníky</t>
  </si>
  <si>
    <t>-486818539</t>
  </si>
  <si>
    <t>https://podminky.urs.cz/item/CS_URS_2024_01/762895000</t>
  </si>
  <si>
    <t>202</t>
  </si>
  <si>
    <t>762921200</t>
  </si>
  <si>
    <t>Montáž polic z hoblovaných prken, šířky polic přes 0,40 do 0,70 m</t>
  </si>
  <si>
    <t>538513014</t>
  </si>
  <si>
    <t>https://podminky.urs.cz/item/CS_URS_2024_01/762921200</t>
  </si>
  <si>
    <t>203</t>
  </si>
  <si>
    <t>62432065</t>
  </si>
  <si>
    <t>deska kompaktní laminátová jádro bílé tl 10mm</t>
  </si>
  <si>
    <t>-1793730709</t>
  </si>
  <si>
    <t>12,6*1,05 'Přepočtené koeficientem množství</t>
  </si>
  <si>
    <t>204</t>
  </si>
  <si>
    <t>55441011</t>
  </si>
  <si>
    <t>dvouháček nerezový</t>
  </si>
  <si>
    <t>1538744432</t>
  </si>
  <si>
    <t>205</t>
  </si>
  <si>
    <t>998762101</t>
  </si>
  <si>
    <t>Přesun hmot pro konstrukce tesařské stanovený z hmotnosti přesunovaného materiálu vodorovná dopravní vzdálenost do 50 m základní v objektech výšky do 6 m</t>
  </si>
  <si>
    <t>-1788740743</t>
  </si>
  <si>
    <t>https://podminky.urs.cz/item/CS_URS_2024_01/998762101</t>
  </si>
  <si>
    <t>763</t>
  </si>
  <si>
    <t>Konstrukce suché výstavby</t>
  </si>
  <si>
    <t>206</t>
  </si>
  <si>
    <t>763111346</t>
  </si>
  <si>
    <t>Příčka ze sádrokartonových desek s nosnou konstrukcí z jednoduchých ocelových profilů UW, CW jednoduše opláštěná deskou protipožární impregnovanou DFH2 tl. 12,5 mm s izolací, EI 45, příčka tl. 125 mm, profil 100, Rw do 51 dB</t>
  </si>
  <si>
    <t>1690154395</t>
  </si>
  <si>
    <t>https://podminky.urs.cz/item/CS_URS_2024_01/763111346</t>
  </si>
  <si>
    <t>(6,5+1,25)*5,5</t>
  </si>
  <si>
    <t>3,0*4,0</t>
  </si>
  <si>
    <t>207</t>
  </si>
  <si>
    <t>763111347</t>
  </si>
  <si>
    <t>Příčka ze sádrokartonových desek s nosnou konstrukcí z jednoduchých ocelových profilů UW, CW jednoduše opláštěná deskou protipožární impregnovanou DFH2 tl. 12,5 mm s izolací, EI 45, příčka tl. 175 mm, profil 150, Rw do 51 dB</t>
  </si>
  <si>
    <t>540622725</t>
  </si>
  <si>
    <t>https://podminky.urs.cz/item/CS_URS_2024_01/763111347</t>
  </si>
  <si>
    <t>(2,65+2,9)*2,8</t>
  </si>
  <si>
    <t>208</t>
  </si>
  <si>
    <t>763111714</t>
  </si>
  <si>
    <t>Příčka ze sádrokartonových desek ostatní konstrukce a práce na příčkách ze sádrokartonových desek zalomení příčky</t>
  </si>
  <si>
    <t>446738328</t>
  </si>
  <si>
    <t>https://podminky.urs.cz/item/CS_URS_2024_01/763111714</t>
  </si>
  <si>
    <t>209</t>
  </si>
  <si>
    <t>763121445</t>
  </si>
  <si>
    <t>Stěna předsazená ze sádrokartonových desek s nosnou konstrukcí z ocelových profilů CW, UW jednoduše opláštěná deskou protipožární impregnovanou DFH2 tl. 15 mm s izolací, EI 30, stěna tl. 65 mm, profil 50</t>
  </si>
  <si>
    <t>-645291009</t>
  </si>
  <si>
    <t>https://podminky.urs.cz/item/CS_URS_2024_01/763121445</t>
  </si>
  <si>
    <t>6,28*1,56</t>
  </si>
  <si>
    <t>210</t>
  </si>
  <si>
    <t>763121447</t>
  </si>
  <si>
    <t>Stěna předsazená ze sádrokartonových desek s nosnou konstrukcí z ocelových profilů CW, UW jednoduše opláštěná deskou protipožární impregnovanou DFH2 tl. 15 mm s izolací, EI 30, stěna tl. 115 mm, profil 100</t>
  </si>
  <si>
    <t>845356118</t>
  </si>
  <si>
    <t>https://podminky.urs.cz/item/CS_URS_2024_01/763121447</t>
  </si>
  <si>
    <t>6,13*1,67</t>
  </si>
  <si>
    <t>211</t>
  </si>
  <si>
    <t>763122425</t>
  </si>
  <si>
    <t>Stěna šachtová ze sádrokartonových desek s nosnou konstrukcí z ocelových profilů CW, UW dvojitě opláštěná deskami protipožárními impregnovanými DFH2 tl. 2 x 12,5 mm bez izolace, EI 30, stěna tl. 125 mm, profil 100</t>
  </si>
  <si>
    <t>625617284</t>
  </si>
  <si>
    <t>https://podminky.urs.cz/item/CS_URS_2024_01/763122425</t>
  </si>
  <si>
    <t>212</t>
  </si>
  <si>
    <t>763131431</t>
  </si>
  <si>
    <t>Podhled ze sádrokartonových desek dvouvrstvá zavěšená spodní konstrukce z ocelových profilů CD, UD jednoduše opláštěná deskou protipožární DF, tl. 12,5 mm, bez izolace, REI do 90</t>
  </si>
  <si>
    <t>1146401852</t>
  </si>
  <si>
    <t>https://podminky.urs.cz/item/CS_URS_2024_01/763131431</t>
  </si>
  <si>
    <t>213</t>
  </si>
  <si>
    <t>763131765</t>
  </si>
  <si>
    <t>Podhled ze sádrokartonových desek Příplatek k cenám za výšku zavěšení přes 0,5 do 1,0 m</t>
  </si>
  <si>
    <t>1351724756</t>
  </si>
  <si>
    <t>https://podminky.urs.cz/item/CS_URS_2024_01/763131765</t>
  </si>
  <si>
    <t>214</t>
  </si>
  <si>
    <t>763161745</t>
  </si>
  <si>
    <t>Podkroví ze sádrokartonových desek dvouvrstvá spodní konstrukce z ocelových profilů CD, UD na krokvových závěsech jednoduše opláštěná deskou impregnovanými protipožárními DFH2, tl. 15 mm, bez TI</t>
  </si>
  <si>
    <t>-354595</t>
  </si>
  <si>
    <t>https://podminky.urs.cz/item/CS_URS_2024_01/763161745</t>
  </si>
  <si>
    <t>215</t>
  </si>
  <si>
    <t>763181311</t>
  </si>
  <si>
    <t>Výplně otvorů konstrukcí ze sádrokartonových desek montáž zárubně kovové s konstrukcí jednokřídlové</t>
  </si>
  <si>
    <t>-1318233064</t>
  </si>
  <si>
    <t>https://podminky.urs.cz/item/CS_URS_2024_01/763181311</t>
  </si>
  <si>
    <t>216</t>
  </si>
  <si>
    <t>55331589</t>
  </si>
  <si>
    <t>zárubeň jednokřídlá ocelová pro sádrokartonové příčky tl stěny 75-100mm rozměru 700/1970, 2100mm</t>
  </si>
  <si>
    <t>-737660165</t>
  </si>
  <si>
    <t>217</t>
  </si>
  <si>
    <t>55331590</t>
  </si>
  <si>
    <t>zárubeň jednokřídlá ocelová pro sádrokartonové příčky tl stěny 75-100mm rozměru 800/1970, 2100mm</t>
  </si>
  <si>
    <t>2172238</t>
  </si>
  <si>
    <t>218</t>
  </si>
  <si>
    <t>55331594</t>
  </si>
  <si>
    <t>zárubeň jednokřídlá ocelová pro sádrokartonové příčky tl stěny 110-150mm rozměru 700/1970, 2100mm</t>
  </si>
  <si>
    <t>-1425160938</t>
  </si>
  <si>
    <t>219</t>
  </si>
  <si>
    <t>763181411</t>
  </si>
  <si>
    <t>Výplně otvorů konstrukcí ze sádrokartonových desek ztužující výplň otvoru pro dveře s CW a UW profilem, výšky příčky do 2,60 m</t>
  </si>
  <si>
    <t>-782552024</t>
  </si>
  <si>
    <t>https://podminky.urs.cz/item/CS_URS_2024_01/763181411</t>
  </si>
  <si>
    <t>220</t>
  </si>
  <si>
    <t>998763331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</si>
  <si>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do 6 m</t>
  </si>
  <si>
    <t>-1713208424</t>
  </si>
  <si>
    <t>https://podminky.urs.cz/item/CS_URS_2024_01/998763331</t>
  </si>
  <si>
    <t>764</t>
  </si>
  <si>
    <t>Konstrukce klempířské</t>
  </si>
  <si>
    <t>221</t>
  </si>
  <si>
    <t>764001841</t>
  </si>
  <si>
    <t>Demontáž klempířských konstrukcí krytiny ze šablon do suti</t>
  </si>
  <si>
    <t>1591807895</t>
  </si>
  <si>
    <t>https://podminky.urs.cz/item/CS_URS_2024_01/764001841</t>
  </si>
  <si>
    <t>25,0*12,0</t>
  </si>
  <si>
    <t>222</t>
  </si>
  <si>
    <t>764001861</t>
  </si>
  <si>
    <t>Demontáž klempířských konstrukcí oplechování hřebene z hřebenáčů do suti</t>
  </si>
  <si>
    <t>-1953377623</t>
  </si>
  <si>
    <t>https://podminky.urs.cz/item/CS_URS_2024_01/764001861</t>
  </si>
  <si>
    <t>25,0+4,0</t>
  </si>
  <si>
    <t>223</t>
  </si>
  <si>
    <t>764001891</t>
  </si>
  <si>
    <t>Demontáž klempířských konstrukcí oplechování úžlabí do suti</t>
  </si>
  <si>
    <t>-1726577109</t>
  </si>
  <si>
    <t>https://podminky.urs.cz/item/CS_URS_2024_01/764001891</t>
  </si>
  <si>
    <t>224</t>
  </si>
  <si>
    <t>764002801</t>
  </si>
  <si>
    <t>Demontáž klempířských konstrukcí závětrné lišty do suti</t>
  </si>
  <si>
    <t>-1890524530</t>
  </si>
  <si>
    <t>https://podminky.urs.cz/item/CS_URS_2024_01/764002801</t>
  </si>
  <si>
    <t>12,0*2</t>
  </si>
  <si>
    <t>225</t>
  </si>
  <si>
    <t>764002812</t>
  </si>
  <si>
    <t>Demontáž klempířských konstrukcí okapového plechu do suti, v krytině skládané</t>
  </si>
  <si>
    <t>-77820597</t>
  </si>
  <si>
    <t>https://podminky.urs.cz/item/CS_URS_2024_01/764002812</t>
  </si>
  <si>
    <t>(25,0*2)+8,0</t>
  </si>
  <si>
    <t>226</t>
  </si>
  <si>
    <t>764002851</t>
  </si>
  <si>
    <t>Demontáž klempířských konstrukcí oplechování parapetů do suti</t>
  </si>
  <si>
    <t>330777271</t>
  </si>
  <si>
    <t>https://podminky.urs.cz/item/CS_URS_2024_01/764002851</t>
  </si>
  <si>
    <t>227</t>
  </si>
  <si>
    <t>764002881</t>
  </si>
  <si>
    <t>Demontáž klempířských konstrukcí lemování střešních prostupů do suti</t>
  </si>
  <si>
    <t>412748980</t>
  </si>
  <si>
    <t>https://podminky.urs.cz/item/CS_URS_2024_01/764002881</t>
  </si>
  <si>
    <t>228</t>
  </si>
  <si>
    <t>764004801</t>
  </si>
  <si>
    <t>Demontáž klempířských konstrukcí žlabu podokapního do suti</t>
  </si>
  <si>
    <t>996783422</t>
  </si>
  <si>
    <t>https://podminky.urs.cz/item/CS_URS_2024_01/764004801</t>
  </si>
  <si>
    <t>25,0*2</t>
  </si>
  <si>
    <t>229</t>
  </si>
  <si>
    <t>764111643</t>
  </si>
  <si>
    <t>Krytina ze svitků, ze šablon nebo taškových tabulí z pozinkovaného plechu s povrchovou úpravou s úpravou u okapů, prostupů a výčnělků střechy rovné drážkováním ze svitků do rš 670 mm, sklon střechy přes 30 do 60°</t>
  </si>
  <si>
    <t>379563738</t>
  </si>
  <si>
    <t>https://podminky.urs.cz/item/CS_URS_2024_01/764111643</t>
  </si>
  <si>
    <t>(25,0*12,0)+(6,0*11,0)</t>
  </si>
  <si>
    <t>230</t>
  </si>
  <si>
    <t>764211613</t>
  </si>
  <si>
    <t>Oplechování střešních prvků z pozinkovaného plechu s povrchovou úpravou hřebene větraného s použitím hřebenového plechu s těsněním a perforovaným plechem rš 250 mm</t>
  </si>
  <si>
    <t>-1713161727</t>
  </si>
  <si>
    <t>https://podminky.urs.cz/item/CS_URS_2024_01/764211613</t>
  </si>
  <si>
    <t>"K6 + K7" 12,3+10,7+14,0</t>
  </si>
  <si>
    <t>231</t>
  </si>
  <si>
    <t>764212606</t>
  </si>
  <si>
    <t>Oplechování střešních prvků z pozinkovaného plechu s povrchovou úpravou úžlabí rš 500 mm</t>
  </si>
  <si>
    <t>1979378416</t>
  </si>
  <si>
    <t>https://podminky.urs.cz/item/CS_URS_2024_01/764212606</t>
  </si>
  <si>
    <t>"K5" (5,4*2)+(7,4*2)</t>
  </si>
  <si>
    <t>232</t>
  </si>
  <si>
    <t>764212634</t>
  </si>
  <si>
    <t>Oplechování střešních prvků z pozinkovaného plechu s povrchovou úpravou štítu závětrnou lištou rš 330 mm</t>
  </si>
  <si>
    <t>-1117933870</t>
  </si>
  <si>
    <t>https://podminky.urs.cz/item/CS_URS_2024_01/764212634</t>
  </si>
  <si>
    <t>"K4"</t>
  </si>
  <si>
    <t>"podélné štíty" 5,3*4</t>
  </si>
  <si>
    <t>"příčné štíty" 5,0*4</t>
  </si>
  <si>
    <t>233</t>
  </si>
  <si>
    <t>764212663</t>
  </si>
  <si>
    <t>Oplechování střešních prvků z pozinkovaného plechu s povrchovou úpravou okapu střechy rovné okapovým plechem rš 250 mm</t>
  </si>
  <si>
    <t>-59759624</t>
  </si>
  <si>
    <t>https://podminky.urs.cz/item/CS_URS_2024_01/764212663</t>
  </si>
  <si>
    <t>"K2"</t>
  </si>
  <si>
    <t>"podélné střechy" (9,6*2)+(6,8*2)</t>
  </si>
  <si>
    <t>"příčné střechy" (4,5*2)+1,6</t>
  </si>
  <si>
    <t>234</t>
  </si>
  <si>
    <t>764212683</t>
  </si>
  <si>
    <t>Oplechování střešních prvků z pozinkovaného plechu s povrchovou úpravou okapu střechy rovné systémovou okapovou lištou rš 250 mm v krytině ze šablon</t>
  </si>
  <si>
    <t>188123577</t>
  </si>
  <si>
    <t>https://podminky.urs.cz/item/CS_URS_2024_01/764212683</t>
  </si>
  <si>
    <t>"K3"</t>
  </si>
  <si>
    <t>235</t>
  </si>
  <si>
    <t>764213652</t>
  </si>
  <si>
    <t>Oplechování střešních prvků z pozinkovaného plechu s povrchovou úpravou střešní výlez rozměru 600 x 600 mm, střechy s krytinou skládanou nebo plechovou</t>
  </si>
  <si>
    <t>2110928932</t>
  </si>
  <si>
    <t>https://podminky.urs.cz/item/CS_URS_2024_01/764213652</t>
  </si>
  <si>
    <t>236</t>
  </si>
  <si>
    <t>764226404</t>
  </si>
  <si>
    <t>Oplechování parapetů z hliníkového plechu rovných mechanicky kotvené, bez rohů rš 330 mm</t>
  </si>
  <si>
    <t>-429029012</t>
  </si>
  <si>
    <t>https://podminky.urs.cz/item/CS_URS_2024_01/764226404</t>
  </si>
  <si>
    <t>"K1"</t>
  </si>
  <si>
    <t>"1.NP" 2,0+1,4+0,4+0,4+0,4+2,0+2,0+2,0+2,0</t>
  </si>
  <si>
    <t>"podkroví" 3,4+2,8</t>
  </si>
  <si>
    <t>237</t>
  </si>
  <si>
    <t>764314612</t>
  </si>
  <si>
    <t>Lemování prostupů z pozinkovaného plechu s povrchovou úpravou bez lišty, střech s krytinou skládanou nebo z plechu</t>
  </si>
  <si>
    <t>-1578403151</t>
  </si>
  <si>
    <t>https://podminky.urs.cz/item/CS_URS_2024_01/764314612</t>
  </si>
  <si>
    <t>238</t>
  </si>
  <si>
    <t>764511601</t>
  </si>
  <si>
    <t>Žlab podokapní z pozinkovaného plechu s povrchovou úpravou včetně háků a čel půlkruhový do rš 280 mm</t>
  </si>
  <si>
    <t>998978402</t>
  </si>
  <si>
    <t>https://podminky.urs.cz/item/CS_URS_2024_01/764511601</t>
  </si>
  <si>
    <t>"K8 + K11" (9,4*2)+(6,8*2)+1,0+5,3+4,4</t>
  </si>
  <si>
    <t>239</t>
  </si>
  <si>
    <t>764511642</t>
  </si>
  <si>
    <t>Žlab podokapní z pozinkovaného plechu s povrchovou úpravou včetně háků a čel kotlík oválný (trychtýřový), rš žlabu/průměr svodu 330/100 mm</t>
  </si>
  <si>
    <t>-816920221</t>
  </si>
  <si>
    <t>https://podminky.urs.cz/item/CS_URS_2024_01/764511642</t>
  </si>
  <si>
    <t>"K10" 1</t>
  </si>
  <si>
    <t>240</t>
  </si>
  <si>
    <t>764518622</t>
  </si>
  <si>
    <t>Svod z pozinkovaného plechu s upraveným povrchem včetně objímek, kolen a odskoků kruhový, průměru 100 mm</t>
  </si>
  <si>
    <t>1234492506</t>
  </si>
  <si>
    <t>https://podminky.urs.cz/item/CS_URS_2024_01/764518622</t>
  </si>
  <si>
    <t>"K9" 4,0+4,5+4,0+4,8+4,6</t>
  </si>
  <si>
    <t>241</t>
  </si>
  <si>
    <t>998764121</t>
  </si>
  <si>
    <t>Přesun hmot pro konstrukce klempířské stanovený z hmotnosti přesunovaného materiálu vodorovná dopravní vzdálenost do 50 m ruční (bez užtití mechanizace) v objektech výšky do 6 m</t>
  </si>
  <si>
    <t>-1720068958</t>
  </si>
  <si>
    <t>https://podminky.urs.cz/item/CS_URS_2024_01/998764121</t>
  </si>
  <si>
    <t>765</t>
  </si>
  <si>
    <t>Krytina skládaná</t>
  </si>
  <si>
    <t>242</t>
  </si>
  <si>
    <t>765191001</t>
  </si>
  <si>
    <t>Montáž pojistné hydroizolační nebo parotěsné fólie kladené ve sklonu do 20° lepením (vodotěsné podstřeší) na bednění nebo tepelnou izolaci</t>
  </si>
  <si>
    <t>1075714402</t>
  </si>
  <si>
    <t>https://podminky.urs.cz/item/CS_URS_2024_01/765191001</t>
  </si>
  <si>
    <t>243</t>
  </si>
  <si>
    <t>28329322</t>
  </si>
  <si>
    <t>fólie kontaktní difuzně propustná pro doplňkovou hydroizolační vrstvu, čtyřvrstvá mikroporézní PP 160g/m2</t>
  </si>
  <si>
    <t>403495216</t>
  </si>
  <si>
    <t>366*1,1 'Přepočtené koeficientem množství</t>
  </si>
  <si>
    <t>244</t>
  </si>
  <si>
    <t>765191911</t>
  </si>
  <si>
    <t>Demontáž pojistné hydroizolační fólie kladené ve sklonu přes 30°</t>
  </si>
  <si>
    <t>149301587</t>
  </si>
  <si>
    <t>https://podminky.urs.cz/item/CS_URS_2024_01/765191911</t>
  </si>
  <si>
    <t>245</t>
  </si>
  <si>
    <t>998765121</t>
  </si>
  <si>
    <t>Přesun hmot pro krytiny skládané stanovený z hmotnosti přesunovaného materiálu vodorovná dopravní vzdálenost do 50 m ruční (bez užití mechanizace) na objektech výšky do 6 m</t>
  </si>
  <si>
    <t>-1104416791</t>
  </si>
  <si>
    <t>https://podminky.urs.cz/item/CS_URS_2024_01/998765121</t>
  </si>
  <si>
    <t>766</t>
  </si>
  <si>
    <t>Konstrukce truhlářské</t>
  </si>
  <si>
    <t>246</t>
  </si>
  <si>
    <t>766211611</t>
  </si>
  <si>
    <t>Montáž schodišťových madel kotvených do stěny dřevěných průběžných, šířky do 150 mm</t>
  </si>
  <si>
    <t>-217530780</t>
  </si>
  <si>
    <t>https://podminky.urs.cz/item/CS_URS_2024_01/766211611</t>
  </si>
  <si>
    <t>247</t>
  </si>
  <si>
    <t>05217100</t>
  </si>
  <si>
    <t>madlo bukové D 42mm</t>
  </si>
  <si>
    <t>1294727129</t>
  </si>
  <si>
    <t>6*1,1 'Přepočtené koeficientem množství</t>
  </si>
  <si>
    <t>248</t>
  </si>
  <si>
    <t>54889030</t>
  </si>
  <si>
    <t>uchycení madla na zeď nerezové D 42,4mm</t>
  </si>
  <si>
    <t>355398064</t>
  </si>
  <si>
    <t>249</t>
  </si>
  <si>
    <t>31141005</t>
  </si>
  <si>
    <t>vrut ocelový FeZn zápustná hlava drážka hvězdicová plný závit 4x60mm</t>
  </si>
  <si>
    <t>100 kus</t>
  </si>
  <si>
    <t>-868502885</t>
  </si>
  <si>
    <t>250</t>
  </si>
  <si>
    <t>766622117</t>
  </si>
  <si>
    <t>Montáž oken plastových včetně montáže rámu plochy přes 1 m2 pevných do zdiva, výšky přes 2,5 m</t>
  </si>
  <si>
    <t>34744193</t>
  </si>
  <si>
    <t>https://podminky.urs.cz/item/CS_URS_2024_01/766622117</t>
  </si>
  <si>
    <t>251</t>
  </si>
  <si>
    <t>61140047</t>
  </si>
  <si>
    <t>okno plastové s fixním zasklením dvojsklo přes plochu 1m2 přes v 2,5m</t>
  </si>
  <si>
    <t>-1889051543</t>
  </si>
  <si>
    <t>Poznámka k položce:_x000d_
Minimální hodnota součinitele prostupu tepla dle PENB musí být 1,2 W/m².K</t>
  </si>
  <si>
    <t>252</t>
  </si>
  <si>
    <t>766622131</t>
  </si>
  <si>
    <t>Montáž oken plastových včetně montáže rámu plochy přes 1 m2 otevíravých do zdiva, výšky do 1,5 m</t>
  </si>
  <si>
    <t>-1856501153</t>
  </si>
  <si>
    <t>https://podminky.urs.cz/item/CS_URS_2024_01/766622131</t>
  </si>
  <si>
    <t>253</t>
  </si>
  <si>
    <t>61140051</t>
  </si>
  <si>
    <t>okno plastové otevíravé/sklopné dvojsklo přes plochu 1m2 do v 1,5m</t>
  </si>
  <si>
    <t>-740146788</t>
  </si>
  <si>
    <t>254</t>
  </si>
  <si>
    <t>766622216</t>
  </si>
  <si>
    <t>Montáž oken plastových plochy do 1 m2 včetně montáže rámu otevíravých do zdiva</t>
  </si>
  <si>
    <t>439996734</t>
  </si>
  <si>
    <t>https://podminky.urs.cz/item/CS_URS_2024_01/766622216</t>
  </si>
  <si>
    <t>255</t>
  </si>
  <si>
    <t>61140049</t>
  </si>
  <si>
    <t>okno plastové otevíravé/sklopné dvojsklo do plochy 1m2</t>
  </si>
  <si>
    <t>-1289498407</t>
  </si>
  <si>
    <t>256</t>
  </si>
  <si>
    <t>766660001</t>
  </si>
  <si>
    <t>Montáž dveřních křídel dřevěných nebo plastových otevíravých do ocelové zárubně povrchově upravených jednokřídlových, šířky do 800 mm</t>
  </si>
  <si>
    <t>1222287301</t>
  </si>
  <si>
    <t>https://podminky.urs.cz/item/CS_URS_2024_01/766660001</t>
  </si>
  <si>
    <t>257</t>
  </si>
  <si>
    <t>61162073</t>
  </si>
  <si>
    <t>dveře jednokřídlé voštinové povrch laminátový plné 700x1970-2100mm</t>
  </si>
  <si>
    <t>-199130831</t>
  </si>
  <si>
    <t>258</t>
  </si>
  <si>
    <t>61162074</t>
  </si>
  <si>
    <t>dveře jednokřídlé voštinové povrch laminátový plné 800x1970-2100mm</t>
  </si>
  <si>
    <t>-938343594</t>
  </si>
  <si>
    <t>259</t>
  </si>
  <si>
    <t>766660021</t>
  </si>
  <si>
    <t>Montáž dveřních křídel dřevěných nebo plastových otevíravých do ocelové zárubně protipožárních jednokřídlových, šířky do 800 mm</t>
  </si>
  <si>
    <t>2102348848</t>
  </si>
  <si>
    <t>https://podminky.urs.cz/item/CS_URS_2024_01/766660021</t>
  </si>
  <si>
    <t>260</t>
  </si>
  <si>
    <t>61162098</t>
  </si>
  <si>
    <t>dveře jednokřídlé dřevotřískové protipožární EI (EW) 30 D3 povrch laminátový plné 800x1970-2100mm</t>
  </si>
  <si>
    <t>1227608878</t>
  </si>
  <si>
    <t>261</t>
  </si>
  <si>
    <t>766660421</t>
  </si>
  <si>
    <t>Montáž vchodových dveří včetně rámu do zdiva jednokřídlových s nadsvětlíkem</t>
  </si>
  <si>
    <t>-1027014664</t>
  </si>
  <si>
    <t>https://podminky.urs.cz/item/CS_URS_2024_01/766660421</t>
  </si>
  <si>
    <t>262</t>
  </si>
  <si>
    <t>61140516</t>
  </si>
  <si>
    <t>dveře jednokřídlé plastové bílé prosklené s nadsvětlíkem max rozměru otvoru 3,3m2 bezpečnostní třídy RC2</t>
  </si>
  <si>
    <t>-914944222</t>
  </si>
  <si>
    <t>263</t>
  </si>
  <si>
    <t>766660717</t>
  </si>
  <si>
    <t>Montáž dveřních doplňků samozavírače na zárubeň ocelovou</t>
  </si>
  <si>
    <t>-1015958727</t>
  </si>
  <si>
    <t>https://podminky.urs.cz/item/CS_URS_2024_01/766660717</t>
  </si>
  <si>
    <t>264</t>
  </si>
  <si>
    <t>54917250</t>
  </si>
  <si>
    <t>samozavírač dveří hydraulický</t>
  </si>
  <si>
    <t>1845762346</t>
  </si>
  <si>
    <t>265</t>
  </si>
  <si>
    <t>766660723</t>
  </si>
  <si>
    <t>Montáž dveřních doplňků dveřního kování interiérového lůžka protiplechu</t>
  </si>
  <si>
    <t>1855466668</t>
  </si>
  <si>
    <t>https://podminky.urs.cz/item/CS_URS_2024_01/766660723</t>
  </si>
  <si>
    <t>266</t>
  </si>
  <si>
    <t>766660728</t>
  </si>
  <si>
    <t>Montáž dveřních doplňků dveřního kování interiérového zámku</t>
  </si>
  <si>
    <t>1476903078</t>
  </si>
  <si>
    <t>https://podminky.urs.cz/item/CS_URS_2024_01/766660728</t>
  </si>
  <si>
    <t>267</t>
  </si>
  <si>
    <t>54924003</t>
  </si>
  <si>
    <t>zámek zadlabací mezipokojový pravý pro WC kování 72x55mm</t>
  </si>
  <si>
    <t>-1049535746</t>
  </si>
  <si>
    <t>268</t>
  </si>
  <si>
    <t>766660729</t>
  </si>
  <si>
    <t>Montáž dveřních doplňků dveřního kování interiérového štítku s klikou</t>
  </si>
  <si>
    <t>1836291373</t>
  </si>
  <si>
    <t>https://podminky.urs.cz/item/CS_URS_2024_01/766660729</t>
  </si>
  <si>
    <t>269</t>
  </si>
  <si>
    <t>54914123</t>
  </si>
  <si>
    <t>kování rozetové klika/klika</t>
  </si>
  <si>
    <t>-718373524</t>
  </si>
  <si>
    <t>270</t>
  </si>
  <si>
    <t>766699211</t>
  </si>
  <si>
    <t>Montáž ostatních truhlářských konstrukcí desek lavic, šířky do 500 mm</t>
  </si>
  <si>
    <t>2006503601</t>
  </si>
  <si>
    <t>https://podminky.urs.cz/item/CS_URS_2024_01/766699211</t>
  </si>
  <si>
    <t>271</t>
  </si>
  <si>
    <t>60722288</t>
  </si>
  <si>
    <t>deska dřevotřísková laminovaná 2070x2800mm tl 32mm</t>
  </si>
  <si>
    <t>372868935</t>
  </si>
  <si>
    <t>10,5*1,05 'Přepočtené koeficientem množství</t>
  </si>
  <si>
    <t>272</t>
  </si>
  <si>
    <t>766811115</t>
  </si>
  <si>
    <t>Montáž kuchyňských linek korpusu spodních skříněk na nožičky (včetně vyrovnání), šířky jednoho dílu do 600 mm</t>
  </si>
  <si>
    <t>420274334</t>
  </si>
  <si>
    <t>https://podminky.urs.cz/item/CS_URS_2024_01/766811115</t>
  </si>
  <si>
    <t>273</t>
  </si>
  <si>
    <t>450SPUD60L</t>
  </si>
  <si>
    <t xml:space="preserve">Kuchyňská skříňka spodní 60x87x56 cm bílá lesk </t>
  </si>
  <si>
    <t>1939422034</t>
  </si>
  <si>
    <t>274</t>
  </si>
  <si>
    <t>766811151</t>
  </si>
  <si>
    <t>Montáž kuchyňských linek korpusu horních skříněk šroubovaných na stěnu, šířky jednoho dílu do 600 mm</t>
  </si>
  <si>
    <t>-188450682</t>
  </si>
  <si>
    <t>https://podminky.urs.cz/item/CS_URS_2024_01/766811151</t>
  </si>
  <si>
    <t>275</t>
  </si>
  <si>
    <t>450W601R</t>
  </si>
  <si>
    <t>Kuchyňská skříňka horní s dvířky 60x72x35 cm bílá lesk</t>
  </si>
  <si>
    <t>1182749328</t>
  </si>
  <si>
    <t>276</t>
  </si>
  <si>
    <t>766811213</t>
  </si>
  <si>
    <t>Montáž kuchyňských linek pracovní desky bez výřezu, délky jednoho dílu přes 2000 do 4000 mm</t>
  </si>
  <si>
    <t>837279423</t>
  </si>
  <si>
    <t>https://podminky.urs.cz/item/CS_URS_2024_01/766811213</t>
  </si>
  <si>
    <t>277</t>
  </si>
  <si>
    <t>60722287</t>
  </si>
  <si>
    <t>deska dřevotřísková laminovaná 2070x2800mm tl 28mm</t>
  </si>
  <si>
    <t>1458650983</t>
  </si>
  <si>
    <t>278</t>
  </si>
  <si>
    <t>766811221</t>
  </si>
  <si>
    <t>Montáž kuchyňských linek pracovní desky Příplatek k ceně za vyřezání otvoru (včetně zaměření)</t>
  </si>
  <si>
    <t>465256655</t>
  </si>
  <si>
    <t>https://podminky.urs.cz/item/CS_URS_2024_01/766811221</t>
  </si>
  <si>
    <t>279</t>
  </si>
  <si>
    <t>766811222</t>
  </si>
  <si>
    <t>Montáž kuchyňských linek pracovní desky Příplatek k ceně za usazení varné desky (včetně silikonu)</t>
  </si>
  <si>
    <t>-761199589</t>
  </si>
  <si>
    <t>https://podminky.urs.cz/item/CS_URS_2024_01/766811222</t>
  </si>
  <si>
    <t>280</t>
  </si>
  <si>
    <t>766811223</t>
  </si>
  <si>
    <t>Montáž kuchyňských linek pracovní desky Příplatek k ceně za usazení dřezu (včetně silikonu)</t>
  </si>
  <si>
    <t>-1801849720</t>
  </si>
  <si>
    <t>https://podminky.urs.cz/item/CS_URS_2024_01/766811223</t>
  </si>
  <si>
    <t>281</t>
  </si>
  <si>
    <t>766811R01</t>
  </si>
  <si>
    <t xml:space="preserve">Dodávka a montáž 2x kuchyňský stůl a 8x židle </t>
  </si>
  <si>
    <t>soubor</t>
  </si>
  <si>
    <t>963612362</t>
  </si>
  <si>
    <t>282</t>
  </si>
  <si>
    <t>998766121</t>
  </si>
  <si>
    <t>Přesun hmot pro konstrukce truhlářské stanovený z hmotnosti přesunovaného materiálu vodorovná dopravní vzdálenost do 50 m ruční (bez užití mechanizace) v objektech výšky do 6 m</t>
  </si>
  <si>
    <t>-1716531888</t>
  </si>
  <si>
    <t>https://podminky.urs.cz/item/CS_URS_2024_01/998766121</t>
  </si>
  <si>
    <t>767</t>
  </si>
  <si>
    <t>Konstrukce zámečnické</t>
  </si>
  <si>
    <t>283</t>
  </si>
  <si>
    <t>767151110</t>
  </si>
  <si>
    <t>Montáž přestavitelných a mobilních příček přestavitelných rámových modul výšky do 3 m plný</t>
  </si>
  <si>
    <t>-36760733</t>
  </si>
  <si>
    <t>https://podminky.urs.cz/item/CS_URS_2024_01/767151110</t>
  </si>
  <si>
    <t>"sanitární dělící stěny" 6,0*2,0</t>
  </si>
  <si>
    <t>284</t>
  </si>
  <si>
    <t>59054780</t>
  </si>
  <si>
    <t>příčka interiérová přestavitelná rámová plná, š modulu 1,2m, výška do 3m, tl 100mm</t>
  </si>
  <si>
    <t>1219967416</t>
  </si>
  <si>
    <t>285</t>
  </si>
  <si>
    <t>59054815</t>
  </si>
  <si>
    <t>modul dveřní pro mobilní příčku, dveře jednokřídlé plné</t>
  </si>
  <si>
    <t>906919920</t>
  </si>
  <si>
    <t>286</t>
  </si>
  <si>
    <t>767651113</t>
  </si>
  <si>
    <t>Montáž vrat garážových nebo průmyslových sekčních zajížděcích pod strop, plochy přes 9 do 13 m2</t>
  </si>
  <si>
    <t>1938706116</t>
  </si>
  <si>
    <t>https://podminky.urs.cz/item/CS_URS_2024_01/767651113</t>
  </si>
  <si>
    <t>287</t>
  </si>
  <si>
    <t>55345869</t>
  </si>
  <si>
    <t>vrata garážová sekční zateplená lamela typ M 3,0x3,0m</t>
  </si>
  <si>
    <t>-438557280</t>
  </si>
  <si>
    <t>288</t>
  </si>
  <si>
    <t>767651114</t>
  </si>
  <si>
    <t>Montáž vrat garážových nebo průmyslových sekčních zajížděcích pod strop, plochy přes 13 m2</t>
  </si>
  <si>
    <t>-2104943449</t>
  </si>
  <si>
    <t>https://podminky.urs.cz/item/CS_URS_2024_01/767651114</t>
  </si>
  <si>
    <t>289</t>
  </si>
  <si>
    <t>55345871</t>
  </si>
  <si>
    <t>vrata garážová sekční zateplená lamela typ M 4,0x4,0m</t>
  </si>
  <si>
    <t>1855714588</t>
  </si>
  <si>
    <t>290</t>
  </si>
  <si>
    <t>767651121</t>
  </si>
  <si>
    <t>Montáž vrat garážových nebo průmyslových příslušenství sekčních vrat kliky se zámkem pro ruční otevírání</t>
  </si>
  <si>
    <t>-1582893784</t>
  </si>
  <si>
    <t>https://podminky.urs.cz/item/CS_URS_2024_01/767651121</t>
  </si>
  <si>
    <t>291</t>
  </si>
  <si>
    <t>55345889</t>
  </si>
  <si>
    <t>pohon garážových vrat ruční klika se zámkem chrom sada</t>
  </si>
  <si>
    <t>1754023593</t>
  </si>
  <si>
    <t>292</t>
  </si>
  <si>
    <t>767651126</t>
  </si>
  <si>
    <t>Montáž vrat garážových nebo průmyslových příslušenství sekčních vrat elektrického pohonu</t>
  </si>
  <si>
    <t>1341251447</t>
  </si>
  <si>
    <t>https://podminky.urs.cz/item/CS_URS_2024_01/767651126</t>
  </si>
  <si>
    <t>293</t>
  </si>
  <si>
    <t>55345878</t>
  </si>
  <si>
    <t>pohon garážových sekčních a výklopných vrat o síle 1000N max. 50 cyklů denně</t>
  </si>
  <si>
    <t>-1857984342</t>
  </si>
  <si>
    <t>294</t>
  </si>
  <si>
    <t>767651131</t>
  </si>
  <si>
    <t>Montáž vrat garážových nebo průmyslových příslušenství sekčních vrat fotobuněk pro bezpečný chod</t>
  </si>
  <si>
    <t>pár</t>
  </si>
  <si>
    <t>-318085456</t>
  </si>
  <si>
    <t>https://podminky.urs.cz/item/CS_URS_2024_01/767651131</t>
  </si>
  <si>
    <t>295</t>
  </si>
  <si>
    <t>40461020</t>
  </si>
  <si>
    <t>fotobuňka bezpečnostní infrazávora dosah do 30m</t>
  </si>
  <si>
    <t>sada</t>
  </si>
  <si>
    <t>2032304071</t>
  </si>
  <si>
    <t>296</t>
  </si>
  <si>
    <t>998767121</t>
  </si>
  <si>
    <t>Přesun hmot pro zámečnické konstrukce stanovený z hmotnosti přesunovaného materiálu vodorovná dopravní vzdálenost do 50 m ruční (bez užití mechanizace) v objektech výšky do 6 m</t>
  </si>
  <si>
    <t>-173814203</t>
  </si>
  <si>
    <t>https://podminky.urs.cz/item/CS_URS_2024_01/998767121</t>
  </si>
  <si>
    <t>771</t>
  </si>
  <si>
    <t>Podlahy z dlaždic</t>
  </si>
  <si>
    <t>297</t>
  </si>
  <si>
    <t>771111011</t>
  </si>
  <si>
    <t>Příprava podkladu před provedením dlažby vysátí podlah</t>
  </si>
  <si>
    <t>-1673178129</t>
  </si>
  <si>
    <t>https://podminky.urs.cz/item/CS_URS_2024_01/771111011</t>
  </si>
  <si>
    <t>298</t>
  </si>
  <si>
    <t>771111012</t>
  </si>
  <si>
    <t>Příprava podkladu před provedením dlažby vysátí schodišť</t>
  </si>
  <si>
    <t>-468073920</t>
  </si>
  <si>
    <t>https://podminky.urs.cz/item/CS_URS_2024_01/771111012</t>
  </si>
  <si>
    <t>299</t>
  </si>
  <si>
    <t>771121011</t>
  </si>
  <si>
    <t>Příprava podkladu před provedením dlažby nátěr penetrační na podlahu</t>
  </si>
  <si>
    <t>1152853373</t>
  </si>
  <si>
    <t>https://podminky.urs.cz/item/CS_URS_2024_01/771121011</t>
  </si>
  <si>
    <t>300</t>
  </si>
  <si>
    <t>771151012</t>
  </si>
  <si>
    <t>Příprava podkladu před provedením dlažby samonivelační stěrka min.pevnosti 20 MPa, tloušťky přes 3 do 5 mm</t>
  </si>
  <si>
    <t>-646388831</t>
  </si>
  <si>
    <t>https://podminky.urs.cz/item/CS_URS_2024_01/771151012</t>
  </si>
  <si>
    <t>301</t>
  </si>
  <si>
    <t>771161021</t>
  </si>
  <si>
    <t>Příprava podkladu před provedením dlažby montáž profilu ukončujícího profilu pro plynulý přechod (dlažba-koberec apod.)</t>
  </si>
  <si>
    <t>-171114384</t>
  </si>
  <si>
    <t>https://podminky.urs.cz/item/CS_URS_2024_01/771161021</t>
  </si>
  <si>
    <t>302</t>
  </si>
  <si>
    <t>59054100</t>
  </si>
  <si>
    <t>profil přechodový Al s pohyblivým ramenem 8x20mm</t>
  </si>
  <si>
    <t>411489119</t>
  </si>
  <si>
    <t>8*1,1 'Přepočtené koeficientem množství</t>
  </si>
  <si>
    <t>303</t>
  </si>
  <si>
    <t>771161022</t>
  </si>
  <si>
    <t>Příprava podkladu před provedením dlažby montáž profilu ukončujícího profilu pro schodové hrany a ukončení dlažby</t>
  </si>
  <si>
    <t>95099784</t>
  </si>
  <si>
    <t>https://podminky.urs.cz/item/CS_URS_2024_01/771161022</t>
  </si>
  <si>
    <t>304</t>
  </si>
  <si>
    <t>59054140</t>
  </si>
  <si>
    <t>profil schodový protiskluzový ušlechtilá ocel V2A R10 V6 2x1000mm</t>
  </si>
  <si>
    <t>1009384420</t>
  </si>
  <si>
    <t>22,5*1,1 'Přepočtené koeficientem množství</t>
  </si>
  <si>
    <t>305</t>
  </si>
  <si>
    <t>771274123</t>
  </si>
  <si>
    <t>Montáž obkladů schodišť z dlaždic keramických lepených cementovým flexibilním lepidlem stupnic reliéfních nebo z dekorů, šířky přes 250 do 300 mm</t>
  </si>
  <si>
    <t>-79069937</t>
  </si>
  <si>
    <t>https://podminky.urs.cz/item/CS_URS_2024_01/771274123</t>
  </si>
  <si>
    <t>1,1*18</t>
  </si>
  <si>
    <t>306</t>
  </si>
  <si>
    <t>59761095</t>
  </si>
  <si>
    <t>schodovka keramická mrazuvzdorná R9/A povrch reliéfní/matný tl do 10mm š přes 250 do 300mm dl přes 800 do 1200mm</t>
  </si>
  <si>
    <t>-347935217</t>
  </si>
  <si>
    <t>19,8*1,1 'Přepočtené koeficientem množství</t>
  </si>
  <si>
    <t>307</t>
  </si>
  <si>
    <t>771274232</t>
  </si>
  <si>
    <t>Montáž obkladů schodišť z dlaždic keramických lepených cementovým flexibilním lepidlem podstupnic hladkých, výšky přes 150 do 200 mm</t>
  </si>
  <si>
    <t>-1788803199</t>
  </si>
  <si>
    <t>https://podminky.urs.cz/item/CS_URS_2024_01/771274232</t>
  </si>
  <si>
    <t>308</t>
  </si>
  <si>
    <t>59761137</t>
  </si>
  <si>
    <t>dlažba keramická slinutá mrazuvzdorná povrch hladký/matný tl do 10mm přes 6 do 9ks/m2</t>
  </si>
  <si>
    <t>69992959</t>
  </si>
  <si>
    <t>4*1,05 'Přepočtené koeficientem množství</t>
  </si>
  <si>
    <t>309</t>
  </si>
  <si>
    <t>771574477</t>
  </si>
  <si>
    <t>Montáž podlah z dlaždic keramických lepených cementovým flexibilním lepidlem pro vysoké mechanické zatížení, tloušťky přes 10 mm přes 12 do 19 ks/m2</t>
  </si>
  <si>
    <t>-1373905991</t>
  </si>
  <si>
    <t>https://podminky.urs.cz/item/CS_URS_2024_01/771574477</t>
  </si>
  <si>
    <t>310</t>
  </si>
  <si>
    <t>59761149</t>
  </si>
  <si>
    <t>dlažba keramická slinutá mrazuvzdorná R9 povrch reliéfní/matný tl do 10mm přes 19 do 22ks/m2</t>
  </si>
  <si>
    <t>-710457603</t>
  </si>
  <si>
    <t>71,8*1,05 'Přepočtené koeficientem množství</t>
  </si>
  <si>
    <t>311</t>
  </si>
  <si>
    <t>771591112</t>
  </si>
  <si>
    <t>Izolace podlahy pod dlažbu nátěrem nebo stěrkou ve dvou vrstvách</t>
  </si>
  <si>
    <t>1515589518</t>
  </si>
  <si>
    <t>https://podminky.urs.cz/item/CS_URS_2024_01/771591112</t>
  </si>
  <si>
    <t>312</t>
  </si>
  <si>
    <t>771592011</t>
  </si>
  <si>
    <t>Čištění vnitřních ploch po položení dlažby podlah nebo schodišť chemickými prostředky</t>
  </si>
  <si>
    <t>-1938703963</t>
  </si>
  <si>
    <t>https://podminky.urs.cz/item/CS_URS_2024_01/771592011</t>
  </si>
  <si>
    <t>313</t>
  </si>
  <si>
    <t>998771121</t>
  </si>
  <si>
    <t>Přesun hmot pro podlahy z dlaždic stanovený z hmotnosti přesunovaného materiálu vodorovná dopravní vzdálenost do 50 m ruční (bez užití mechanizace) v objektech výšky do 6 m</t>
  </si>
  <si>
    <t>-1385050560</t>
  </si>
  <si>
    <t>https://podminky.urs.cz/item/CS_URS_2024_01/998771121</t>
  </si>
  <si>
    <t>776</t>
  </si>
  <si>
    <t>Podlahy povlakové</t>
  </si>
  <si>
    <t>314</t>
  </si>
  <si>
    <t>776121411</t>
  </si>
  <si>
    <t>Příprava podkladu povlakových podlah a stěn penetrace dvousložková podlah na dřevo (špachtlováním)</t>
  </si>
  <si>
    <t>1340211551</t>
  </si>
  <si>
    <t>https://podminky.urs.cz/item/CS_URS_2024_01/776121411</t>
  </si>
  <si>
    <t>315</t>
  </si>
  <si>
    <t>776141112</t>
  </si>
  <si>
    <t>Příprava podkladu povlakových podlah a stěn vyrovnání samonivelační stěrkou podlah min.pevnosti 20 MPa, tloušťky přes 3 do 5 mm</t>
  </si>
  <si>
    <t>-1469758122</t>
  </si>
  <si>
    <t>https://podminky.urs.cz/item/CS_URS_2024_01/776141112</t>
  </si>
  <si>
    <t>316</t>
  </si>
  <si>
    <t>776231111</t>
  </si>
  <si>
    <t>Montáž podlahovin z vinylu lepením lamel nebo čtverců standardním lepidlem</t>
  </si>
  <si>
    <t>-1021083389</t>
  </si>
  <si>
    <t>https://podminky.urs.cz/item/CS_URS_2024_01/776231111</t>
  </si>
  <si>
    <t>317</t>
  </si>
  <si>
    <t>28411050</t>
  </si>
  <si>
    <t>dílce vinylové tl 2,0mm, nášlapná vrstva 0,40mm, úprava PUR, třída zátěže 23/32/41, otlak 0,05mm, R10, třída otěru T, hořlavost Bfl S1, bez ftalátů</t>
  </si>
  <si>
    <t>1541014066</t>
  </si>
  <si>
    <t>40*1,1 'Přepočtené koeficientem množství</t>
  </si>
  <si>
    <t>318</t>
  </si>
  <si>
    <t>776991121</t>
  </si>
  <si>
    <t>Ostatní práce údržba nových podlahovin po pokládce čištění základní</t>
  </si>
  <si>
    <t>-1934735981</t>
  </si>
  <si>
    <t>https://podminky.urs.cz/item/CS_URS_2024_01/776991121</t>
  </si>
  <si>
    <t>319</t>
  </si>
  <si>
    <t>998776121</t>
  </si>
  <si>
    <t>Přesun hmot pro podlahy povlakové stanovený z hmotnosti přesunovaného materiálu vodorovná dopravní vzdálenost do 50 m ruční (bez užití mechanizace) v objektech výšky do 6 m</t>
  </si>
  <si>
    <t>-957743535</t>
  </si>
  <si>
    <t>https://podminky.urs.cz/item/CS_URS_2024_01/998776121</t>
  </si>
  <si>
    <t>781</t>
  </si>
  <si>
    <t>Dokončovací práce - obklady</t>
  </si>
  <si>
    <t>320</t>
  </si>
  <si>
    <t>781121011</t>
  </si>
  <si>
    <t>Příprava podkladu před provedením obkladu nátěr penetrační na stěnu</t>
  </si>
  <si>
    <t>636357078</t>
  </si>
  <si>
    <t>https://podminky.urs.cz/item/CS_URS_2024_01/781121011</t>
  </si>
  <si>
    <t>"1.NP"</t>
  </si>
  <si>
    <t>"m.č. 1.06" 5,9*1,8</t>
  </si>
  <si>
    <t>"m.č. 1.07" 6,7*1,8</t>
  </si>
  <si>
    <t>"m.č. 1.08" 13,34*1,8</t>
  </si>
  <si>
    <t>"m.č. 1.10" 9,0*2,1</t>
  </si>
  <si>
    <t>"2.NP"</t>
  </si>
  <si>
    <t>"m.č. 2.02" 8,6*1,8</t>
  </si>
  <si>
    <t>"m.č. 2.03" 1,0*1,8</t>
  </si>
  <si>
    <t>321</t>
  </si>
  <si>
    <t>781131112</t>
  </si>
  <si>
    <t>Izolace stěny pod obklad izolace nátěrem nebo stěrkou ve dvou vrstvách</t>
  </si>
  <si>
    <t>-869186294</t>
  </si>
  <si>
    <t>https://podminky.urs.cz/item/CS_URS_2024_01/781131112</t>
  </si>
  <si>
    <t>322</t>
  </si>
  <si>
    <t>781472217</t>
  </si>
  <si>
    <t>Montáž keramických obkladů stěn lepených cementovým flexibilním lepidlem hladkých přes 12 do 19 ks/m2</t>
  </si>
  <si>
    <t>1880917777</t>
  </si>
  <si>
    <t>https://podminky.urs.cz/item/CS_URS_2024_01/781472217</t>
  </si>
  <si>
    <t>323</t>
  </si>
  <si>
    <t>59761701</t>
  </si>
  <si>
    <t>obklad keramický nemrazuvzdorný povrch hladký/lesklý tl do 10mm přes 12 do 19ks/m2</t>
  </si>
  <si>
    <t>2025508262</t>
  </si>
  <si>
    <t>82,872*1,1 'Přepočtené koeficientem množství</t>
  </si>
  <si>
    <t>324</t>
  </si>
  <si>
    <t>781491011</t>
  </si>
  <si>
    <t>Montáž zrcadel lepených silikonovým tmelem na podkladní omítku, plochy do 1 m2</t>
  </si>
  <si>
    <t>-1241533233</t>
  </si>
  <si>
    <t>https://podminky.urs.cz/item/CS_URS_2024_01/781491011</t>
  </si>
  <si>
    <t>325</t>
  </si>
  <si>
    <t>63465122</t>
  </si>
  <si>
    <t>zrcadlo nemontované čiré tl 3mm max rozměr 3210x2250mm</t>
  </si>
  <si>
    <t>-351159376</t>
  </si>
  <si>
    <t>3*1,1 'Přepočtené koeficientem množství</t>
  </si>
  <si>
    <t>326</t>
  </si>
  <si>
    <t>781495211</t>
  </si>
  <si>
    <t>Čištění vnitřních ploch po provedení obkladu stěn chemickými prostředky</t>
  </si>
  <si>
    <t>1340498065</t>
  </si>
  <si>
    <t>https://podminky.urs.cz/item/CS_URS_2024_01/781495211</t>
  </si>
  <si>
    <t>327</t>
  </si>
  <si>
    <t>998781121</t>
  </si>
  <si>
    <t>Přesun hmot pro obklady keramické stanovený z hmotnosti přesunovaného materiálu vodorovná dopravní vzdálenost do 50 m ruční (bez užití mechanizace) v objektech výšky do 6 m</t>
  </si>
  <si>
    <t>-436136920</t>
  </si>
  <si>
    <t>https://podminky.urs.cz/item/CS_URS_2024_01/998781121</t>
  </si>
  <si>
    <t>783</t>
  </si>
  <si>
    <t>Dokončovací práce - nátěry</t>
  </si>
  <si>
    <t>328</t>
  </si>
  <si>
    <t>783213021</t>
  </si>
  <si>
    <t>Preventivní napouštěcí nátěr tesařských prvků proti dřevokazným houbám, hmyzu a plísním nezabudovaných do konstrukce dvojnásobný syntetický</t>
  </si>
  <si>
    <t>1543960736</t>
  </si>
  <si>
    <t>https://podminky.urs.cz/item/CS_URS_2024_01/783213021</t>
  </si>
  <si>
    <t>329</t>
  </si>
  <si>
    <t>783301313</t>
  </si>
  <si>
    <t>Příprava podkladu zámečnických konstrukcí před provedením nátěru odmaštění odmašťovačem ředidlovým</t>
  </si>
  <si>
    <t>523652880</t>
  </si>
  <si>
    <t>https://podminky.urs.cz/item/CS_URS_2024_01/783301313</t>
  </si>
  <si>
    <t>330</t>
  </si>
  <si>
    <t>783306805</t>
  </si>
  <si>
    <t>Odstranění nátěrů ze zámečnických konstrukcí opálením s obroušením</t>
  </si>
  <si>
    <t>-2065409176</t>
  </si>
  <si>
    <t>https://podminky.urs.cz/item/CS_URS_2024_01/783306805</t>
  </si>
  <si>
    <t>331</t>
  </si>
  <si>
    <t>783314203</t>
  </si>
  <si>
    <t>Základní antikorozní nátěr zámečnických konstrukcí jednonásobný syntetický samozákladující</t>
  </si>
  <si>
    <t>-174665685</t>
  </si>
  <si>
    <t>https://podminky.urs.cz/item/CS_URS_2024_01/783314203</t>
  </si>
  <si>
    <t>332</t>
  </si>
  <si>
    <t>783315103</t>
  </si>
  <si>
    <t>Mezinátěr zámečnických konstrukcí jednonásobný syntetický samozákladující</t>
  </si>
  <si>
    <t>1542390439</t>
  </si>
  <si>
    <t>https://podminky.urs.cz/item/CS_URS_2024_01/783315103</t>
  </si>
  <si>
    <t>333</t>
  </si>
  <si>
    <t>783317105</t>
  </si>
  <si>
    <t>Krycí nátěr (email) zámečnických konstrukcí jednonásobný syntetický samozákladující</t>
  </si>
  <si>
    <t>-1334602999</t>
  </si>
  <si>
    <t>https://podminky.urs.cz/item/CS_URS_2024_01/783317105</t>
  </si>
  <si>
    <t>334</t>
  </si>
  <si>
    <t>783901453</t>
  </si>
  <si>
    <t>Příprava podkladu betonových podlah před provedením nátěru vysátím</t>
  </si>
  <si>
    <t>1725062191</t>
  </si>
  <si>
    <t>https://podminky.urs.cz/item/CS_URS_2024_01/783901453</t>
  </si>
  <si>
    <t>"m.č. 1.01, 1.02, 1.03, 1.04" 40,6+6,9+18,6+77,1</t>
  </si>
  <si>
    <t>335</t>
  </si>
  <si>
    <t>783933151</t>
  </si>
  <si>
    <t>Penetrační nátěr betonových podlah hladkých (z pohledového nebo gletovaného betonu, stěrky apod.) epoxidový</t>
  </si>
  <si>
    <t>1839527631</t>
  </si>
  <si>
    <t>https://podminky.urs.cz/item/CS_URS_2024_01/783933151</t>
  </si>
  <si>
    <t>336</t>
  </si>
  <si>
    <t>783937163</t>
  </si>
  <si>
    <t>Krycí (uzavírací) nátěr betonových podlah dvojnásobný epoxidový rozpouštědlový</t>
  </si>
  <si>
    <t>1991416280</t>
  </si>
  <si>
    <t>https://podminky.urs.cz/item/CS_URS_2024_01/783937163</t>
  </si>
  <si>
    <t>337</t>
  </si>
  <si>
    <t>783997151</t>
  </si>
  <si>
    <t>Krycí (uzavírací) nátěr betonových podlah Příplatek k cenám za protiskluznou vrstvu prosypem křemičitým pískem nebo skleněnými kuličkami</t>
  </si>
  <si>
    <t>1865537560</t>
  </si>
  <si>
    <t>https://podminky.urs.cz/item/CS_URS_2024_01/783997151</t>
  </si>
  <si>
    <t>784</t>
  </si>
  <si>
    <t>Dokončovací práce - malby a tapety</t>
  </si>
  <si>
    <t>338</t>
  </si>
  <si>
    <t>784171101</t>
  </si>
  <si>
    <t>Zakrytí nemalovaných ploch (materiál ve specifikaci) včetně pozdějšího odkrytí podlah</t>
  </si>
  <si>
    <t>-356640892</t>
  </si>
  <si>
    <t>https://podminky.urs.cz/item/CS_URS_2024_01/784171101</t>
  </si>
  <si>
    <t>339</t>
  </si>
  <si>
    <t>58124844</t>
  </si>
  <si>
    <t>fólie pro malířské potřeby zakrývací tl 25µ 4x5m</t>
  </si>
  <si>
    <t>529425838</t>
  </si>
  <si>
    <t>250*1,05 'Přepočtené koeficientem množství</t>
  </si>
  <si>
    <t>340</t>
  </si>
  <si>
    <t>784181101</t>
  </si>
  <si>
    <t>Penetrace podkladu jednonásobná základní akrylátová bezbarvá v místnostech výšky do 3,80 m</t>
  </si>
  <si>
    <t>-950207074</t>
  </si>
  <si>
    <t>https://podminky.urs.cz/item/CS_URS_2024_01/784181101</t>
  </si>
  <si>
    <t>341</t>
  </si>
  <si>
    <t>784191007</t>
  </si>
  <si>
    <t>Čištění vnitřních ploch hrubý úklid po provedení malířských prací omytím podlah</t>
  </si>
  <si>
    <t>1720196867</t>
  </si>
  <si>
    <t>https://podminky.urs.cz/item/CS_URS_2024_01/784191007</t>
  </si>
  <si>
    <t>342</t>
  </si>
  <si>
    <t>784211101</t>
  </si>
  <si>
    <t>Malby z malířských směsí oděruvzdorných za mokra dvojnásobné, bílé za mokra oděruvzdorné výborně v místnostech výšky do 3,80 m</t>
  </si>
  <si>
    <t>1053907541</t>
  </si>
  <si>
    <t>https://podminky.urs.cz/item/CS_URS_2024_01/784211101</t>
  </si>
  <si>
    <t>V09</t>
  </si>
  <si>
    <t>Ostatní náklady</t>
  </si>
  <si>
    <t>343</t>
  </si>
  <si>
    <t>094002000</t>
  </si>
  <si>
    <t>Ostatní náklady související se stavebními úpravami - skryté konstrukce a materiály, které budou upřesněné po zahájení stavebních prací</t>
  </si>
  <si>
    <t>%</t>
  </si>
  <si>
    <t>-1507890158</t>
  </si>
  <si>
    <t>D.1.4.a - Zařízení pro větrání staveb</t>
  </si>
  <si>
    <t>D1 - Zařízení č. 1 - větrání soc. zařízení v 1.N.P.</t>
  </si>
  <si>
    <t>D2 - Zařízení č. 2 - odsávání nad varnou plochou</t>
  </si>
  <si>
    <t>D3 - Zařízení č. 3 - větrání předsíně WC a WC</t>
  </si>
  <si>
    <t>D4 - Zařízení č. 4 - větrání ostatních prostorů</t>
  </si>
  <si>
    <t>D5 - Hodinové zúčtovací sazby</t>
  </si>
  <si>
    <t>D1</t>
  </si>
  <si>
    <t>Zařízení č. 1 - větrání soc. zařízení v 1.N.P.</t>
  </si>
  <si>
    <t>Pol10</t>
  </si>
  <si>
    <t>Ohebná hliníková hadice MI 162</t>
  </si>
  <si>
    <t>bm</t>
  </si>
  <si>
    <t>471595893</t>
  </si>
  <si>
    <t>Poznámka k položce:_x000d_
Pozice 1.9</t>
  </si>
  <si>
    <t>Pol12</t>
  </si>
  <si>
    <t>Čtyřhranné potrubí skupiny I., pozinkovaný plech do obvodu 1050 100% tvarovek</t>
  </si>
  <si>
    <t>1450213820</t>
  </si>
  <si>
    <t>Pol13</t>
  </si>
  <si>
    <t>Kruhové potrubí skupiny I., pozinkovaný plech do průměru100 60% tvarovek</t>
  </si>
  <si>
    <t>-1626158852</t>
  </si>
  <si>
    <t>Pol14</t>
  </si>
  <si>
    <t>Kruhové potrubí skupiny I., pozinkovaný plech do průměru140 50% tvarovek</t>
  </si>
  <si>
    <t>-635568349</t>
  </si>
  <si>
    <t>Pol15</t>
  </si>
  <si>
    <t>Kruhové potrubí skupiny I., pozinkovaný plech do průměru200 20% tvarovek</t>
  </si>
  <si>
    <t>2039342125</t>
  </si>
  <si>
    <t>Pol16</t>
  </si>
  <si>
    <t>Zaslepení kruhové trouby skupiny I., pozinkovaný plech do průměru200</t>
  </si>
  <si>
    <t>ks</t>
  </si>
  <si>
    <t>-162817763</t>
  </si>
  <si>
    <t>Pol2</t>
  </si>
  <si>
    <t>TD800/200N-3V - V=590m3/h, N=135W/230V/50Hz</t>
  </si>
  <si>
    <t>-2097200437</t>
  </si>
  <si>
    <t>Poznámka k položce:_x000d_
POZICE 1.1 - VENTILÁTOR DO POTRUBÍ S NASTAVITELNÝM SPÍNAČEM DOBĚHU</t>
  </si>
  <si>
    <t>Pol3</t>
  </si>
  <si>
    <t>KAA 200 pružná manžeta</t>
  </si>
  <si>
    <t>-1643232729</t>
  </si>
  <si>
    <t>Poznámka k položce:_x000d_
Pozice 1.2</t>
  </si>
  <si>
    <t>Pol4</t>
  </si>
  <si>
    <t>VEF 100 tal.vent.plast.odvod</t>
  </si>
  <si>
    <t>-1663760551</t>
  </si>
  <si>
    <t>Poznámka k položce:_x000d_
Pozice 1.3</t>
  </si>
  <si>
    <t>Pol5</t>
  </si>
  <si>
    <t>VEF 125 tal.vent.plast.odvod</t>
  </si>
  <si>
    <t>839838551</t>
  </si>
  <si>
    <t>Poznámka k položce:_x000d_
Pozice 1.4</t>
  </si>
  <si>
    <t>Pol6</t>
  </si>
  <si>
    <t>VEF 160 tal.vent.plast.odvod</t>
  </si>
  <si>
    <t>-1651036817</t>
  </si>
  <si>
    <t>Poznámka k položce:_x000d_
Pozice 1.5</t>
  </si>
  <si>
    <t>Pol7</t>
  </si>
  <si>
    <t>TWG 250 protidešť.žaluzie</t>
  </si>
  <si>
    <t>693480150</t>
  </si>
  <si>
    <t>Poznámka k položce:_x000d_
Pozice 1.6</t>
  </si>
  <si>
    <t>Pol8</t>
  </si>
  <si>
    <t>Ohebná hliníková hadice MI 102</t>
  </si>
  <si>
    <t>-1806503956</t>
  </si>
  <si>
    <t>Poznámka k položce:_x000d_
Pozice 1.7</t>
  </si>
  <si>
    <t>Pol9</t>
  </si>
  <si>
    <t>Ohebná hliníková hadice MI 127</t>
  </si>
  <si>
    <t>-60372197</t>
  </si>
  <si>
    <t>Poznámka k položce:_x000d_
Pozice 1.8</t>
  </si>
  <si>
    <t>D2</t>
  </si>
  <si>
    <t>Zařízení č. 2 - odsávání nad varnou plochou</t>
  </si>
  <si>
    <t>-1098491782</t>
  </si>
  <si>
    <t>Pol17</t>
  </si>
  <si>
    <t>DIGESTOŘ , bílá, 600x500x150mm, V=150m3/h, N=180W/230V/50HZ, hrdlo průměr 125mm, ovládání na plášti digestoře.</t>
  </si>
  <si>
    <t>832872800</t>
  </si>
  <si>
    <t>Poznámka k položce:_x000d_
Pozice 2.1</t>
  </si>
  <si>
    <t>Pol18</t>
  </si>
  <si>
    <t>šikmý výfukový kus průměr 125mm s vložkou z nerez pletiva velikost ok max 5x5mm</t>
  </si>
  <si>
    <t>-1376387578</t>
  </si>
  <si>
    <t>D3</t>
  </si>
  <si>
    <t>Zařízení č. 3 - větrání předsíně WC a WC</t>
  </si>
  <si>
    <t>Pol19</t>
  </si>
  <si>
    <t>IP45 tichý malý axiální ventilátor bílý, V=50m3/h, N=15W/230V/50HZ se spínačem doběhu, spouštění společně s osvětlením, popř. pohybovým čidlem</t>
  </si>
  <si>
    <t>-1968955031</t>
  </si>
  <si>
    <t>Pol20</t>
  </si>
  <si>
    <t>Kruhové potrubí skupiny I., pozinkovaný plech do průměru100 20% tvarovek</t>
  </si>
  <si>
    <t>-1561762887</t>
  </si>
  <si>
    <t>Pol21</t>
  </si>
  <si>
    <t>šikmý výfukový kus průměr 100mm s vložkou z nerez pletiva velikost ok max 5x5mm</t>
  </si>
  <si>
    <t>1172932149</t>
  </si>
  <si>
    <t>D4</t>
  </si>
  <si>
    <t>Zařízení č. 4 - větrání ostatních prostorů</t>
  </si>
  <si>
    <t>Pol22</t>
  </si>
  <si>
    <t>Protidešťová žaluzie 400x400 s rámem do zdi</t>
  </si>
  <si>
    <t>191693926</t>
  </si>
  <si>
    <t>Poznámka k položce:_x000d_
Pozice 4.1</t>
  </si>
  <si>
    <t>Pol23</t>
  </si>
  <si>
    <t>Ruční uzavírací klapka 400 x 400 s táhlem pro ovládání z podlahy</t>
  </si>
  <si>
    <t>531195084</t>
  </si>
  <si>
    <t>Poznámka k položce:_x000d_
Pozice 4.2</t>
  </si>
  <si>
    <t>Pol24</t>
  </si>
  <si>
    <t>Krycí mřížka s vložkou z tahokovu 400x400mm na přírubu klapky</t>
  </si>
  <si>
    <t>1947392384</t>
  </si>
  <si>
    <t>Poznámka k položce:_x000d_
Pozice 4.3A</t>
  </si>
  <si>
    <t>Pol25</t>
  </si>
  <si>
    <t>Krycí mřížka s vložkou z tahokovu 200x200mm na přírubu klapky</t>
  </si>
  <si>
    <t>1094337144</t>
  </si>
  <si>
    <t>Poznámka k položce:_x000d_
Pozice 4.3</t>
  </si>
  <si>
    <t>Pol26</t>
  </si>
  <si>
    <t>Ruční uzavírací klapka 200 x 200</t>
  </si>
  <si>
    <t>755880468</t>
  </si>
  <si>
    <t>Poznámka k položce:_x000d_
Pozice 4.4</t>
  </si>
  <si>
    <t>Pol27</t>
  </si>
  <si>
    <t>Protidešťová žaluzie 200x200 s rámem do zdi</t>
  </si>
  <si>
    <t>-1676702563</t>
  </si>
  <si>
    <t>Poznámka k položce:_x000d_
Pozice 4.5</t>
  </si>
  <si>
    <t>Pol28</t>
  </si>
  <si>
    <t>Čtyřhranné potrubí skupiny I., pozinkovaný plech do obvodu 1050 rovné</t>
  </si>
  <si>
    <t>1558691314</t>
  </si>
  <si>
    <t>Pol29</t>
  </si>
  <si>
    <t>Čtyřhranné potrubí skupiny I., pozinkovaný plech do obvodu 1890 rovné</t>
  </si>
  <si>
    <t>-1350142197</t>
  </si>
  <si>
    <t>D5</t>
  </si>
  <si>
    <t>Hodinové zúčtovací sazby</t>
  </si>
  <si>
    <t>Pol30</t>
  </si>
  <si>
    <t>příprava ke komplexnímu vyzkoušení, oživení a vyregulování zařízení</t>
  </si>
  <si>
    <t>hod</t>
  </si>
  <si>
    <t>-241959782</t>
  </si>
  <si>
    <t>Pol31</t>
  </si>
  <si>
    <t>komplexní vyzkoušení zařízení</t>
  </si>
  <si>
    <t>-1897488230</t>
  </si>
  <si>
    <t>Pol32</t>
  </si>
  <si>
    <t>vypracování provozních předpisů</t>
  </si>
  <si>
    <t>525131874</t>
  </si>
  <si>
    <t>Pol33</t>
  </si>
  <si>
    <t>projekt skutečného provedení</t>
  </si>
  <si>
    <t>-1080412906</t>
  </si>
  <si>
    <t>-675257585</t>
  </si>
  <si>
    <t>D.1.4.b - Zařízení pro vytápění staveb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</si>
  <si>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</si>
  <si>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</si>
  <si>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</si>
  <si>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</si>
  <si>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HZS - Hodinové zúčtovací sazby</t>
  </si>
  <si>
    <t>1608977264</t>
  </si>
  <si>
    <t>732</t>
  </si>
  <si>
    <t>Ústřední vytápění - strojovny</t>
  </si>
  <si>
    <t>732211116</t>
  </si>
  <si>
    <t>Nepřímotopné zásobníkové ohřívače TUV stacionární s jedním teplosměnným výměníkem PN 0,6 MPa/1,0 MPa, t = 80°C/110°C objem zásobníku / v.pl. m2 výměníku 300 l / 1,50 m2</t>
  </si>
  <si>
    <t>1056387098</t>
  </si>
  <si>
    <t>https://podminky.urs.cz/item/CS_URS_2024_01/732211116</t>
  </si>
  <si>
    <t>732331204</t>
  </si>
  <si>
    <t>Nádoby expanzní tlakové pro topné a chladicí soustavy s vyměnitelným vakem bez pojistného ventilu se závitovým připojením PN 0,3 plochá o objemu 25 l</t>
  </si>
  <si>
    <t>1822933443</t>
  </si>
  <si>
    <t>https://podminky.urs.cz/item/CS_URS_2024_01/732331204</t>
  </si>
  <si>
    <t>732331771</t>
  </si>
  <si>
    <t>Nádoby expanzní tlakové pro topné a chladicí soustavy příslušenství k expanzním nádobám souprava s upínací páskou</t>
  </si>
  <si>
    <t>1241676489</t>
  </si>
  <si>
    <t>https://podminky.urs.cz/item/CS_URS_2024_01/732331771</t>
  </si>
  <si>
    <t>732331777</t>
  </si>
  <si>
    <t>Nádoby expanzní tlakové pro topné a chladicí soustavy příslušenství k expanzním nádobám bezpečnostní uzávěr k měření tlaku G 3/4</t>
  </si>
  <si>
    <t>1607058825</t>
  </si>
  <si>
    <t>https://podminky.urs.cz/item/CS_URS_2024_01/732331777</t>
  </si>
  <si>
    <t>732421414</t>
  </si>
  <si>
    <t>Čerpadla teplovodní mokroběžná závitová oběhová pro teplovodní vytápění (elektronicky řízená) PN 10, do 110°C DN přípojky/dopravní výška H (m) - čerpací výkon Q (m3/h) DN 25 / do 6,0 m / 4,0 m3/h</t>
  </si>
  <si>
    <t>1620868639</t>
  </si>
  <si>
    <t>https://podminky.urs.cz/item/CS_URS_2024_01/732421414</t>
  </si>
  <si>
    <t>732522004</t>
  </si>
  <si>
    <t>Tepelná čerpadla vzduch/voda pro vytápění a přípravu TV venkovní jednotka topný výkon 16,2 kW</t>
  </si>
  <si>
    <t>1869766937</t>
  </si>
  <si>
    <t>https://podminky.urs.cz/item/CS_URS_2024_01/732522004</t>
  </si>
  <si>
    <t>Poznámka k položce:_x000d_
Uvedený výkon je maximální. Zařízení lze vyregulovat dle požadavku PENB.</t>
  </si>
  <si>
    <t>732522031</t>
  </si>
  <si>
    <t>Tepelná čerpadla vzduch/voda pro vytápění a přípravu TV vnitřní jednotka bez vestavného zásobníku výkon elektrokotle 2-12 kW</t>
  </si>
  <si>
    <t>-1068982345</t>
  </si>
  <si>
    <t>https://podminky.urs.cz/item/CS_URS_2024_01/732522031</t>
  </si>
  <si>
    <t>998732121</t>
  </si>
  <si>
    <t>Přesun hmot pro strojovny stanovený z hmotnosti přesunovaného materiálu vodorovná dopravní vzdálenost do 50 m ruční (bez užití mechanizace) v objektech výšky do 6 m</t>
  </si>
  <si>
    <t>132154985</t>
  </si>
  <si>
    <t>https://podminky.urs.cz/item/CS_URS_2024_01/998732121</t>
  </si>
  <si>
    <t>733</t>
  </si>
  <si>
    <t>Ústřední vytápění - rozvodné potrubí</t>
  </si>
  <si>
    <t>733222303</t>
  </si>
  <si>
    <t>Potrubí z trubek měděných polotvrdých spojovaných lisováním PN 16, T= +110°C Ø 18/1</t>
  </si>
  <si>
    <t>959979243</t>
  </si>
  <si>
    <t>https://podminky.urs.cz/item/CS_URS_2024_01/733222303</t>
  </si>
  <si>
    <t>733222304</t>
  </si>
  <si>
    <t>Potrubí z trubek měděných polotvrdých spojovaných lisováním PN 16, T= +110°C Ø 22/1</t>
  </si>
  <si>
    <t>-33102391</t>
  </si>
  <si>
    <t>https://podminky.urs.cz/item/CS_URS_2024_01/733222304</t>
  </si>
  <si>
    <t>733223304</t>
  </si>
  <si>
    <t>Potrubí z trubek měděných tvrdých spojovaných lisováním PN 16, T= +110°C Ø 28/1,5</t>
  </si>
  <si>
    <t>1500330210</t>
  </si>
  <si>
    <t>https://podminky.urs.cz/item/CS_URS_2024_01/733223304</t>
  </si>
  <si>
    <t>733223305</t>
  </si>
  <si>
    <t>Potrubí z trubek měděných tvrdých spojovaných lisováním PN 16, T= +110°C Ø 35/1,5</t>
  </si>
  <si>
    <t>1943845316</t>
  </si>
  <si>
    <t>https://podminky.urs.cz/item/CS_URS_2024_01/733223305</t>
  </si>
  <si>
    <t>733291101</t>
  </si>
  <si>
    <t>Zkoušky těsnosti potrubí z trubek měděných Ø do 35/1,5</t>
  </si>
  <si>
    <t>1790097229</t>
  </si>
  <si>
    <t>https://podminky.urs.cz/item/CS_URS_2024_01/733291101</t>
  </si>
  <si>
    <t>733390305</t>
  </si>
  <si>
    <t>Napouštění potrubí primárních okruhů tepelných čerpadel nemrznoucí směsí do -15°C D 40x3,7 mm</t>
  </si>
  <si>
    <t>1593755824</t>
  </si>
  <si>
    <t>https://podminky.urs.cz/item/CS_URS_2024_01/733390305</t>
  </si>
  <si>
    <t>998733121</t>
  </si>
  <si>
    <t>Přesun hmot pro rozvody potrubí stanovený z hmotnosti přesunovaného materiálu vodorovná dopravní vzdálenost do 50 m ruční (bez užití mechanizace) v objektech výšky do 6 m</t>
  </si>
  <si>
    <t>748419165</t>
  </si>
  <si>
    <t>https://podminky.urs.cz/item/CS_URS_2024_01/998733121</t>
  </si>
  <si>
    <t>734</t>
  </si>
  <si>
    <t>Ústřední vytápění - armatury</t>
  </si>
  <si>
    <t>734221679</t>
  </si>
  <si>
    <t>Ventily regulační závitové hlavice termostatické pro ovládání ventilů PN 10 do 110°C kapalinové s dálkovým ovládáním ventilu</t>
  </si>
  <si>
    <t>717306244</t>
  </si>
  <si>
    <t>https://podminky.urs.cz/item/CS_URS_2024_01/734221679</t>
  </si>
  <si>
    <t>734242415</t>
  </si>
  <si>
    <t>Ventily zpětné závitové PN 16 do 110°C přímé G 5/4</t>
  </si>
  <si>
    <t>569521299</t>
  </si>
  <si>
    <t>https://podminky.urs.cz/item/CS_URS_2024_01/734242415</t>
  </si>
  <si>
    <t>734251133</t>
  </si>
  <si>
    <t>Ventily pojistné závitové a čepové rohové PN 16 do 200°C (P 10 287 616) G 1/2</t>
  </si>
  <si>
    <t>-992129514</t>
  </si>
  <si>
    <t>https://podminky.urs.cz/item/CS_URS_2024_01/734251133</t>
  </si>
  <si>
    <t>734261406</t>
  </si>
  <si>
    <t>Šroubení připojovací armatury radiátorů VK PN 10 do 110°C, regulační uzavíratelné přímé G 1/2 x 18</t>
  </si>
  <si>
    <t>1611104461</t>
  </si>
  <si>
    <t>https://podminky.urs.cz/item/CS_URS_2024_01/734261406</t>
  </si>
  <si>
    <t>734291123</t>
  </si>
  <si>
    <t>Ostatní armatury kohouty plnicí a vypouštěcí PN 10 do 90°C G 1/2</t>
  </si>
  <si>
    <t>-1239127009</t>
  </si>
  <si>
    <t>https://podminky.urs.cz/item/CS_URS_2024_01/734291123</t>
  </si>
  <si>
    <t>734291263</t>
  </si>
  <si>
    <t>Ostatní armatury filtry závitové pro topné a chladicí systémy PN 30 do 110°C přímé s vnitřními závity G 3/4</t>
  </si>
  <si>
    <t>-1285684366</t>
  </si>
  <si>
    <t>https://podminky.urs.cz/item/CS_URS_2024_01/734291263</t>
  </si>
  <si>
    <t>734292716</t>
  </si>
  <si>
    <t>Ostatní armatury kulové kohouty PN 42 do 185°C přímé vnitřní závit G 1 1/4</t>
  </si>
  <si>
    <t>1706436018</t>
  </si>
  <si>
    <t>https://podminky.urs.cz/item/CS_URS_2024_01/734292716</t>
  </si>
  <si>
    <t>998734121</t>
  </si>
  <si>
    <t>Přesun hmot pro armatury stanovený z hmotnosti přesunovaného materiálu vodorovná dopravní vzdálenost do 50 m ruční (bez užití mechanizace) v objektech výšky do 6 m</t>
  </si>
  <si>
    <t>295869039</t>
  </si>
  <si>
    <t>https://podminky.urs.cz/item/CS_URS_2024_01/998734121</t>
  </si>
  <si>
    <t>735</t>
  </si>
  <si>
    <t>Ústřední vytápění - otopná tělesa</t>
  </si>
  <si>
    <t>735151272</t>
  </si>
  <si>
    <t>Otopná tělesa panelová jednodesková PN 1,0 MPa, T do 110°C s jednou přídavnou přestupní plochou výšky tělesa 600 mm stavební délky / výkonu 500 mm / 501 W</t>
  </si>
  <si>
    <t>-575997227</t>
  </si>
  <si>
    <t>https://podminky.urs.cz/item/CS_URS_2024_01/735151272</t>
  </si>
  <si>
    <t>735151475</t>
  </si>
  <si>
    <t>Otopná tělesa panelová dvoudesková PN 1,0 MPa, T do 110°C s jednou přídavnou přestupní plochou výšky tělesa 600 mm stavební délky / výkonu 800 mm / 1030 W</t>
  </si>
  <si>
    <t>-1953848518</t>
  </si>
  <si>
    <t>https://podminky.urs.cz/item/CS_URS_2024_01/735151475</t>
  </si>
  <si>
    <t>735151476</t>
  </si>
  <si>
    <t>Otopná tělesa panelová dvoudesková PN 1,0 MPa, T do 110°C s jednou přídavnou přestupní plochou výšky tělesa 600 mm stavební délky / výkonu 900 mm / 1159 W</t>
  </si>
  <si>
    <t>1095536635</t>
  </si>
  <si>
    <t>https://podminky.urs.cz/item/CS_URS_2024_01/735151476</t>
  </si>
  <si>
    <t>735151481</t>
  </si>
  <si>
    <t>Otopná tělesa panelová dvoudesková PN 1,0 MPa, T do 110°C s jednou přídavnou přestupní plochou výšky tělesa 600 mm stavební délky / výkonu 1600 mm / 2061 W</t>
  </si>
  <si>
    <t>-1559420560</t>
  </si>
  <si>
    <t>https://podminky.urs.cz/item/CS_URS_2024_01/735151481</t>
  </si>
  <si>
    <t>735151572</t>
  </si>
  <si>
    <t>Otopná tělesa panelová dvoudesková PN 1,0 MPa, T do 110°C se dvěma přídavnými přestupními plochami výšky tělesa 600 mm stavební délky / výkonu 500 mm / 840 W</t>
  </si>
  <si>
    <t>204006070</t>
  </si>
  <si>
    <t>https://podminky.urs.cz/item/CS_URS_2024_01/735151572</t>
  </si>
  <si>
    <t>735151574</t>
  </si>
  <si>
    <t>Otopná tělesa panelová dvoudesková PN 1,0 MPa, T do 110°C se dvěma přídavnými přestupními plochami výšky tělesa 600 mm stavební délky / výkonu 700 mm / 1175 W</t>
  </si>
  <si>
    <t>2132223397</t>
  </si>
  <si>
    <t>https://podminky.urs.cz/item/CS_URS_2024_01/735151574</t>
  </si>
  <si>
    <t>735151601</t>
  </si>
  <si>
    <t>Otopná tělesa panelová dvoudesková PN 1,0 MPa, T do 110°C se dvěma přídavnými přestupními plochami výšky tělesa 900 mm stavební délky / výkonu 1600 mm / 3701 W</t>
  </si>
  <si>
    <t>-1599650413</t>
  </si>
  <si>
    <t>https://podminky.urs.cz/item/CS_URS_2024_01/735151601</t>
  </si>
  <si>
    <t>735151679</t>
  </si>
  <si>
    <t>Otopná tělesa panelová třídesková PN 1,0 MPa, T do 110°C se třemi přídavnými přestupními plochami výšky tělesa 600 mm stavební délky / výkonu 1200 mm / 2887 W</t>
  </si>
  <si>
    <t>-1427543557</t>
  </si>
  <si>
    <t>https://podminky.urs.cz/item/CS_URS_2024_01/735151679</t>
  </si>
  <si>
    <t>735151694</t>
  </si>
  <si>
    <t>Otopná tělesa panelová třídesková PN 1,0 MPa, T do 110°C se třemi přídavnými přestupními plochami výšky tělesa 900 mm stavební délky / výkonu 700 mm / 2330 W</t>
  </si>
  <si>
    <t>-1879259733</t>
  </si>
  <si>
    <t>https://podminky.urs.cz/item/CS_URS_2024_01/735151694</t>
  </si>
  <si>
    <t>735161811</t>
  </si>
  <si>
    <t>Demontáž otopných těles trubkových s hliníkovými lamelami, stavební délky do 1500 mm</t>
  </si>
  <si>
    <t>-1985675247</t>
  </si>
  <si>
    <t>https://podminky.urs.cz/item/CS_URS_2024_01/735161811</t>
  </si>
  <si>
    <t>"demontáž akumulačních kamen - místnost č. 06" 1</t>
  </si>
  <si>
    <t>"demontáž přímotopu - místnost č. 06" 1</t>
  </si>
  <si>
    <t>998735121</t>
  </si>
  <si>
    <t>Přesun hmot pro otopná tělesa stanovený z hmotnosti přesunovaného materiálu vodorovná dopravní vzdálenost do 50 m ruční (bez užití mechanizace) v objektech výšky do 6 m</t>
  </si>
  <si>
    <t>1749571838</t>
  </si>
  <si>
    <t>https://podminky.urs.cz/item/CS_URS_2024_01/998735121</t>
  </si>
  <si>
    <t>HZS</t>
  </si>
  <si>
    <t>HZS1301</t>
  </si>
  <si>
    <t>Hodinové zúčtovací sazby profesí HSV provádění konstrukcí zedník</t>
  </si>
  <si>
    <t>512</t>
  </si>
  <si>
    <t>389248516</t>
  </si>
  <si>
    <t>https://podminky.urs.cz/item/CS_URS_2024_01/HZS1301</t>
  </si>
  <si>
    <t>"stavební přípomoce" 16,0</t>
  </si>
  <si>
    <t>D.1.4.c - Zařízení silnoproudé a slaboproudé elektrotechniky včetně bleskosvodů</t>
  </si>
  <si>
    <t>Soupis:</t>
  </si>
  <si>
    <t>01 - Rozvaděč R1</t>
  </si>
  <si>
    <t xml:space="preserve">    741 - Elektroinstalace - silnoproud</t>
  </si>
  <si>
    <t>741</t>
  </si>
  <si>
    <t>Elektroinstalace - silnoproud</t>
  </si>
  <si>
    <t>741136321</t>
  </si>
  <si>
    <t>Napojení souboru žil do skříně průřezu jedné žíly do 16 mm2</t>
  </si>
  <si>
    <t>-1403090665</t>
  </si>
  <si>
    <t>1000156833</t>
  </si>
  <si>
    <t>Hřebenová přípojnice 3P, 16mm2/12mod. k propojení 4</t>
  </si>
  <si>
    <t>-1897144450</t>
  </si>
  <si>
    <t>741210001</t>
  </si>
  <si>
    <t>Montáž rozvodnic oceloplechových nebo plastových bez zapojení vodičů běžných, hmotnosti do 20 kg</t>
  </si>
  <si>
    <t>-630796680</t>
  </si>
  <si>
    <t>1000117405</t>
  </si>
  <si>
    <t xml:space="preserve"> Rozvaděč nástěnný FW, IP44, tř. ochr.II, 96 mod., 6</t>
  </si>
  <si>
    <t>-1111312814</t>
  </si>
  <si>
    <t>741231014</t>
  </si>
  <si>
    <t>Montáž svorkovnic do rozváděčů s popisnými štítky se zapojením vodičů na jedné straně</t>
  </si>
  <si>
    <t>516782858</t>
  </si>
  <si>
    <t>1188338</t>
  </si>
  <si>
    <t>Můstek N 15 Modrý 63A Nekrytý na DIN lištu</t>
  </si>
  <si>
    <t>584184535</t>
  </si>
  <si>
    <t>1188340</t>
  </si>
  <si>
    <t>MUSTEK PE 12 ZELENY 63A NEKRYTY NA DIN</t>
  </si>
  <si>
    <t>-1677965931</t>
  </si>
  <si>
    <t>741320105</t>
  </si>
  <si>
    <t>Montáž jističů se zapojením vodičů jednopólových nn do 25 A ve skříni</t>
  </si>
  <si>
    <t>-1192827017</t>
  </si>
  <si>
    <t>1183652</t>
  </si>
  <si>
    <t>jistič 1pólový-charakteristika B 10A, zkratový proud 10kA</t>
  </si>
  <si>
    <t>-1505338094</t>
  </si>
  <si>
    <t>1183648</t>
  </si>
  <si>
    <t>jistič 1pólový-charakteristika B 16A, zkratový proud 10kA</t>
  </si>
  <si>
    <t>138855380</t>
  </si>
  <si>
    <t>741320165</t>
  </si>
  <si>
    <t>Montáž jističů se zapojením vodičů třípólových nn do 25 A ve skříni</t>
  </si>
  <si>
    <t>1194982692</t>
  </si>
  <si>
    <t>1183606</t>
  </si>
  <si>
    <t>jistič 3pólový-charakteristika B 16A, zkratový proud 10kA</t>
  </si>
  <si>
    <t>-1233300889</t>
  </si>
  <si>
    <t>1183608</t>
  </si>
  <si>
    <t>jistič 3pólový-charakteristika B 25A, zkratový proud 10kA</t>
  </si>
  <si>
    <t>-1102683360</t>
  </si>
  <si>
    <t>741320201</t>
  </si>
  <si>
    <t>Montáž jističů se zapojením vodičů čtyřpólových nn deionových vestavných do 100 A</t>
  </si>
  <si>
    <t>2110293996</t>
  </si>
  <si>
    <t>1249839</t>
  </si>
  <si>
    <t>Hlavní vypínač do rozvaděče na DIN lištu 3pólový 63A</t>
  </si>
  <si>
    <t>-1062440254</t>
  </si>
  <si>
    <t>741321003</t>
  </si>
  <si>
    <t>Montáž proudových chráničů se zapojením vodičů dvoupólových nn do 25 A ve skříni</t>
  </si>
  <si>
    <t>-1001288540</t>
  </si>
  <si>
    <t>1187843</t>
  </si>
  <si>
    <t>Kombinovaný chránič proudový 16A pracovního proudu 0,03A, zkratový proud 10kA, charakteristika C</t>
  </si>
  <si>
    <t>-2060761550</t>
  </si>
  <si>
    <t>741322061</t>
  </si>
  <si>
    <t>Montáž přepěťových ochran nn se zapojením vodičů svodiče přepětí – typ 2 třípólových jednodílných</t>
  </si>
  <si>
    <t>-1884108711</t>
  </si>
  <si>
    <t>1146902.1</t>
  </si>
  <si>
    <t>Svodič přepětí 3pólový 350V\20kA, typ 1+2</t>
  </si>
  <si>
    <t>823342556</t>
  </si>
  <si>
    <t>741330032</t>
  </si>
  <si>
    <t>Montáž stykačů nn se zapojením vodičů střídavých vestavných jednopólových do 25 A</t>
  </si>
  <si>
    <t>-112069533</t>
  </si>
  <si>
    <t>1215837</t>
  </si>
  <si>
    <t>Instalační stykač 25A, 2x zapínací kontakt 230V\25-20</t>
  </si>
  <si>
    <t>-315561946</t>
  </si>
  <si>
    <t>741330651</t>
  </si>
  <si>
    <t>Montáž relé pomocných se zapojením vodičů vestavných střídavých</t>
  </si>
  <si>
    <t>1586504451</t>
  </si>
  <si>
    <t>1181319</t>
  </si>
  <si>
    <t>Impulzní relé 230V, 1x rozpínací kontakt, 1x spínací kontakt, 16A, umístěno na DIN lištu</t>
  </si>
  <si>
    <t>-329790760</t>
  </si>
  <si>
    <t>741810002</t>
  </si>
  <si>
    <t>Zkoušky a prohlídky elektrických rozvodů a zařízení celková prohlídka a vyhotovení revizní zprávy pro objem montážních prací přes 100 do 500 tis. Kč</t>
  </si>
  <si>
    <t>-1468825712</t>
  </si>
  <si>
    <t>001R</t>
  </si>
  <si>
    <t>Pomocný materiál</t>
  </si>
  <si>
    <t>1264761983</t>
  </si>
  <si>
    <t>02 - Rozvaděč R-TČ</t>
  </si>
  <si>
    <t>-327689935</t>
  </si>
  <si>
    <t>-260577292</t>
  </si>
  <si>
    <t>-1415155369</t>
  </si>
  <si>
    <t>1000117400</t>
  </si>
  <si>
    <t>Rozvaděč nástěnný FW, IP44, tř. ochr.II, 36 mod., 5</t>
  </si>
  <si>
    <t>-2144129114</t>
  </si>
  <si>
    <t>1180641021</t>
  </si>
  <si>
    <t>2092000950</t>
  </si>
  <si>
    <t>-1466185342</t>
  </si>
  <si>
    <t>-1261026109</t>
  </si>
  <si>
    <t>1816743846</t>
  </si>
  <si>
    <t>1884665012</t>
  </si>
  <si>
    <t>1022242836</t>
  </si>
  <si>
    <t>-1484000761</t>
  </si>
  <si>
    <t>-1745331673</t>
  </si>
  <si>
    <t>1249837</t>
  </si>
  <si>
    <t>Hlavní vypínač do rozvaděče na DIN lištu 3pólový 32A</t>
  </si>
  <si>
    <t>-1904695327</t>
  </si>
  <si>
    <t>2037310130</t>
  </si>
  <si>
    <t>-729317603</t>
  </si>
  <si>
    <t>1269973090</t>
  </si>
  <si>
    <t>-317761507</t>
  </si>
  <si>
    <t>-83988166</t>
  </si>
  <si>
    <t>-928969215</t>
  </si>
  <si>
    <t>03 - Hromosvod a uzemnění</t>
  </si>
  <si>
    <t>D1 - PS_01: Mechanické predcisteni</t>
  </si>
  <si>
    <t xml:space="preserve">    D42 - 741-02: EI- Uzemneni  a hromosvod</t>
  </si>
  <si>
    <t>PS_01: Mechanické predcisteni</t>
  </si>
  <si>
    <t>D42</t>
  </si>
  <si>
    <t xml:space="preserve">741-02: EI- Uzemneni  a hromosvod</t>
  </si>
  <si>
    <t>Pol286</t>
  </si>
  <si>
    <t>Výchozí revize hromosvodu - Prohlídka, měření a vypracování revizní zprávy.</t>
  </si>
  <si>
    <t>kpl</t>
  </si>
  <si>
    <t>2045381940</t>
  </si>
  <si>
    <t>741410021</t>
  </si>
  <si>
    <t>Montáž uzemňovacího vedení s upevněním, propojením a připojením pomocí svorek v zemi s izolací spojů pásku průřezu do 120 mm2 v městské zástavbě</t>
  </si>
  <si>
    <t>239292992</t>
  </si>
  <si>
    <t>35442062</t>
  </si>
  <si>
    <t>pás zemnící 30x4mm FeZn</t>
  </si>
  <si>
    <t>-1611676139</t>
  </si>
  <si>
    <t>741410041</t>
  </si>
  <si>
    <t>Montáž uzemňovacího vedení s upevněním, propojením a připojením pomocí svorek v zemi s izolací spojů drátu nebo lana Ø do 10 mm v městské zástavbě</t>
  </si>
  <si>
    <t>-1925619046</t>
  </si>
  <si>
    <t>35441073</t>
  </si>
  <si>
    <t>drát D 10mm FeZn</t>
  </si>
  <si>
    <t>-561440754</t>
  </si>
  <si>
    <t>35441415</t>
  </si>
  <si>
    <t>podpěra vedení FeZn do zdiva 150 mm</t>
  </si>
  <si>
    <t>-1533322542</t>
  </si>
  <si>
    <t>35441660</t>
  </si>
  <si>
    <t>podpěra vedení FeZn na konstrukce pro zemní pásek 30x4</t>
  </si>
  <si>
    <t>-1136430200</t>
  </si>
  <si>
    <t>741420001.1</t>
  </si>
  <si>
    <t>Montáž hromosvodného vedení svodových drátů nebo lan s podpěrami, Ø do 10 mm</t>
  </si>
  <si>
    <t>767338039</t>
  </si>
  <si>
    <t>35442141</t>
  </si>
  <si>
    <t>drát D 8 mm AlMgSi polotvrdý</t>
  </si>
  <si>
    <t>1168210478</t>
  </si>
  <si>
    <t>741420022.1</t>
  </si>
  <si>
    <t>Montáž hromosvodného vedení svorek se 3 a více šrouby</t>
  </si>
  <si>
    <t>1775161454</t>
  </si>
  <si>
    <t>35431001</t>
  </si>
  <si>
    <t>svorka uzemnění AlMgSi univerzální</t>
  </si>
  <si>
    <t>1325863999</t>
  </si>
  <si>
    <t>35431039</t>
  </si>
  <si>
    <t>svorka uzemnění AlMgSi na okapové žlaby</t>
  </si>
  <si>
    <t>-545970299</t>
  </si>
  <si>
    <t>35431031</t>
  </si>
  <si>
    <t>svorka uzemnění AlMgSi k jímací tyči, 72 x40 mm</t>
  </si>
  <si>
    <t>-410505007</t>
  </si>
  <si>
    <t>741420051</t>
  </si>
  <si>
    <t>Montáž hromosvodného vedení ochranných prvků úhelníků nebo trubek s držáky do zdiva</t>
  </si>
  <si>
    <t>-434896499</t>
  </si>
  <si>
    <t>35441830</t>
  </si>
  <si>
    <t>úhelník ochranný na ochranu svodu - 1700 mm, FeZn</t>
  </si>
  <si>
    <t>-935608584</t>
  </si>
  <si>
    <t>741420083</t>
  </si>
  <si>
    <t>Montáž hromosvodného vedení doplňků štítků k označení svodů</t>
  </si>
  <si>
    <t>198603948</t>
  </si>
  <si>
    <t>35442110</t>
  </si>
  <si>
    <t>štítek plastový - čísla svodů</t>
  </si>
  <si>
    <t>-579068829</t>
  </si>
  <si>
    <t>741430004</t>
  </si>
  <si>
    <t>Montáž jímacích tyčí délky do 3 m, na střešní hřeben</t>
  </si>
  <si>
    <t>-1807999696</t>
  </si>
  <si>
    <t>35441117</t>
  </si>
  <si>
    <t>tyč jímací s kovaným hrotem 1500mm AlMgSi</t>
  </si>
  <si>
    <t>947243844</t>
  </si>
  <si>
    <t>741820001</t>
  </si>
  <si>
    <t>Měření zemních odporů zemniče</t>
  </si>
  <si>
    <t>-1581875414</t>
  </si>
  <si>
    <t>04 - Elektroinstalace NN</t>
  </si>
  <si>
    <t>M - Práce a dodávky M</t>
  </si>
  <si>
    <t xml:space="preserve">    21-M - Elektromontáže</t>
  </si>
  <si>
    <t>VRN - Vedlejší rozpočtové náklady</t>
  </si>
  <si>
    <t xml:space="preserve">    VRN4 - Inženýrská činnost</t>
  </si>
  <si>
    <t xml:space="preserve">    VRN6 - Územní vlivy</t>
  </si>
  <si>
    <t xml:space="preserve">    VRN9 - Ostatní náklady</t>
  </si>
  <si>
    <t>-651574551</t>
  </si>
  <si>
    <t>973032616</t>
  </si>
  <si>
    <t>Vysekání kapes ve zdivu z dutých cihel nebo tvárnic pro špalíky a krabice, velikosti do 100x100x50 mm</t>
  </si>
  <si>
    <t>-1169322861</t>
  </si>
  <si>
    <t>977332211</t>
  </si>
  <si>
    <t>Frézování drážek pro vodiče ve stěnách z dutých cihel nebo tvárnic, rozměru do 30x30 mm</t>
  </si>
  <si>
    <t>1456300265</t>
  </si>
  <si>
    <t>997013211</t>
  </si>
  <si>
    <t>Vnitrostaveništní doprava suti a vybouraných hmot vodorovně do 50 m s naložením ručně pro budovy a haly výšky do 6 m</t>
  </si>
  <si>
    <t>-985275190</t>
  </si>
  <si>
    <t>https://podminky.urs.cz/item/CS_URS_2024_01/997013211</t>
  </si>
  <si>
    <t>-634293390</t>
  </si>
  <si>
    <t>1159416476</t>
  </si>
  <si>
    <t>0,287*14 'Přepočtené koeficientem množství</t>
  </si>
  <si>
    <t>372027771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</si>
  <si>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</si>
  <si>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</si>
  <si>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-720270247</t>
  </si>
  <si>
    <t>https://podminky.urs.cz/item/CS_URS_2024_01/998018001</t>
  </si>
  <si>
    <t>741112001</t>
  </si>
  <si>
    <t>Montáž krabic elektroinstalačních bez napojení na trubky a lišty, demontáže a montáže víčka a přístroje protahovacích nebo odbočných zapuštěných plastových kruhových</t>
  </si>
  <si>
    <t>261563710</t>
  </si>
  <si>
    <t>34571450</t>
  </si>
  <si>
    <t>krabice pod omítku PVC přístrojová kruhová D 70mm</t>
  </si>
  <si>
    <t>1773655769</t>
  </si>
  <si>
    <t>741120001</t>
  </si>
  <si>
    <t>Montáž vodičů izolovaných měděných bez ukončení uložených pod omítku plných a laněných (např. CY), průřezu žíly 0,35 až 6 mm2</t>
  </si>
  <si>
    <t>-1427115775</t>
  </si>
  <si>
    <t>34140826</t>
  </si>
  <si>
    <t>vodič propojovací jádro Cu plné izolace PVC 450/750V (H07V-U) 1x6mm2</t>
  </si>
  <si>
    <t>-489293960</t>
  </si>
  <si>
    <t>Poznámka k položce:_x000d_
H07V-U CY</t>
  </si>
  <si>
    <t>20*1,15 "Přepočtené koeficientem množství</t>
  </si>
  <si>
    <t>741120003</t>
  </si>
  <si>
    <t>Montáž vodičů izolovaných měděných bez ukončení uložených pod omítku plných a laněných (např. CY), průřezu žíly 10 až 16 mm2</t>
  </si>
  <si>
    <t>617697933</t>
  </si>
  <si>
    <t>34141028</t>
  </si>
  <si>
    <t>vodič propojovací flexibilní jádro Cu lanované izolace PVC 450/750V (H07V-K) 1x10mm2</t>
  </si>
  <si>
    <t>1698149461</t>
  </si>
  <si>
    <t>Poznámka k položce:_x000d_
H07V-K CYA</t>
  </si>
  <si>
    <t>30*1,15 "Přepočtené koeficientem množství</t>
  </si>
  <si>
    <t>34141029</t>
  </si>
  <si>
    <t>vodič propojovací flexibilní jádro Cu lanované izolace PVC 450/750V (H07V-K) 1x16mm2</t>
  </si>
  <si>
    <t>2075806623</t>
  </si>
  <si>
    <t>83,4782608695652*1,15 "Přepočtené koeficientem množství</t>
  </si>
  <si>
    <t>741122011</t>
  </si>
  <si>
    <t>Montáž kabelů měděných bez ukončení uložených pod omítku plných kulatých (např. CYKY), počtu a průřezu žil 2x1,5 až 2,5 mm2</t>
  </si>
  <si>
    <t>1025016606</t>
  </si>
  <si>
    <t>PKB.711017</t>
  </si>
  <si>
    <t>CYKY-O 2x1,5</t>
  </si>
  <si>
    <t>-422491349</t>
  </si>
  <si>
    <t>91,304347826087*1,15 "Přepočtené koeficientem množství</t>
  </si>
  <si>
    <t>741122015</t>
  </si>
  <si>
    <t>Montáž kabelů měděných bez ukončení uložených pod omítku plných kulatých (např. CYKY), počtu a průřezu žil 3x1,5 mm2</t>
  </si>
  <si>
    <t>-349364191</t>
  </si>
  <si>
    <t>PKB.711018</t>
  </si>
  <si>
    <t>CYKY-J 3x1,5</t>
  </si>
  <si>
    <t>626568568</t>
  </si>
  <si>
    <t>1086,95652173913*1,15 "Přepočtené koeficientem množství</t>
  </si>
  <si>
    <t>741122016</t>
  </si>
  <si>
    <t>Montáž kabelů měděných bez ukončení uložených pod omítku plných kulatých (např. CYKY), počtu a průřezu žil 3x2,5 až 6 mm2</t>
  </si>
  <si>
    <t>-953115488</t>
  </si>
  <si>
    <t>34111036</t>
  </si>
  <si>
    <t>kabel instalační jádro Cu plné izolace PVC plášť PVC 450/750V (CYKY) 3x2,5mm2</t>
  </si>
  <si>
    <t>685073207</t>
  </si>
  <si>
    <t>Poznámka k položce:_x000d_
CYKY</t>
  </si>
  <si>
    <t>1173,91304347826*1,15 "Přepočtené koeficientem množství</t>
  </si>
  <si>
    <t>741122031</t>
  </si>
  <si>
    <t>Montáž kabelů měděných bez ukončení uložených pod omítku plných kulatých (např. CYKY), počtu a průřezu žil 5x1,5 až 2,5 mm2</t>
  </si>
  <si>
    <t>-844421397</t>
  </si>
  <si>
    <t>PKB.711031</t>
  </si>
  <si>
    <t>CYKY-J 5x1,5</t>
  </si>
  <si>
    <t>-2022508025</t>
  </si>
  <si>
    <t>469,565217391304*1,15 "Přepočtené koeficientem množství</t>
  </si>
  <si>
    <t>PKB.711032</t>
  </si>
  <si>
    <t>CYKY-J 5x2,5</t>
  </si>
  <si>
    <t>305557649</t>
  </si>
  <si>
    <t>357,391304347826*1,15 "Přepočtené koeficientem množství</t>
  </si>
  <si>
    <t>741122133</t>
  </si>
  <si>
    <t>Montáž kabelů měděných bez ukončení uložených v trubkách zatažených plných kulatých nebo bezhalogenových (např. CYKY) počtu a průřezu žil 4x10 mm2</t>
  </si>
  <si>
    <t>1463265282</t>
  </si>
  <si>
    <t>PKB.711027</t>
  </si>
  <si>
    <t>CYKY-J 4x10 RE</t>
  </si>
  <si>
    <t>1203895495</t>
  </si>
  <si>
    <t>81,7391304347826*1,15 "Přepočtené koeficientem množství</t>
  </si>
  <si>
    <t>741122134</t>
  </si>
  <si>
    <t>Montáž kabelů měděných bez ukončení uložených v trubkách zatažených plných kulatých nebo bezhalogenových (např. CYKY) počtu a průřezu žil 4x16 až 25 mm2</t>
  </si>
  <si>
    <t>-125679511</t>
  </si>
  <si>
    <t>34111610</t>
  </si>
  <si>
    <t>kabel silový jádro Cu izolace PVC plášť PVC 0,6/1kV (1-CYKY) 4x25mm2</t>
  </si>
  <si>
    <t>-1286911726</t>
  </si>
  <si>
    <t>85,2173913043478*1,15 "Přepočtené koeficientem množství</t>
  </si>
  <si>
    <t>741122143</t>
  </si>
  <si>
    <t>Montáž kabelů měděných bez ukončení uložených v trubkách zatažených plných kulatých nebo bezhalogenových (např. CYKY) počtu a průřezu žil 5x4 až 6 mm2</t>
  </si>
  <si>
    <t>-1527497714</t>
  </si>
  <si>
    <t>34111098</t>
  </si>
  <si>
    <t>kabel instalační jádro Cu plné izolace PVC plášť PVC 450/750V (CYKY) 5x4mm2</t>
  </si>
  <si>
    <t>2091772097</t>
  </si>
  <si>
    <t>586,95652173913*1,15 "Přepočtené koeficientem množství</t>
  </si>
  <si>
    <t>34111100</t>
  </si>
  <si>
    <t>kabel instalační jádro Cu plné izolace PVC plášť PVC 450/750V (CYKY) 5x6mm2</t>
  </si>
  <si>
    <t>964393614</t>
  </si>
  <si>
    <t>87,8260869565217*1,15 "Přepočtené koeficientem množství</t>
  </si>
  <si>
    <t>741130005</t>
  </si>
  <si>
    <t>Ukončení vodičů izolovaných s označením a zapojením v rozváděči nebo na přístroji, průřezu žíly do 10 mm2</t>
  </si>
  <si>
    <t>1549031939</t>
  </si>
  <si>
    <t>741130021</t>
  </si>
  <si>
    <t>Ukončení vodičů izolovaných s označením a zapojením na svorkovnici s otevřením a uzavřením krytu, průřezu žíly do 2,5 mm2</t>
  </si>
  <si>
    <t>-287159628</t>
  </si>
  <si>
    <t>741130023</t>
  </si>
  <si>
    <t>Ukončení vodičů izolovaných s označením a zapojením na svorkovnici s otevřením a uzavřením krytu, průřezu žíly do 6 mm2</t>
  </si>
  <si>
    <t>2145814308</t>
  </si>
  <si>
    <t>34562694</t>
  </si>
  <si>
    <t>svorkovnice krabicová bezšroubová jednopólová pro 3 vodiče 0,5-2,5mm2, 400V 24A</t>
  </si>
  <si>
    <t>-1737761438</t>
  </si>
  <si>
    <t>34562695</t>
  </si>
  <si>
    <t>svorkovnice krabicová bezšroubová jednopólová pro 4 vodiče 0,5-2,5mm2, 400V 24A</t>
  </si>
  <si>
    <t>-1334415899</t>
  </si>
  <si>
    <t>34562696</t>
  </si>
  <si>
    <t>svorkovnice krabicová bezšroubová jednopólová pro 5 vodičů 0,5-2,5mm2, 400V 24A</t>
  </si>
  <si>
    <t>515943112</t>
  </si>
  <si>
    <t>741310011</t>
  </si>
  <si>
    <t>Montáž spínačů jedno nebo dvoupólových nástěnných se zapojením vodičů, pro prostředí normální ovladačů, řazení 1/0-tlačítkových zapínacích</t>
  </si>
  <si>
    <t>-1213690296</t>
  </si>
  <si>
    <t>34535008</t>
  </si>
  <si>
    <t>ovládač zapínací, řazení 1/0</t>
  </si>
  <si>
    <t>-669011261</t>
  </si>
  <si>
    <t>34535000</t>
  </si>
  <si>
    <t>spínač jednopólový, řazení 1</t>
  </si>
  <si>
    <t>18627322</t>
  </si>
  <si>
    <t>34535001</t>
  </si>
  <si>
    <t>-1538969185</t>
  </si>
  <si>
    <t>34535002</t>
  </si>
  <si>
    <t>přepínač sériový, řazení 5</t>
  </si>
  <si>
    <t>1260429640</t>
  </si>
  <si>
    <t>741311004.1</t>
  </si>
  <si>
    <t>Montáž spínačů speciálních se zapojením vodičů čidla pohybu nástěnného a stropního</t>
  </si>
  <si>
    <t>-1890339925</t>
  </si>
  <si>
    <t>003R</t>
  </si>
  <si>
    <t>PIR stropní čidlo pohybu</t>
  </si>
  <si>
    <t>1883783113</t>
  </si>
  <si>
    <t>1670469</t>
  </si>
  <si>
    <t>PIR čidlo pohybu</t>
  </si>
  <si>
    <t>859310918</t>
  </si>
  <si>
    <t>741313002</t>
  </si>
  <si>
    <t>Montáž zásuvek domovních se zapojením vodičů bezšroubové připojení polozapuštěných nebo zapuštěných 10/16 A, provedení 2P + PE dvojí zapojení pro průběžnou montáž</t>
  </si>
  <si>
    <t>294798243</t>
  </si>
  <si>
    <t>34555241</t>
  </si>
  <si>
    <t>přístroj zásuvky zápustné jednonásobné, krytka s clonkami, bezšroubové svorky</t>
  </si>
  <si>
    <t>1589591816</t>
  </si>
  <si>
    <t>34539059</t>
  </si>
  <si>
    <t>rámeček jednonásobný</t>
  </si>
  <si>
    <t>-1758021457</t>
  </si>
  <si>
    <t>1133281</t>
  </si>
  <si>
    <t>ZASUVKOVA SKRIN 1x16A/400V, 2x16A/230V, proudové chrániče, jističe</t>
  </si>
  <si>
    <t>42309403</t>
  </si>
  <si>
    <t>741371102</t>
  </si>
  <si>
    <t>Montáž svítidlo LED průmyslové stropní přisazené 1 zdroj s krytem</t>
  </si>
  <si>
    <t>1316048303</t>
  </si>
  <si>
    <t>1000088915</t>
  </si>
  <si>
    <t xml:space="preserve">LED svítidlo "A", 11000lm, 70W,  široký korpus 1575mm, LED 840, korpus PE, opálový PC kryt, L80/B50, IP65,  zdroj 2100mA</t>
  </si>
  <si>
    <t>2107569461</t>
  </si>
  <si>
    <t>741371821</t>
  </si>
  <si>
    <t>Demontáž svítidel bez zachování funkčnosti (do suti) interiérových modulového systému zářivkových, délky do 1100 mm</t>
  </si>
  <si>
    <t>-1660167644</t>
  </si>
  <si>
    <t>https://podminky.urs.cz/item/CS_URS_2024_01/741371821</t>
  </si>
  <si>
    <t>741372022.1</t>
  </si>
  <si>
    <t>Montáž svítidel s integrovaným zdrojem LED se zapojením vodičů interiérových přisazených nástěnných hranatých nebo kruhových, plochy přes 0,09 do 0,36 m2</t>
  </si>
  <si>
    <t>-993869455</t>
  </si>
  <si>
    <t>1209435</t>
  </si>
  <si>
    <t xml:space="preserve">LED  svítidlo - LED pásek 10W/1m, vč.zdroje - pod kuchyňskou linkou, 5m</t>
  </si>
  <si>
    <t>-294918516</t>
  </si>
  <si>
    <t>741372061</t>
  </si>
  <si>
    <t>Montáž svítidel s integrovaným zdrojem LED se zapojením vodičů interiérových přisazených stropních hranatých nebo kruhových, plochy do 0,09 m2</t>
  </si>
  <si>
    <t>1967818043</t>
  </si>
  <si>
    <t>1000088648</t>
  </si>
  <si>
    <t>Nouzové osvětlení LED, 1hod, 2W</t>
  </si>
  <si>
    <t>-87131360</t>
  </si>
  <si>
    <t>741372062</t>
  </si>
  <si>
    <t>Montáž svítidel s integrovaným zdrojem LED se zapojením vodičů interiérových přisazených stropních hranatých nebo kruhových, plochy přes 0,09 do 0,36 m2</t>
  </si>
  <si>
    <t>-871852421</t>
  </si>
  <si>
    <t>1000087809</t>
  </si>
  <si>
    <t xml:space="preserve">LED svítidlo "B", 5800lm, 41W, semiopálový kryt, přisazené,  LED 4000K, 1400mA, L80/B50</t>
  </si>
  <si>
    <t>-550483907</t>
  </si>
  <si>
    <t>1966054</t>
  </si>
  <si>
    <t>LED svítidlo "C", 2200lm, 18W, kruhové, přisazené, L70/B50, 4000K, kryt PMMA, driver 500mA</t>
  </si>
  <si>
    <t>735383995</t>
  </si>
  <si>
    <t>1966052</t>
  </si>
  <si>
    <t>LED svítidlo "D", 1500lm, 13W, kruhové, přisazené, L70/B50, 4000K, kryt PMMA, driver 350mA</t>
  </si>
  <si>
    <t>1800029394</t>
  </si>
  <si>
    <t>Práce a dodávky M</t>
  </si>
  <si>
    <t>21-M</t>
  </si>
  <si>
    <t>Elektromontáže</t>
  </si>
  <si>
    <t>210071001</t>
  </si>
  <si>
    <t>Montáž přípojnicového rozvodu z vodičů hliníkových průmyslového dílů rovných s odbočkami 250 A, délky 1200 mm</t>
  </si>
  <si>
    <t>-386422799</t>
  </si>
  <si>
    <t>1030122242</t>
  </si>
  <si>
    <t>Přípojnice ochranného pospojován</t>
  </si>
  <si>
    <t>-889310158</t>
  </si>
  <si>
    <t>210191514</t>
  </si>
  <si>
    <t xml:space="preserve">Montáž skříní pojistkových tenkocementových v pilíři rozpojovacích bez zapojení vodičů </t>
  </si>
  <si>
    <t>-116070546</t>
  </si>
  <si>
    <t>35711671</t>
  </si>
  <si>
    <t xml:space="preserve">rozvaděč elektroměrový kompaktní pilíř ER212/NKP7P-C  1x dvousazbový</t>
  </si>
  <si>
    <t>-146764234</t>
  </si>
  <si>
    <t>210280002</t>
  </si>
  <si>
    <t>Zkoušky a prohlídky elektrických rozvodů a zařízení celková prohlídka, zkoušení, měření a vyhotovení revizní zprávy pro objem montážních prací přes 100 do 500 tisíc Kč</t>
  </si>
  <si>
    <t>-1952776786</t>
  </si>
  <si>
    <t>VRN4</t>
  </si>
  <si>
    <t>Inženýrská činnost</t>
  </si>
  <si>
    <t>043002000</t>
  </si>
  <si>
    <t>Zkoušební provoz a ostatní měření</t>
  </si>
  <si>
    <t>1024</t>
  </si>
  <si>
    <t>1417621353</t>
  </si>
  <si>
    <t>045002000</t>
  </si>
  <si>
    <t>Kompletační a koordinační činnost</t>
  </si>
  <si>
    <t>-773501981</t>
  </si>
  <si>
    <t>VRN6</t>
  </si>
  <si>
    <t>Územní vlivy</t>
  </si>
  <si>
    <t>065002000</t>
  </si>
  <si>
    <t>Mimostaveništní doprava materiálů</t>
  </si>
  <si>
    <t>…</t>
  </si>
  <si>
    <t>-501845645</t>
  </si>
  <si>
    <t>VRN9</t>
  </si>
  <si>
    <t>090001000</t>
  </si>
  <si>
    <t>1306951222</t>
  </si>
  <si>
    <t>D.1.4.d - Zdravotechnické instalace</t>
  </si>
  <si>
    <t xml:space="preserve">    8 - Trubní vedení</t>
  </si>
  <si>
    <t xml:space="preserve">    721 - Zdravotechnika - vnitřní kanalizace</t>
  </si>
  <si>
    <t xml:space="preserve">    722 - Zdravotechnika - vnitřní vodovod</t>
  </si>
  <si>
    <t xml:space="preserve">    724 - Zdravotechnika - strojní vybavení</t>
  </si>
  <si>
    <t xml:space="preserve">    725 - Zdravotechnika - zařizovací předměty</t>
  </si>
  <si>
    <t xml:space="preserve">    726 - Zdravotechnika - předstěnové instalace</t>
  </si>
  <si>
    <t xml:space="preserve">    727 - Zdravotechnika - požární ochrana</t>
  </si>
  <si>
    <t>Trubní vedení</t>
  </si>
  <si>
    <t>871270310</t>
  </si>
  <si>
    <t>Montáž kanalizačního potrubí z polypropylenu PP hladkého plnostěnného SN 10 DN 125</t>
  </si>
  <si>
    <t>-752017233</t>
  </si>
  <si>
    <t>https://podminky.urs.cz/item/CS_URS_2024_01/871270310</t>
  </si>
  <si>
    <t>"nová dešťová kanalizace" 37,0</t>
  </si>
  <si>
    <t>28617002</t>
  </si>
  <si>
    <t>trubka kanalizační PP plnostěnná třívrstvá DN 125x1000mm SN10</t>
  </si>
  <si>
    <t>1803522199</t>
  </si>
  <si>
    <t>37*1,015 'Přepočtené koeficientem množství</t>
  </si>
  <si>
    <t>871313121</t>
  </si>
  <si>
    <t>Montáž kanalizačního potrubí z tvrdého PVC-U hladkého plnostěnného tuhost SN 8 DN 160</t>
  </si>
  <si>
    <t>-656366693</t>
  </si>
  <si>
    <t>https://podminky.urs.cz/item/CS_URS_2024_01/871313121</t>
  </si>
  <si>
    <t>"nová splašková kanalizace" 23,0</t>
  </si>
  <si>
    <t>28611164</t>
  </si>
  <si>
    <t>trubka kanalizační PVC-U plnostěnná jednovrstvá DN 160x1000mm SN8</t>
  </si>
  <si>
    <t>454478108</t>
  </si>
  <si>
    <t>23*1,03 'Přepočtené koeficientem množství</t>
  </si>
  <si>
    <t>877270310</t>
  </si>
  <si>
    <t>Montáž tvarovek na kanalizačním plastovém potrubí z PP nebo PVC-U hladkého plnostěnného kolen, víček nebo hrdlových uzávěrů DN 125</t>
  </si>
  <si>
    <t>-951019637</t>
  </si>
  <si>
    <t>https://podminky.urs.cz/item/CS_URS_2024_01/877270310</t>
  </si>
  <si>
    <t>28617181</t>
  </si>
  <si>
    <t>koleno kanalizační PP třívrstvé SN16 DN 125x45°</t>
  </si>
  <si>
    <t>836216122</t>
  </si>
  <si>
    <t>28615626</t>
  </si>
  <si>
    <t>odbočka HTEA úhel 45° DN 125/125</t>
  </si>
  <si>
    <t>-167566598</t>
  </si>
  <si>
    <t>877310310</t>
  </si>
  <si>
    <t>Montáž tvarovek na kanalizačním plastovém potrubí z PP nebo PVC-U hladkého plnostěnného kolen, víček nebo hrdlových uzávěrů DN 150</t>
  </si>
  <si>
    <t>811807861</t>
  </si>
  <si>
    <t>https://podminky.urs.cz/item/CS_URS_2024_01/877310310</t>
  </si>
  <si>
    <t>28612202</t>
  </si>
  <si>
    <t>koleno kanalizační plastové PVC KG DN 160/45° SN12/16</t>
  </si>
  <si>
    <t>304803460</t>
  </si>
  <si>
    <t>892271111</t>
  </si>
  <si>
    <t>Tlakové zkoušky vodou na potrubí DN 100 nebo 125</t>
  </si>
  <si>
    <t>1740788597</t>
  </si>
  <si>
    <t>https://podminky.urs.cz/item/CS_URS_2024_01/892271111</t>
  </si>
  <si>
    <t>892351111</t>
  </si>
  <si>
    <t>Tlakové zkoušky vodou na potrubí DN 150 nebo 200</t>
  </si>
  <si>
    <t>-1870595350</t>
  </si>
  <si>
    <t>https://podminky.urs.cz/item/CS_URS_2024_01/892351111</t>
  </si>
  <si>
    <t>892372111</t>
  </si>
  <si>
    <t>Tlakové zkoušky vodou zabezpečení konců potrubí při tlakových zkouškách DN do 300</t>
  </si>
  <si>
    <t>208197612</t>
  </si>
  <si>
    <t>https://podminky.urs.cz/item/CS_URS_2024_01/892372111</t>
  </si>
  <si>
    <t>899721111</t>
  </si>
  <si>
    <t>Signalizační vodič na potrubí DN do 150 mm</t>
  </si>
  <si>
    <t>-635448714</t>
  </si>
  <si>
    <t>https://podminky.urs.cz/item/CS_URS_2024_01/899721111</t>
  </si>
  <si>
    <t>899722113</t>
  </si>
  <si>
    <t>Krytí potrubí z plastů výstražnou fólií z PVC šířky přes 25 do 34 cm</t>
  </si>
  <si>
    <t>-1726866431</t>
  </si>
  <si>
    <t>https://podminky.urs.cz/item/CS_URS_2024_01/899722113</t>
  </si>
  <si>
    <t>660452525</t>
  </si>
  <si>
    <t>1747292434</t>
  </si>
  <si>
    <t>-747527460</t>
  </si>
  <si>
    <t>298344451</t>
  </si>
  <si>
    <t>0,818*14 'Přepočtené koeficientem množství</t>
  </si>
  <si>
    <t>997013869</t>
  </si>
  <si>
    <t>Poplatek za uložení stavebního odpadu na recyklační skládce (skládkovné) ze směsí nebo oddělených frakcí betonu, cihel a keramických výrobků zatříděného do Katalogu odpadů pod kódem 17 01 07</t>
  </si>
  <si>
    <t>521968599</t>
  </si>
  <si>
    <t>https://podminky.urs.cz/item/CS_URS_2024_01/997013869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</si>
  <si>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</si>
  <si>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</si>
  <si>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-1444662715</t>
  </si>
  <si>
    <t>https://podminky.urs.cz/item/CS_URS_2024_01/998276101</t>
  </si>
  <si>
    <t>721</t>
  </si>
  <si>
    <t>Zdravotechnika - vnitřní kanalizace</t>
  </si>
  <si>
    <t>721174043</t>
  </si>
  <si>
    <t>Potrubí z trub polypropylenových připojovací DN 50</t>
  </si>
  <si>
    <t>-289963759</t>
  </si>
  <si>
    <t>https://podminky.urs.cz/item/CS_URS_2024_01/721174043</t>
  </si>
  <si>
    <t>721174044</t>
  </si>
  <si>
    <t>Potrubí z trub polypropylenových připojovací DN 75</t>
  </si>
  <si>
    <t>-2131271915</t>
  </si>
  <si>
    <t>https://podminky.urs.cz/item/CS_URS_2024_01/721174044</t>
  </si>
  <si>
    <t>721175212</t>
  </si>
  <si>
    <t>Plastové potrubí odhlučněné třívrstvé odpadní (svislé) DN 110</t>
  </si>
  <si>
    <t>-755144623</t>
  </si>
  <si>
    <t>https://podminky.urs.cz/item/CS_URS_2024_01/721175212</t>
  </si>
  <si>
    <t>721175213</t>
  </si>
  <si>
    <t>Plastové potrubí odhlučněné třívrstvé odpadní (svislé) DN 125</t>
  </si>
  <si>
    <t>-450415322</t>
  </si>
  <si>
    <t>https://podminky.urs.cz/item/CS_URS_2024_01/721175213</t>
  </si>
  <si>
    <t>721212124</t>
  </si>
  <si>
    <t>Odtokové sprchové žlaby se zápachovou uzávěrkou a krycím roštem délky 850 mm</t>
  </si>
  <si>
    <t>480916157</t>
  </si>
  <si>
    <t>https://podminky.urs.cz/item/CS_URS_2024_01/721212124</t>
  </si>
  <si>
    <t>721249116</t>
  </si>
  <si>
    <t>Lapače střešních splavenin montáž lapačů střešních splavenin ostatních typů polypropylenových DN 125</t>
  </si>
  <si>
    <t>-487685224</t>
  </si>
  <si>
    <t>https://podminky.urs.cz/item/CS_URS_2024_01/721249116</t>
  </si>
  <si>
    <t>56231163</t>
  </si>
  <si>
    <t>lapač střešních splavenin se zápachovou klapkou a lapacím košem DN 125/110</t>
  </si>
  <si>
    <t>1702761450</t>
  </si>
  <si>
    <t>721274103</t>
  </si>
  <si>
    <t>Ventily přivzdušňovací odpadních potrubí venkovní DN 110</t>
  </si>
  <si>
    <t>-625068028</t>
  </si>
  <si>
    <t>https://podminky.urs.cz/item/CS_URS_2024_01/721274103</t>
  </si>
  <si>
    <t>721274125</t>
  </si>
  <si>
    <t>Ventily přivzdušňovací odpadních potrubí vnitřní DN 75</t>
  </si>
  <si>
    <t>-204523673</t>
  </si>
  <si>
    <t>https://podminky.urs.cz/item/CS_URS_2024_01/721274125</t>
  </si>
  <si>
    <t>721290111</t>
  </si>
  <si>
    <t>Zkouška těsnosti kanalizace v objektech vodou do DN 125</t>
  </si>
  <si>
    <t>-1230798199</t>
  </si>
  <si>
    <t>https://podminky.urs.cz/item/CS_URS_2024_01/721290111</t>
  </si>
  <si>
    <t>998721121</t>
  </si>
  <si>
    <t>Přesun hmot pro vnitřní kanalizaci stanovený z hmotnosti přesunovaného materiálu vodorovná dopravní vzdálenost do 50 m ruční (bez užití mechanizace) v objektech výšky do 6 m</t>
  </si>
  <si>
    <t>-796709273</t>
  </si>
  <si>
    <t>https://podminky.urs.cz/item/CS_URS_2024_01/998721121</t>
  </si>
  <si>
    <t>722</t>
  </si>
  <si>
    <t>Zdravotechnika - vnitřní vodovod</t>
  </si>
  <si>
    <t>722174022</t>
  </si>
  <si>
    <t>Potrubí z plastových trubek z polypropylenu PPR svařovaných polyfúzně PN 20 (SDR 6) D 20 x 3,4</t>
  </si>
  <si>
    <t>-1965429534</t>
  </si>
  <si>
    <t>https://podminky.urs.cz/item/CS_URS_2024_01/722174022</t>
  </si>
  <si>
    <t>722174023</t>
  </si>
  <si>
    <t>Potrubí z plastových trubek z polypropylenu PPR svařovaných polyfúzně PN 20 (SDR 6) D 25 x 4,2</t>
  </si>
  <si>
    <t>-320012701</t>
  </si>
  <si>
    <t>https://podminky.urs.cz/item/CS_URS_2024_01/722174023</t>
  </si>
  <si>
    <t>722174024</t>
  </si>
  <si>
    <t>Potrubí z plastových trubek z polypropylenu PPR svařovaných polyfúzně PN 20 (SDR 6) D 32 x 5,4</t>
  </si>
  <si>
    <t>-1429439936</t>
  </si>
  <si>
    <t>https://podminky.urs.cz/item/CS_URS_2024_01/722174024</t>
  </si>
  <si>
    <t>722179191</t>
  </si>
  <si>
    <t>Příplatek k ceně rozvody vody z plastů za práce malého rozsahu na zakázce do 20 m rozvodu</t>
  </si>
  <si>
    <t>-996735023</t>
  </si>
  <si>
    <t>https://podminky.urs.cz/item/CS_URS_2024_01/722179191</t>
  </si>
  <si>
    <t>722179192</t>
  </si>
  <si>
    <t>Příplatek k ceně rozvody vody z plastů za práce malého rozsahu na zakázce při průměru trubek do 32 mm, do 15 svarů</t>
  </si>
  <si>
    <t>-1494944713</t>
  </si>
  <si>
    <t>https://podminky.urs.cz/item/CS_URS_2024_01/722179192</t>
  </si>
  <si>
    <t>722181221</t>
  </si>
  <si>
    <t>Ochrana potrubí termoizolačními trubicemi z pěnového polyetylenu PE přilepenými v příčných a podélných spojích, tloušťky izolace přes 6 do 9 mm, vnitřního průměru izolace DN do 22 mm</t>
  </si>
  <si>
    <t>-775262386</t>
  </si>
  <si>
    <t>https://podminky.urs.cz/item/CS_URS_2024_01/722181221</t>
  </si>
  <si>
    <t>722181222</t>
  </si>
  <si>
    <t>Ochrana potrubí termoizolačními trubicemi z pěnového polyetylenu PE přilepenými v příčných a podélných spojích, tloušťky izolace přes 6 do 9 mm, vnitřního průměru izolace DN přes 22 do 45 mm</t>
  </si>
  <si>
    <t>2020556528</t>
  </si>
  <si>
    <t>https://podminky.urs.cz/item/CS_URS_2024_01/722181222</t>
  </si>
  <si>
    <t>722181232</t>
  </si>
  <si>
    <t>Ochrana potrubí termoizolačními trubicemi z pěnového polyetylenu PE přilepenými v příčných a podélných spojích, tloušťky izolace přes 9 do 13 mm, vnitřního průměru izolace DN přes 22 do 45 mm</t>
  </si>
  <si>
    <t>80434046</t>
  </si>
  <si>
    <t>https://podminky.urs.cz/item/CS_URS_2024_01/722181232</t>
  </si>
  <si>
    <t>722230111</t>
  </si>
  <si>
    <t>Armatury se dvěma závity ventily přímé s odvodňovacím ventilem G 1/2"</t>
  </si>
  <si>
    <t>-2143957655</t>
  </si>
  <si>
    <t>https://podminky.urs.cz/item/CS_URS_2024_01/722230111</t>
  </si>
  <si>
    <t>722240123</t>
  </si>
  <si>
    <t>Armatury z plastických hmot kohouty (PPR) kulové DN 25</t>
  </si>
  <si>
    <t>-21906318</t>
  </si>
  <si>
    <t>https://podminky.urs.cz/item/CS_URS_2024_01/722240123</t>
  </si>
  <si>
    <t>722290234</t>
  </si>
  <si>
    <t>Zkoušky, proplach a desinfekce vodovodního potrubí proplach a desinfekce vodovodního potrubí do DN 80</t>
  </si>
  <si>
    <t>-1873090680</t>
  </si>
  <si>
    <t>https://podminky.urs.cz/item/CS_URS_2024_01/722290234</t>
  </si>
  <si>
    <t>722290246</t>
  </si>
  <si>
    <t>Zkoušky, proplach a desinfekce vodovodního potrubí zkoušky těsnosti vodovodního potrubí plastového do DN 40</t>
  </si>
  <si>
    <t>634956079</t>
  </si>
  <si>
    <t>https://podminky.urs.cz/item/CS_URS_2024_01/722290246</t>
  </si>
  <si>
    <t>724</t>
  </si>
  <si>
    <t>Zdravotechnika - strojní vybavení</t>
  </si>
  <si>
    <t>724234109</t>
  </si>
  <si>
    <t>Nádoby expanzní tlakové pro rozvody užitkové vody vertikální s vyměnitelným vakem bez pojistného ventilu PN 1,0 o objemu 12 l</t>
  </si>
  <si>
    <t>-866113434</t>
  </si>
  <si>
    <t>https://podminky.urs.cz/item/CS_URS_2024_01/724234109</t>
  </si>
  <si>
    <t>732421411</t>
  </si>
  <si>
    <t>Čerpadla teplovodní mokroběžná závitová oběhová pro cirkulaci TUV (elektronicky řízená) PN 10, do 110°C DN přípojky/dopravní výška H (m) - čerpací výkon Q (m3/h) DN 25 / do 6,0 m / 2,5 m3/h</t>
  </si>
  <si>
    <t>713054294</t>
  </si>
  <si>
    <t>https://podminky.urs.cz/item/CS_URS_2024_01/732421411</t>
  </si>
  <si>
    <t>725</t>
  </si>
  <si>
    <t>Zdravotechnika - zařizovací předměty</t>
  </si>
  <si>
    <t>725110814</t>
  </si>
  <si>
    <t>Demontáž klozetů kombi</t>
  </si>
  <si>
    <t>-1139167967</t>
  </si>
  <si>
    <t>https://podminky.urs.cz/item/CS_URS_2024_01/725110814</t>
  </si>
  <si>
    <t>725112022</t>
  </si>
  <si>
    <t>Zařízení záchodů klozety keramické závěsné na nosné stěny s hlubokým splachováním odpad vodorovný</t>
  </si>
  <si>
    <t>1532827988</t>
  </si>
  <si>
    <t>https://podminky.urs.cz/item/CS_URS_2024_01/725112022</t>
  </si>
  <si>
    <t>Poznámka k položce:_x000d_
úplný objem splachovací vody maximálně 6 litrů a maximální průměrný objem splachovací vody 3,5 litru</t>
  </si>
  <si>
    <t>725121502</t>
  </si>
  <si>
    <t>Pisoárové záchodky keramické bez splachovací nádrže urinál bez odsávání s otvorem pro ventil</t>
  </si>
  <si>
    <t>678510121</t>
  </si>
  <si>
    <t>https://podminky.urs.cz/item/CS_URS_2024_01/725121502</t>
  </si>
  <si>
    <t>Poznámka k položce:_x000d_
Spotřeba maximálně 2 litry/mísu/hodinu. Splachovací pisoáry maximální úplný objem splachovací vody 1 litr.</t>
  </si>
  <si>
    <t>725122817</t>
  </si>
  <si>
    <t>Demontáž pisoárů bez nádrže s rohovým ventilem s 1 záchodkem</t>
  </si>
  <si>
    <t>-1553683943</t>
  </si>
  <si>
    <t>https://podminky.urs.cz/item/CS_URS_2024_01/725122817</t>
  </si>
  <si>
    <t>725210821</t>
  </si>
  <si>
    <t>Demontáž umyvadel bez výtokových armatur umyvadel</t>
  </si>
  <si>
    <t>-1927602596</t>
  </si>
  <si>
    <t>https://podminky.urs.cz/item/CS_URS_2024_01/725210821</t>
  </si>
  <si>
    <t>725211603</t>
  </si>
  <si>
    <t>Umyvadla keramická bílá bez výtokových armatur připevněná na stěnu šrouby bez sloupu nebo krytu na sifon, šířka umyvadla 600 mm</t>
  </si>
  <si>
    <t>-1503807711</t>
  </si>
  <si>
    <t>https://podminky.urs.cz/item/CS_URS_2024_01/725211603</t>
  </si>
  <si>
    <t>725291652</t>
  </si>
  <si>
    <t>Montáž doplňků zařízení koupelen a záchodů dávkovače tekutého mýdla</t>
  </si>
  <si>
    <t>509383013</t>
  </si>
  <si>
    <t>https://podminky.urs.cz/item/CS_URS_2024_01/725291652</t>
  </si>
  <si>
    <t>55431098</t>
  </si>
  <si>
    <t>dávkovač tekutého mýdla bílý 0,8L</t>
  </si>
  <si>
    <t>-1882659592</t>
  </si>
  <si>
    <t>725291653</t>
  </si>
  <si>
    <t>Montáž doplňků zařízení koupelen a záchodů zásobníku toaletních papírů</t>
  </si>
  <si>
    <t>-1676720941</t>
  </si>
  <si>
    <t>https://podminky.urs.cz/item/CS_URS_2024_01/725291653</t>
  </si>
  <si>
    <t>55431092</t>
  </si>
  <si>
    <t>zásobník toaletních papírů komaxit bílý D 310mm</t>
  </si>
  <si>
    <t>-602860366</t>
  </si>
  <si>
    <t>725291654</t>
  </si>
  <si>
    <t>Montáž doplňků zařízení koupelen a záchodů zásobníku papírových ručníků</t>
  </si>
  <si>
    <t>1055786895</t>
  </si>
  <si>
    <t>https://podminky.urs.cz/item/CS_URS_2024_01/725291654</t>
  </si>
  <si>
    <t>55431086</t>
  </si>
  <si>
    <t>zásobník papírových ručníků skládaných komaxit bílý</t>
  </si>
  <si>
    <t>-1599573874</t>
  </si>
  <si>
    <t>725291664</t>
  </si>
  <si>
    <t>Montáž doplňků zařízení koupelen a záchodů štětky závěsné</t>
  </si>
  <si>
    <t>-1799347995</t>
  </si>
  <si>
    <t>https://podminky.urs.cz/item/CS_URS_2024_01/725291664</t>
  </si>
  <si>
    <t>55779012</t>
  </si>
  <si>
    <t>štětka na WC závěsná nebo na podlahu kartáč nylon nerezové záchytné pouzdro lesk</t>
  </si>
  <si>
    <t>228951684</t>
  </si>
  <si>
    <t>725310823</t>
  </si>
  <si>
    <t>Demontáž dřezů jednodílných bez výtokových armatur vestavěných v kuchyňských sestavách</t>
  </si>
  <si>
    <t>-110300939</t>
  </si>
  <si>
    <t>https://podminky.urs.cz/item/CS_URS_2024_01/725310823</t>
  </si>
  <si>
    <t>725311121</t>
  </si>
  <si>
    <t>Dřezy bez výtokových armatur jednoduché se zápachovou uzávěrkou nerezové s odkapávací plochou 560x480 mm a miskou</t>
  </si>
  <si>
    <t>-1204536210</t>
  </si>
  <si>
    <t>https://podminky.urs.cz/item/CS_URS_2024_01/725311121</t>
  </si>
  <si>
    <t>725331111</t>
  </si>
  <si>
    <t>Výlevky bez výtokových armatur a splachovací nádrže keramické se sklopnou plastovou mřížkou 425 mm</t>
  </si>
  <si>
    <t>2120445681</t>
  </si>
  <si>
    <t>https://podminky.urs.cz/item/CS_URS_2024_01/725331111</t>
  </si>
  <si>
    <t>725530826</t>
  </si>
  <si>
    <t>Demontáž elektrických zásobníkových ohřívačů vody akumulačních do 800 l</t>
  </si>
  <si>
    <t>-401086497</t>
  </si>
  <si>
    <t>https://podminky.urs.cz/item/CS_URS_2024_01/725530826</t>
  </si>
  <si>
    <t>725819401</t>
  </si>
  <si>
    <t>Ventily montáž ventilů ostatních typů rohových s připojovací trubičkou G 1/2"</t>
  </si>
  <si>
    <t>-1707460842</t>
  </si>
  <si>
    <t>https://podminky.urs.cz/item/CS_URS_2024_01/725819401</t>
  </si>
  <si>
    <t>55141001</t>
  </si>
  <si>
    <t>kohout kulový rohový mosazný R 1/2"x3/8"</t>
  </si>
  <si>
    <t>-666818173</t>
  </si>
  <si>
    <t>55190001</t>
  </si>
  <si>
    <t>flexi hadice ohebná sanitární D 9x13mm FF 3/8" 500mm</t>
  </si>
  <si>
    <t>-1570762222</t>
  </si>
  <si>
    <t>725820801</t>
  </si>
  <si>
    <t>Demontáž baterií nástěnných do G 3/4</t>
  </si>
  <si>
    <t>-1501386365</t>
  </si>
  <si>
    <t>https://podminky.urs.cz/item/CS_URS_2024_01/725820801</t>
  </si>
  <si>
    <t>725821329</t>
  </si>
  <si>
    <t>Baterie dřezové stojánkové pákové s otáčivým ústím a délkou ramínka s vytahovací sprškou</t>
  </si>
  <si>
    <t>1115063602</t>
  </si>
  <si>
    <t>https://podminky.urs.cz/item/CS_URS_2024_01/725821329</t>
  </si>
  <si>
    <t>Poznámka k položce:_x000d_
Maximální průtok 6 litrů/minutu</t>
  </si>
  <si>
    <t>725822611</t>
  </si>
  <si>
    <t>Baterie umyvadlové stojánkové pákové bez výpusti</t>
  </si>
  <si>
    <t>1163451125</t>
  </si>
  <si>
    <t>https://podminky.urs.cz/item/CS_URS_2024_01/725822611</t>
  </si>
  <si>
    <t>725849411</t>
  </si>
  <si>
    <t>Baterie sprchové montáž nástěnných baterií s nastavitelnou výškou sprchy</t>
  </si>
  <si>
    <t>1380429565</t>
  </si>
  <si>
    <t>https://podminky.urs.cz/item/CS_URS_2024_01/725849411</t>
  </si>
  <si>
    <t>Poznámka k položce:_x000d_
Maximální průtok 8 litrů/minutu</t>
  </si>
  <si>
    <t>55145590</t>
  </si>
  <si>
    <t>baterie sprchová páková včetně sprchové soupravy 150mm chrom</t>
  </si>
  <si>
    <t>-15224193</t>
  </si>
  <si>
    <t>725850800</t>
  </si>
  <si>
    <t>Demontáž odpadních ventilů všech připojovacích dimenzí</t>
  </si>
  <si>
    <t>210307578</t>
  </si>
  <si>
    <t>https://podminky.urs.cz/item/CS_URS_2024_01/725850800</t>
  </si>
  <si>
    <t>725851305</t>
  </si>
  <si>
    <t>Ventily odpadní pro zařizovací předměty dřezové bez přepadu G 6/4"</t>
  </si>
  <si>
    <t>476885667</t>
  </si>
  <si>
    <t>https://podminky.urs.cz/item/CS_URS_2024_01/725851305</t>
  </si>
  <si>
    <t>725851325</t>
  </si>
  <si>
    <t>Ventily odpadní pro zařizovací předměty umyvadlové bez přepadu G 5/4"</t>
  </si>
  <si>
    <t>-1059012371</t>
  </si>
  <si>
    <t>https://podminky.urs.cz/item/CS_URS_2024_01/725851325</t>
  </si>
  <si>
    <t>725861102</t>
  </si>
  <si>
    <t>Zápachové uzávěrky zařizovacích předmětů pro umyvadla DN 40</t>
  </si>
  <si>
    <t>-847604972</t>
  </si>
  <si>
    <t>https://podminky.urs.cz/item/CS_URS_2024_01/725861102</t>
  </si>
  <si>
    <t>725862103</t>
  </si>
  <si>
    <t>Zápachové uzávěrky zařizovacích předmětů pro dřezy DN 40/50</t>
  </si>
  <si>
    <t>1141732190</t>
  </si>
  <si>
    <t>https://podminky.urs.cz/item/CS_URS_2024_01/725862103</t>
  </si>
  <si>
    <t>998725121</t>
  </si>
  <si>
    <t>Přesun hmot pro zařizovací předměty stanovený z hmotnosti přesunovaného materiálu vodorovná dopravní vzdálenost do 50 m ruční (bez užití mechanizace) v objektech výšky do 6 m</t>
  </si>
  <si>
    <t>1628789089</t>
  </si>
  <si>
    <t>https://podminky.urs.cz/item/CS_URS_2024_01/998725121</t>
  </si>
  <si>
    <t>726</t>
  </si>
  <si>
    <t>Zdravotechnika - předstěnové instalace</t>
  </si>
  <si>
    <t>726131041</t>
  </si>
  <si>
    <t>Předstěnové instalační systémy do lehkých stěn s kovovou konstrukcí pro závěsné klozety ovládání zepředu, stavební výšky 1120 mm</t>
  </si>
  <si>
    <t>-1961400126</t>
  </si>
  <si>
    <t>https://podminky.urs.cz/item/CS_URS_2024_01/726131041</t>
  </si>
  <si>
    <t>726191011</t>
  </si>
  <si>
    <t>Ostatní příslušenství instalačních systémů montáž ovládacích tlačítek k WC</t>
  </si>
  <si>
    <t>747098309</t>
  </si>
  <si>
    <t>https://podminky.urs.cz/item/CS_URS_2024_01/726191011</t>
  </si>
  <si>
    <t>55281792</t>
  </si>
  <si>
    <t>tlačítko pro ovládání WC zepředu, chrom, Stop splachování, 246x164mm</t>
  </si>
  <si>
    <t>-1502070922</t>
  </si>
  <si>
    <t>998726131</t>
  </si>
  <si>
    <t>Přesun hmot pro instalační prefabrikáty stanovený z hmotnosti přesunovaného materiálu vodorovná dopravní vzdálenost do 50 m ruční (bez užití mechanizace) v objektech výšky do 6 m</t>
  </si>
  <si>
    <t>-1720782832</t>
  </si>
  <si>
    <t>https://podminky.urs.cz/item/CS_URS_2024_01/998726131</t>
  </si>
  <si>
    <t>727</t>
  </si>
  <si>
    <t>Zdravotechnika - požární ochrana</t>
  </si>
  <si>
    <t>727223125</t>
  </si>
  <si>
    <t>Protipožární ochranné manžety plastového potrubí prostup stropem tloušťky 150 mm požární odolnost EI 90-120 D 75</t>
  </si>
  <si>
    <t>433119629</t>
  </si>
  <si>
    <t>https://podminky.urs.cz/item/CS_URS_2024_01/727223125</t>
  </si>
  <si>
    <t>727223127</t>
  </si>
  <si>
    <t>Protipožární ochranné manžety plastového potrubí prostup stropem tloušťky 150 mm požární odolnost EI 90-120 D 110</t>
  </si>
  <si>
    <t>-1867026696</t>
  </si>
  <si>
    <t>https://podminky.urs.cz/item/CS_URS_2024_01/727223127</t>
  </si>
  <si>
    <t>998727121</t>
  </si>
  <si>
    <t>Přesun hmot pro protipožární ochranu stanovený z hmotnosti přesunovaného materiálu vodorovná dopravní vzdálenost do 50 m ruční (bez užití mechanizace) v objektech výšky do 6 m</t>
  </si>
  <si>
    <t>-1650787934</t>
  </si>
  <si>
    <t>https://podminky.urs.cz/item/CS_URS_2024_01/998727121</t>
  </si>
  <si>
    <t>1160847281</t>
  </si>
  <si>
    <t>"stavební přípomoce" 24,0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</si>
  <si>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</si>
  <si>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</si>
  <si>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</si>
  <si>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VRN1</t>
  </si>
  <si>
    <t>Průzkumné, geodetické a projektové práce</t>
  </si>
  <si>
    <t>013254000</t>
  </si>
  <si>
    <t>Dokumentace skutečného provedení stavby</t>
  </si>
  <si>
    <t>-544177635</t>
  </si>
  <si>
    <t>https://podminky.urs.cz/item/CS_URS_2024_01/013254000</t>
  </si>
  <si>
    <t>VRN3</t>
  </si>
  <si>
    <t>Zařízení staveniště</t>
  </si>
  <si>
    <t>030001000</t>
  </si>
  <si>
    <t>233019982</t>
  </si>
  <si>
    <t>https://podminky.urs.cz/item/CS_URS_2024_01/030001000</t>
  </si>
  <si>
    <t>041403000</t>
  </si>
  <si>
    <t>Koordinátor BOZP na staveništi</t>
  </si>
  <si>
    <t>1334885216</t>
  </si>
  <si>
    <t>https://podminky.urs.cz/item/CS_URS_2024_01/041403000</t>
  </si>
  <si>
    <t>042503000</t>
  </si>
  <si>
    <t>Plán BOZP na staveništi</t>
  </si>
  <si>
    <t>1954819233</t>
  </si>
  <si>
    <t>https://podminky.urs.cz/item/CS_URS_2024_01/042503000</t>
  </si>
  <si>
    <t>044002000</t>
  </si>
  <si>
    <t>Revize</t>
  </si>
  <si>
    <t>1183153578</t>
  </si>
  <si>
    <t>https://podminky.urs.cz/item/CS_URS_2024_01/044002000</t>
  </si>
  <si>
    <t>-348962641</t>
  </si>
  <si>
    <t>https://podminky.urs.cz/item/CS_URS_2024_01/045002000</t>
  </si>
  <si>
    <t>060001000</t>
  </si>
  <si>
    <t>1019481562</t>
  </si>
  <si>
    <t>https://podminky.urs.cz/item/CS_URS_2024_01/060001000</t>
  </si>
  <si>
    <t>VRN7</t>
  </si>
  <si>
    <t>Provozní vlivy</t>
  </si>
  <si>
    <t>070001000</t>
  </si>
  <si>
    <t>-1953509499</t>
  </si>
  <si>
    <t>https://podminky.urs.cz/item/CS_URS_2024_01/070001000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</si>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</sst>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8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0" fillId="0" borderId="0" xfId="0" applyFont="1" applyAlignment="1" applyProtection="1">
      <alignment vertical="center" wrapText="1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38" fillId="2" borderId="20" xfId="0" applyFont="1" applyFill="1" applyBorder="1" applyAlignment="1" applyProtection="1">
      <alignment horizontal="left" vertical="center"/>
      <protection locked="0"/>
    </xf>
    <xf numFmtId="0" fontId="38" fillId="0" borderId="21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13254000" TargetMode="External" /><Relationship Id="rId2" Type="http://schemas.openxmlformats.org/officeDocument/2006/relationships/hyperlink" Target="https://podminky.urs.cz/item/CS_URS_2024_01/030001000" TargetMode="External" /><Relationship Id="rId3" Type="http://schemas.openxmlformats.org/officeDocument/2006/relationships/hyperlink" Target="https://podminky.urs.cz/item/CS_URS_2024_01/041403000" TargetMode="External" /><Relationship Id="rId4" Type="http://schemas.openxmlformats.org/officeDocument/2006/relationships/hyperlink" Target="https://podminky.urs.cz/item/CS_URS_2024_01/042503000" TargetMode="External" /><Relationship Id="rId5" Type="http://schemas.openxmlformats.org/officeDocument/2006/relationships/hyperlink" Target="https://podminky.urs.cz/item/CS_URS_2024_01/044002000" TargetMode="External" /><Relationship Id="rId6" Type="http://schemas.openxmlformats.org/officeDocument/2006/relationships/hyperlink" Target="https://podminky.urs.cz/item/CS_URS_2024_01/045002000" TargetMode="External" /><Relationship Id="rId7" Type="http://schemas.openxmlformats.org/officeDocument/2006/relationships/hyperlink" Target="https://podminky.urs.cz/item/CS_URS_2024_01/060001000" TargetMode="External" /><Relationship Id="rId8" Type="http://schemas.openxmlformats.org/officeDocument/2006/relationships/hyperlink" Target="https://podminky.urs.cz/item/CS_URS_2024_01/070001000" TargetMode="External" /><Relationship Id="rId9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6123" TargetMode="External" /><Relationship Id="rId2" Type="http://schemas.openxmlformats.org/officeDocument/2006/relationships/hyperlink" Target="https://podminky.urs.cz/item/CS_URS_2024_01/113204111" TargetMode="External" /><Relationship Id="rId3" Type="http://schemas.openxmlformats.org/officeDocument/2006/relationships/hyperlink" Target="https://podminky.urs.cz/item/CS_URS_2024_01/131251100" TargetMode="External" /><Relationship Id="rId4" Type="http://schemas.openxmlformats.org/officeDocument/2006/relationships/hyperlink" Target="https://podminky.urs.cz/item/CS_URS_2024_01/132212131" TargetMode="External" /><Relationship Id="rId5" Type="http://schemas.openxmlformats.org/officeDocument/2006/relationships/hyperlink" Target="https://podminky.urs.cz/item/CS_URS_2024_01/132251101" TargetMode="External" /><Relationship Id="rId6" Type="http://schemas.openxmlformats.org/officeDocument/2006/relationships/hyperlink" Target="https://podminky.urs.cz/item/CS_URS_2024_01/162251102" TargetMode="External" /><Relationship Id="rId7" Type="http://schemas.openxmlformats.org/officeDocument/2006/relationships/hyperlink" Target="https://podminky.urs.cz/item/CS_URS_2024_01/162751157" TargetMode="External" /><Relationship Id="rId8" Type="http://schemas.openxmlformats.org/officeDocument/2006/relationships/hyperlink" Target="https://podminky.urs.cz/item/CS_URS_2024_01/167151103" TargetMode="External" /><Relationship Id="rId9" Type="http://schemas.openxmlformats.org/officeDocument/2006/relationships/hyperlink" Target="https://podminky.urs.cz/item/CS_URS_2024_01/167151111" TargetMode="External" /><Relationship Id="rId10" Type="http://schemas.openxmlformats.org/officeDocument/2006/relationships/hyperlink" Target="https://podminky.urs.cz/item/CS_URS_2024_01/167151121" TargetMode="External" /><Relationship Id="rId11" Type="http://schemas.openxmlformats.org/officeDocument/2006/relationships/hyperlink" Target="https://podminky.urs.cz/item/CS_URS_2024_01/167151123" TargetMode="External" /><Relationship Id="rId12" Type="http://schemas.openxmlformats.org/officeDocument/2006/relationships/hyperlink" Target="https://podminky.urs.cz/item/CS_URS_2024_01/171151103" TargetMode="External" /><Relationship Id="rId13" Type="http://schemas.openxmlformats.org/officeDocument/2006/relationships/hyperlink" Target="https://podminky.urs.cz/item/CS_URS_2024_01/174151101" TargetMode="External" /><Relationship Id="rId14" Type="http://schemas.openxmlformats.org/officeDocument/2006/relationships/hyperlink" Target="https://podminky.urs.cz/item/CS_URS_2024_01/175151101" TargetMode="External" /><Relationship Id="rId15" Type="http://schemas.openxmlformats.org/officeDocument/2006/relationships/hyperlink" Target="https://podminky.urs.cz/item/CS_URS_2024_01/181411131" TargetMode="External" /><Relationship Id="rId16" Type="http://schemas.openxmlformats.org/officeDocument/2006/relationships/hyperlink" Target="https://podminky.urs.cz/item/CS_URS_2024_01/211521111" TargetMode="External" /><Relationship Id="rId17" Type="http://schemas.openxmlformats.org/officeDocument/2006/relationships/hyperlink" Target="https://podminky.urs.cz/item/CS_URS_2024_01/211971122" TargetMode="External" /><Relationship Id="rId18" Type="http://schemas.openxmlformats.org/officeDocument/2006/relationships/hyperlink" Target="https://podminky.urs.cz/item/CS_URS_2024_01/271532212" TargetMode="External" /><Relationship Id="rId19" Type="http://schemas.openxmlformats.org/officeDocument/2006/relationships/hyperlink" Target="https://podminky.urs.cz/item/CS_URS_2024_01/273321511" TargetMode="External" /><Relationship Id="rId20" Type="http://schemas.openxmlformats.org/officeDocument/2006/relationships/hyperlink" Target="https://podminky.urs.cz/item/CS_URS_2024_01/273362021" TargetMode="External" /><Relationship Id="rId21" Type="http://schemas.openxmlformats.org/officeDocument/2006/relationships/hyperlink" Target="https://podminky.urs.cz/item/CS_URS_2024_01/274313811" TargetMode="External" /><Relationship Id="rId22" Type="http://schemas.openxmlformats.org/officeDocument/2006/relationships/hyperlink" Target="https://podminky.urs.cz/item/CS_URS_2024_01/279113145" TargetMode="External" /><Relationship Id="rId23" Type="http://schemas.openxmlformats.org/officeDocument/2006/relationships/hyperlink" Target="https://podminky.urs.cz/item/CS_URS_2024_01/279361821" TargetMode="External" /><Relationship Id="rId24" Type="http://schemas.openxmlformats.org/officeDocument/2006/relationships/hyperlink" Target="https://podminky.urs.cz/item/CS_URS_2024_01/310271025" TargetMode="External" /><Relationship Id="rId25" Type="http://schemas.openxmlformats.org/officeDocument/2006/relationships/hyperlink" Target="https://podminky.urs.cz/item/CS_URS_2024_01/310279842" TargetMode="External" /><Relationship Id="rId26" Type="http://schemas.openxmlformats.org/officeDocument/2006/relationships/hyperlink" Target="https://podminky.urs.cz/item/CS_URS_2024_01/311272031" TargetMode="External" /><Relationship Id="rId27" Type="http://schemas.openxmlformats.org/officeDocument/2006/relationships/hyperlink" Target="https://podminky.urs.cz/item/CS_URS_2024_01/311272211" TargetMode="External" /><Relationship Id="rId28" Type="http://schemas.openxmlformats.org/officeDocument/2006/relationships/hyperlink" Target="https://podminky.urs.cz/item/CS_URS_2024_01/311273111" TargetMode="External" /><Relationship Id="rId29" Type="http://schemas.openxmlformats.org/officeDocument/2006/relationships/hyperlink" Target="https://podminky.urs.cz/item/CS_URS_2024_01/317142422" TargetMode="External" /><Relationship Id="rId30" Type="http://schemas.openxmlformats.org/officeDocument/2006/relationships/hyperlink" Target="https://podminky.urs.cz/item/CS_URS_2024_01/317143462" TargetMode="External" /><Relationship Id="rId31" Type="http://schemas.openxmlformats.org/officeDocument/2006/relationships/hyperlink" Target="https://podminky.urs.cz/item/CS_URS_2024_01/317352411" TargetMode="External" /><Relationship Id="rId32" Type="http://schemas.openxmlformats.org/officeDocument/2006/relationships/hyperlink" Target="https://podminky.urs.cz/item/CS_URS_2024_01/317941123" TargetMode="External" /><Relationship Id="rId33" Type="http://schemas.openxmlformats.org/officeDocument/2006/relationships/hyperlink" Target="https://podminky.urs.cz/item/CS_URS_2024_01/317944321" TargetMode="External" /><Relationship Id="rId34" Type="http://schemas.openxmlformats.org/officeDocument/2006/relationships/hyperlink" Target="https://podminky.urs.cz/item/CS_URS_2024_01/317998145" TargetMode="External" /><Relationship Id="rId35" Type="http://schemas.openxmlformats.org/officeDocument/2006/relationships/hyperlink" Target="https://podminky.urs.cz/item/CS_URS_2024_01/342272225" TargetMode="External" /><Relationship Id="rId36" Type="http://schemas.openxmlformats.org/officeDocument/2006/relationships/hyperlink" Target="https://podminky.urs.cz/item/CS_URS_2024_01/346244381" TargetMode="External" /><Relationship Id="rId37" Type="http://schemas.openxmlformats.org/officeDocument/2006/relationships/hyperlink" Target="https://podminky.urs.cz/item/CS_URS_2024_01/411171111" TargetMode="External" /><Relationship Id="rId38" Type="http://schemas.openxmlformats.org/officeDocument/2006/relationships/hyperlink" Target="https://podminky.urs.cz/item/CS_URS_2024_01/417321515" TargetMode="External" /><Relationship Id="rId39" Type="http://schemas.openxmlformats.org/officeDocument/2006/relationships/hyperlink" Target="https://podminky.urs.cz/item/CS_URS_2024_01/417351115" TargetMode="External" /><Relationship Id="rId40" Type="http://schemas.openxmlformats.org/officeDocument/2006/relationships/hyperlink" Target="https://podminky.urs.cz/item/CS_URS_2024_01/417351116" TargetMode="External" /><Relationship Id="rId41" Type="http://schemas.openxmlformats.org/officeDocument/2006/relationships/hyperlink" Target="https://podminky.urs.cz/item/CS_URS_2024_01/417361821" TargetMode="External" /><Relationship Id="rId42" Type="http://schemas.openxmlformats.org/officeDocument/2006/relationships/hyperlink" Target="https://podminky.urs.cz/item/CS_URS_2024_01/430321515" TargetMode="External" /><Relationship Id="rId43" Type="http://schemas.openxmlformats.org/officeDocument/2006/relationships/hyperlink" Target="https://podminky.urs.cz/item/CS_URS_2024_01/430361821" TargetMode="External" /><Relationship Id="rId44" Type="http://schemas.openxmlformats.org/officeDocument/2006/relationships/hyperlink" Target="https://podminky.urs.cz/item/CS_URS_2024_01/431351121" TargetMode="External" /><Relationship Id="rId45" Type="http://schemas.openxmlformats.org/officeDocument/2006/relationships/hyperlink" Target="https://podminky.urs.cz/item/CS_URS_2024_01/431351122" TargetMode="External" /><Relationship Id="rId46" Type="http://schemas.openxmlformats.org/officeDocument/2006/relationships/hyperlink" Target="https://podminky.urs.cz/item/CS_URS_2024_01/441171121" TargetMode="External" /><Relationship Id="rId47" Type="http://schemas.openxmlformats.org/officeDocument/2006/relationships/hyperlink" Target="https://podminky.urs.cz/item/CS_URS_2024_01/451573111" TargetMode="External" /><Relationship Id="rId48" Type="http://schemas.openxmlformats.org/officeDocument/2006/relationships/hyperlink" Target="https://podminky.urs.cz/item/CS_URS_2024_01/564851011" TargetMode="External" /><Relationship Id="rId49" Type="http://schemas.openxmlformats.org/officeDocument/2006/relationships/hyperlink" Target="https://podminky.urs.cz/item/CS_URS_2024_01/596211110" TargetMode="External" /><Relationship Id="rId50" Type="http://schemas.openxmlformats.org/officeDocument/2006/relationships/hyperlink" Target="https://podminky.urs.cz/item/CS_URS_2024_01/612142001" TargetMode="External" /><Relationship Id="rId51" Type="http://schemas.openxmlformats.org/officeDocument/2006/relationships/hyperlink" Target="https://podminky.urs.cz/item/CS_URS_2024_01/612321131" TargetMode="External" /><Relationship Id="rId52" Type="http://schemas.openxmlformats.org/officeDocument/2006/relationships/hyperlink" Target="https://podminky.urs.cz/item/CS_URS_2024_01/612325121" TargetMode="External" /><Relationship Id="rId53" Type="http://schemas.openxmlformats.org/officeDocument/2006/relationships/hyperlink" Target="https://podminky.urs.cz/item/CS_URS_2024_01/612325419" TargetMode="External" /><Relationship Id="rId54" Type="http://schemas.openxmlformats.org/officeDocument/2006/relationships/hyperlink" Target="https://podminky.urs.cz/item/CS_URS_2024_01/619995001" TargetMode="External" /><Relationship Id="rId55" Type="http://schemas.openxmlformats.org/officeDocument/2006/relationships/hyperlink" Target="https://podminky.urs.cz/item/CS_URS_2024_01/622151021" TargetMode="External" /><Relationship Id="rId56" Type="http://schemas.openxmlformats.org/officeDocument/2006/relationships/hyperlink" Target="https://podminky.urs.cz/item/CS_URS_2024_01/622151031" TargetMode="External" /><Relationship Id="rId57" Type="http://schemas.openxmlformats.org/officeDocument/2006/relationships/hyperlink" Target="https://podminky.urs.cz/item/CS_URS_2024_01/622211032" TargetMode="External" /><Relationship Id="rId58" Type="http://schemas.openxmlformats.org/officeDocument/2006/relationships/hyperlink" Target="https://podminky.urs.cz/item/CS_URS_2024_01/622211042" TargetMode="External" /><Relationship Id="rId59" Type="http://schemas.openxmlformats.org/officeDocument/2006/relationships/hyperlink" Target="https://podminky.urs.cz/item/CS_URS_2024_01/622212001" TargetMode="External" /><Relationship Id="rId60" Type="http://schemas.openxmlformats.org/officeDocument/2006/relationships/hyperlink" Target="https://podminky.urs.cz/item/CS_URS_2024_01/622212051" TargetMode="External" /><Relationship Id="rId61" Type="http://schemas.openxmlformats.org/officeDocument/2006/relationships/hyperlink" Target="https://podminky.urs.cz/item/CS_URS_2024_01/622252001" TargetMode="External" /><Relationship Id="rId62" Type="http://schemas.openxmlformats.org/officeDocument/2006/relationships/hyperlink" Target="https://podminky.urs.cz/item/CS_URS_2024_01/622252002" TargetMode="External" /><Relationship Id="rId63" Type="http://schemas.openxmlformats.org/officeDocument/2006/relationships/hyperlink" Target="https://podminky.urs.cz/item/CS_URS_2024_01/622325103" TargetMode="External" /><Relationship Id="rId64" Type="http://schemas.openxmlformats.org/officeDocument/2006/relationships/hyperlink" Target="https://podminky.urs.cz/item/CS_URS_2024_01/622511112" TargetMode="External" /><Relationship Id="rId65" Type="http://schemas.openxmlformats.org/officeDocument/2006/relationships/hyperlink" Target="https://podminky.urs.cz/item/CS_URS_2024_01/622531012" TargetMode="External" /><Relationship Id="rId66" Type="http://schemas.openxmlformats.org/officeDocument/2006/relationships/hyperlink" Target="https://podminky.urs.cz/item/CS_URS_2024_01/631311135" TargetMode="External" /><Relationship Id="rId67" Type="http://schemas.openxmlformats.org/officeDocument/2006/relationships/hyperlink" Target="https://podminky.urs.cz/item/CS_URS_2024_01/631312141" TargetMode="External" /><Relationship Id="rId68" Type="http://schemas.openxmlformats.org/officeDocument/2006/relationships/hyperlink" Target="https://podminky.urs.cz/item/CS_URS_2024_01/631319013" TargetMode="External" /><Relationship Id="rId69" Type="http://schemas.openxmlformats.org/officeDocument/2006/relationships/hyperlink" Target="https://podminky.urs.cz/item/CS_URS_2024_01/631362021" TargetMode="External" /><Relationship Id="rId70" Type="http://schemas.openxmlformats.org/officeDocument/2006/relationships/hyperlink" Target="https://podminky.urs.cz/item/CS_URS_2024_01/632451254" TargetMode="External" /><Relationship Id="rId71" Type="http://schemas.openxmlformats.org/officeDocument/2006/relationships/hyperlink" Target="https://podminky.urs.cz/item/CS_URS_2024_01/632481213" TargetMode="External" /><Relationship Id="rId72" Type="http://schemas.openxmlformats.org/officeDocument/2006/relationships/hyperlink" Target="https://podminky.urs.cz/item/CS_URS_2024_01/634112117" TargetMode="External" /><Relationship Id="rId73" Type="http://schemas.openxmlformats.org/officeDocument/2006/relationships/hyperlink" Target="https://podminky.urs.cz/item/CS_URS_2024_01/635111421" TargetMode="External" /><Relationship Id="rId74" Type="http://schemas.openxmlformats.org/officeDocument/2006/relationships/hyperlink" Target="https://podminky.urs.cz/item/CS_URS_2024_01/642942611" TargetMode="External" /><Relationship Id="rId75" Type="http://schemas.openxmlformats.org/officeDocument/2006/relationships/hyperlink" Target="https://podminky.urs.cz/item/CS_URS_2024_01/642945111" TargetMode="External" /><Relationship Id="rId76" Type="http://schemas.openxmlformats.org/officeDocument/2006/relationships/hyperlink" Target="https://podminky.urs.cz/item/CS_URS_2024_01/916331112" TargetMode="External" /><Relationship Id="rId77" Type="http://schemas.openxmlformats.org/officeDocument/2006/relationships/hyperlink" Target="https://podminky.urs.cz/item/CS_URS_2024_01/941311111" TargetMode="External" /><Relationship Id="rId78" Type="http://schemas.openxmlformats.org/officeDocument/2006/relationships/hyperlink" Target="https://podminky.urs.cz/item/CS_URS_2024_01/941311211" TargetMode="External" /><Relationship Id="rId79" Type="http://schemas.openxmlformats.org/officeDocument/2006/relationships/hyperlink" Target="https://podminky.urs.cz/item/CS_URS_2024_01/941311811" TargetMode="External" /><Relationship Id="rId80" Type="http://schemas.openxmlformats.org/officeDocument/2006/relationships/hyperlink" Target="https://podminky.urs.cz/item/CS_URS_2024_01/943211111" TargetMode="External" /><Relationship Id="rId81" Type="http://schemas.openxmlformats.org/officeDocument/2006/relationships/hyperlink" Target="https://podminky.urs.cz/item/CS_URS_2024_01/943211211" TargetMode="External" /><Relationship Id="rId82" Type="http://schemas.openxmlformats.org/officeDocument/2006/relationships/hyperlink" Target="https://podminky.urs.cz/item/CS_URS_2024_01/943211811" TargetMode="External" /><Relationship Id="rId83" Type="http://schemas.openxmlformats.org/officeDocument/2006/relationships/hyperlink" Target="https://podminky.urs.cz/item/CS_URS_2024_01/944611111" TargetMode="External" /><Relationship Id="rId84" Type="http://schemas.openxmlformats.org/officeDocument/2006/relationships/hyperlink" Target="https://podminky.urs.cz/item/CS_URS_2024_01/944611211" TargetMode="External" /><Relationship Id="rId85" Type="http://schemas.openxmlformats.org/officeDocument/2006/relationships/hyperlink" Target="https://podminky.urs.cz/item/CS_URS_2024_01/944611811" TargetMode="External" /><Relationship Id="rId86" Type="http://schemas.openxmlformats.org/officeDocument/2006/relationships/hyperlink" Target="https://podminky.urs.cz/item/CS_URS_2024_01/949101112" TargetMode="External" /><Relationship Id="rId87" Type="http://schemas.openxmlformats.org/officeDocument/2006/relationships/hyperlink" Target="https://podminky.urs.cz/item/CS_URS_2024_01/953943211" TargetMode="External" /><Relationship Id="rId88" Type="http://schemas.openxmlformats.org/officeDocument/2006/relationships/hyperlink" Target="https://podminky.urs.cz/item/CS_URS_2024_01/953961215" TargetMode="External" /><Relationship Id="rId89" Type="http://schemas.openxmlformats.org/officeDocument/2006/relationships/hyperlink" Target="https://podminky.urs.cz/item/CS_URS_2024_01/953961216" TargetMode="External" /><Relationship Id="rId90" Type="http://schemas.openxmlformats.org/officeDocument/2006/relationships/hyperlink" Target="https://podminky.urs.cz/item/CS_URS_2024_01/953965141" TargetMode="External" /><Relationship Id="rId91" Type="http://schemas.openxmlformats.org/officeDocument/2006/relationships/hyperlink" Target="https://podminky.urs.cz/item/CS_URS_2024_01/953965151" TargetMode="External" /><Relationship Id="rId92" Type="http://schemas.openxmlformats.org/officeDocument/2006/relationships/hyperlink" Target="https://podminky.urs.cz/item/CS_URS_2024_01/962031132" TargetMode="External" /><Relationship Id="rId93" Type="http://schemas.openxmlformats.org/officeDocument/2006/relationships/hyperlink" Target="https://podminky.urs.cz/item/CS_URS_2024_01/962031133" TargetMode="External" /><Relationship Id="rId94" Type="http://schemas.openxmlformats.org/officeDocument/2006/relationships/hyperlink" Target="https://podminky.urs.cz/item/CS_URS_2024_01/962032230" TargetMode="External" /><Relationship Id="rId95" Type="http://schemas.openxmlformats.org/officeDocument/2006/relationships/hyperlink" Target="https://podminky.urs.cz/item/CS_URS_2024_01/962032231" TargetMode="External" /><Relationship Id="rId96" Type="http://schemas.openxmlformats.org/officeDocument/2006/relationships/hyperlink" Target="https://podminky.urs.cz/item/CS_URS_2024_01/962032631" TargetMode="External" /><Relationship Id="rId97" Type="http://schemas.openxmlformats.org/officeDocument/2006/relationships/hyperlink" Target="https://podminky.urs.cz/item/CS_URS_2024_01/962032681" TargetMode="External" /><Relationship Id="rId98" Type="http://schemas.openxmlformats.org/officeDocument/2006/relationships/hyperlink" Target="https://podminky.urs.cz/item/CS_URS_2024_01/962081131" TargetMode="External" /><Relationship Id="rId99" Type="http://schemas.openxmlformats.org/officeDocument/2006/relationships/hyperlink" Target="https://podminky.urs.cz/item/CS_URS_2024_01/963012510" TargetMode="External" /><Relationship Id="rId100" Type="http://schemas.openxmlformats.org/officeDocument/2006/relationships/hyperlink" Target="https://podminky.urs.cz/item/CS_URS_2024_01/964073551" TargetMode="External" /><Relationship Id="rId101" Type="http://schemas.openxmlformats.org/officeDocument/2006/relationships/hyperlink" Target="https://podminky.urs.cz/item/CS_URS_2024_01/965042241" TargetMode="External" /><Relationship Id="rId102" Type="http://schemas.openxmlformats.org/officeDocument/2006/relationships/hyperlink" Target="https://podminky.urs.cz/item/CS_URS_2024_01/965046111" TargetMode="External" /><Relationship Id="rId103" Type="http://schemas.openxmlformats.org/officeDocument/2006/relationships/hyperlink" Target="https://podminky.urs.cz/item/CS_URS_2024_01/965046119" TargetMode="External" /><Relationship Id="rId104" Type="http://schemas.openxmlformats.org/officeDocument/2006/relationships/hyperlink" Target="https://podminky.urs.cz/item/CS_URS_2024_01/965049112" TargetMode="External" /><Relationship Id="rId105" Type="http://schemas.openxmlformats.org/officeDocument/2006/relationships/hyperlink" Target="https://podminky.urs.cz/item/CS_URS_2024_01/965081213" TargetMode="External" /><Relationship Id="rId106" Type="http://schemas.openxmlformats.org/officeDocument/2006/relationships/hyperlink" Target="https://podminky.urs.cz/item/CS_URS_2024_01/965082923" TargetMode="External" /><Relationship Id="rId107" Type="http://schemas.openxmlformats.org/officeDocument/2006/relationships/hyperlink" Target="https://podminky.urs.cz/item/CS_URS_2024_01/968072455" TargetMode="External" /><Relationship Id="rId108" Type="http://schemas.openxmlformats.org/officeDocument/2006/relationships/hyperlink" Target="https://podminky.urs.cz/item/CS_URS_2024_01/968072559" TargetMode="External" /><Relationship Id="rId109" Type="http://schemas.openxmlformats.org/officeDocument/2006/relationships/hyperlink" Target="https://podminky.urs.cz/item/CS_URS_2024_01/968082016" TargetMode="External" /><Relationship Id="rId110" Type="http://schemas.openxmlformats.org/officeDocument/2006/relationships/hyperlink" Target="https://podminky.urs.cz/item/CS_URS_2024_01/971033361" TargetMode="External" /><Relationship Id="rId111" Type="http://schemas.openxmlformats.org/officeDocument/2006/relationships/hyperlink" Target="https://podminky.urs.cz/item/CS_URS_2024_01/971033621" TargetMode="External" /><Relationship Id="rId112" Type="http://schemas.openxmlformats.org/officeDocument/2006/relationships/hyperlink" Target="https://podminky.urs.cz/item/CS_URS_2024_01/971033651" TargetMode="External" /><Relationship Id="rId113" Type="http://schemas.openxmlformats.org/officeDocument/2006/relationships/hyperlink" Target="https://podminky.urs.cz/item/CS_URS_2024_01/974031143" TargetMode="External" /><Relationship Id="rId114" Type="http://schemas.openxmlformats.org/officeDocument/2006/relationships/hyperlink" Target="https://podminky.urs.cz/item/CS_URS_2024_01/978013161" TargetMode="External" /><Relationship Id="rId115" Type="http://schemas.openxmlformats.org/officeDocument/2006/relationships/hyperlink" Target="https://podminky.urs.cz/item/CS_URS_2024_01/978019361" TargetMode="External" /><Relationship Id="rId116" Type="http://schemas.openxmlformats.org/officeDocument/2006/relationships/hyperlink" Target="https://podminky.urs.cz/item/CS_URS_2024_01/978059541" TargetMode="External" /><Relationship Id="rId117" Type="http://schemas.openxmlformats.org/officeDocument/2006/relationships/hyperlink" Target="https://podminky.urs.cz/item/CS_URS_2024_01/985331213" TargetMode="External" /><Relationship Id="rId118" Type="http://schemas.openxmlformats.org/officeDocument/2006/relationships/hyperlink" Target="https://podminky.urs.cz/item/CS_URS_2024_01/985331911" TargetMode="External" /><Relationship Id="rId119" Type="http://schemas.openxmlformats.org/officeDocument/2006/relationships/hyperlink" Target="https://podminky.urs.cz/item/CS_URS_2024_01/985331912" TargetMode="External" /><Relationship Id="rId120" Type="http://schemas.openxmlformats.org/officeDocument/2006/relationships/hyperlink" Target="https://podminky.urs.cz/item/CS_URS_2024_01/993111111" TargetMode="External" /><Relationship Id="rId121" Type="http://schemas.openxmlformats.org/officeDocument/2006/relationships/hyperlink" Target="https://podminky.urs.cz/item/CS_URS_2024_01/993121111" TargetMode="External" /><Relationship Id="rId122" Type="http://schemas.openxmlformats.org/officeDocument/2006/relationships/hyperlink" Target="https://podminky.urs.cz/item/CS_URS_2024_01/997013151" TargetMode="External" /><Relationship Id="rId123" Type="http://schemas.openxmlformats.org/officeDocument/2006/relationships/hyperlink" Target="https://podminky.urs.cz/item/CS_URS_2024_01/997013501" TargetMode="External" /><Relationship Id="rId124" Type="http://schemas.openxmlformats.org/officeDocument/2006/relationships/hyperlink" Target="https://podminky.urs.cz/item/CS_URS_2024_01/997013509" TargetMode="External" /><Relationship Id="rId125" Type="http://schemas.openxmlformats.org/officeDocument/2006/relationships/hyperlink" Target="https://podminky.urs.cz/item/CS_URS_2024_01/997013645" TargetMode="External" /><Relationship Id="rId126" Type="http://schemas.openxmlformats.org/officeDocument/2006/relationships/hyperlink" Target="https://podminky.urs.cz/item/CS_URS_2024_01/997013811" TargetMode="External" /><Relationship Id="rId127" Type="http://schemas.openxmlformats.org/officeDocument/2006/relationships/hyperlink" Target="https://podminky.urs.cz/item/CS_URS_2024_01/997013813" TargetMode="External" /><Relationship Id="rId128" Type="http://schemas.openxmlformats.org/officeDocument/2006/relationships/hyperlink" Target="https://podminky.urs.cz/item/CS_URS_2024_01/997013871" TargetMode="External" /><Relationship Id="rId129" Type="http://schemas.openxmlformats.org/officeDocument/2006/relationships/hyperlink" Target="https://podminky.urs.cz/item/CS_URS_2024_01/998011008" TargetMode="External" /><Relationship Id="rId130" Type="http://schemas.openxmlformats.org/officeDocument/2006/relationships/hyperlink" Target="https://podminky.urs.cz/item/CS_URS_2024_01/711111001" TargetMode="External" /><Relationship Id="rId131" Type="http://schemas.openxmlformats.org/officeDocument/2006/relationships/hyperlink" Target="https://podminky.urs.cz/item/CS_URS_2024_01/711131811" TargetMode="External" /><Relationship Id="rId132" Type="http://schemas.openxmlformats.org/officeDocument/2006/relationships/hyperlink" Target="https://podminky.urs.cz/item/CS_URS_2024_01/711141559" TargetMode="External" /><Relationship Id="rId133" Type="http://schemas.openxmlformats.org/officeDocument/2006/relationships/hyperlink" Target="https://podminky.urs.cz/item/CS_URS_2024_01/998711121" TargetMode="External" /><Relationship Id="rId134" Type="http://schemas.openxmlformats.org/officeDocument/2006/relationships/hyperlink" Target="https://podminky.urs.cz/item/CS_URS_2024_01/713123211" TargetMode="External" /><Relationship Id="rId135" Type="http://schemas.openxmlformats.org/officeDocument/2006/relationships/hyperlink" Target="https://podminky.urs.cz/item/CS_URS_2024_01/713123311" TargetMode="External" /><Relationship Id="rId136" Type="http://schemas.openxmlformats.org/officeDocument/2006/relationships/hyperlink" Target="https://podminky.urs.cz/item/CS_URS_2024_01/713151111" TargetMode="External" /><Relationship Id="rId137" Type="http://schemas.openxmlformats.org/officeDocument/2006/relationships/hyperlink" Target="https://podminky.urs.cz/item/CS_URS_2024_01/713151121" TargetMode="External" /><Relationship Id="rId138" Type="http://schemas.openxmlformats.org/officeDocument/2006/relationships/hyperlink" Target="https://podminky.urs.cz/item/CS_URS_2024_01/713151153" TargetMode="External" /><Relationship Id="rId139" Type="http://schemas.openxmlformats.org/officeDocument/2006/relationships/hyperlink" Target="https://podminky.urs.cz/item/CS_URS_2024_01/713191215" TargetMode="External" /><Relationship Id="rId140" Type="http://schemas.openxmlformats.org/officeDocument/2006/relationships/hyperlink" Target="https://podminky.urs.cz/item/CS_URS_2024_01/713191233" TargetMode="External" /><Relationship Id="rId141" Type="http://schemas.openxmlformats.org/officeDocument/2006/relationships/hyperlink" Target="https://podminky.urs.cz/item/CS_URS_2024_01/998713121" TargetMode="External" /><Relationship Id="rId142" Type="http://schemas.openxmlformats.org/officeDocument/2006/relationships/hyperlink" Target="https://podminky.urs.cz/item/CS_URS_2024_01/762331812" TargetMode="External" /><Relationship Id="rId143" Type="http://schemas.openxmlformats.org/officeDocument/2006/relationships/hyperlink" Target="https://podminky.urs.cz/item/CS_URS_2024_01/762331814" TargetMode="External" /><Relationship Id="rId144" Type="http://schemas.openxmlformats.org/officeDocument/2006/relationships/hyperlink" Target="https://podminky.urs.cz/item/CS_URS_2024_01/762332142" TargetMode="External" /><Relationship Id="rId145" Type="http://schemas.openxmlformats.org/officeDocument/2006/relationships/hyperlink" Target="https://podminky.urs.cz/item/CS_URS_2024_01/762341250" TargetMode="External" /><Relationship Id="rId146" Type="http://schemas.openxmlformats.org/officeDocument/2006/relationships/hyperlink" Target="https://podminky.urs.cz/item/CS_URS_2024_01/762341811" TargetMode="External" /><Relationship Id="rId147" Type="http://schemas.openxmlformats.org/officeDocument/2006/relationships/hyperlink" Target="https://podminky.urs.cz/item/CS_URS_2024_01/762342511" TargetMode="External" /><Relationship Id="rId148" Type="http://schemas.openxmlformats.org/officeDocument/2006/relationships/hyperlink" Target="https://podminky.urs.cz/item/CS_URS_2024_01/762354813" TargetMode="External" /><Relationship Id="rId149" Type="http://schemas.openxmlformats.org/officeDocument/2006/relationships/hyperlink" Target="https://podminky.urs.cz/item/CS_URS_2024_01/762395000" TargetMode="External" /><Relationship Id="rId150" Type="http://schemas.openxmlformats.org/officeDocument/2006/relationships/hyperlink" Target="https://podminky.urs.cz/item/CS_URS_2024_01/762511294" TargetMode="External" /><Relationship Id="rId151" Type="http://schemas.openxmlformats.org/officeDocument/2006/relationships/hyperlink" Target="https://podminky.urs.cz/item/CS_URS_2024_01/762512261" TargetMode="External" /><Relationship Id="rId152" Type="http://schemas.openxmlformats.org/officeDocument/2006/relationships/hyperlink" Target="https://podminky.urs.cz/item/CS_URS_2024_01/762595001" TargetMode="External" /><Relationship Id="rId153" Type="http://schemas.openxmlformats.org/officeDocument/2006/relationships/hyperlink" Target="https://podminky.urs.cz/item/CS_URS_2024_01/762823111" TargetMode="External" /><Relationship Id="rId154" Type="http://schemas.openxmlformats.org/officeDocument/2006/relationships/hyperlink" Target="https://podminky.urs.cz/item/CS_URS_2024_01/762895000" TargetMode="External" /><Relationship Id="rId155" Type="http://schemas.openxmlformats.org/officeDocument/2006/relationships/hyperlink" Target="https://podminky.urs.cz/item/CS_URS_2024_01/762921200" TargetMode="External" /><Relationship Id="rId156" Type="http://schemas.openxmlformats.org/officeDocument/2006/relationships/hyperlink" Target="https://podminky.urs.cz/item/CS_URS_2024_01/998762101" TargetMode="External" /><Relationship Id="rId157" Type="http://schemas.openxmlformats.org/officeDocument/2006/relationships/hyperlink" Target="https://podminky.urs.cz/item/CS_URS_2024_01/763111346" TargetMode="External" /><Relationship Id="rId158" Type="http://schemas.openxmlformats.org/officeDocument/2006/relationships/hyperlink" Target="https://podminky.urs.cz/item/CS_URS_2024_01/763111347" TargetMode="External" /><Relationship Id="rId159" Type="http://schemas.openxmlformats.org/officeDocument/2006/relationships/hyperlink" Target="https://podminky.urs.cz/item/CS_URS_2024_01/763111714" TargetMode="External" /><Relationship Id="rId160" Type="http://schemas.openxmlformats.org/officeDocument/2006/relationships/hyperlink" Target="https://podminky.urs.cz/item/CS_URS_2024_01/763121445" TargetMode="External" /><Relationship Id="rId161" Type="http://schemas.openxmlformats.org/officeDocument/2006/relationships/hyperlink" Target="https://podminky.urs.cz/item/CS_URS_2024_01/763121447" TargetMode="External" /><Relationship Id="rId162" Type="http://schemas.openxmlformats.org/officeDocument/2006/relationships/hyperlink" Target="https://podminky.urs.cz/item/CS_URS_2024_01/763122425" TargetMode="External" /><Relationship Id="rId163" Type="http://schemas.openxmlformats.org/officeDocument/2006/relationships/hyperlink" Target="https://podminky.urs.cz/item/CS_URS_2024_01/763131431" TargetMode="External" /><Relationship Id="rId164" Type="http://schemas.openxmlformats.org/officeDocument/2006/relationships/hyperlink" Target="https://podminky.urs.cz/item/CS_URS_2024_01/763131765" TargetMode="External" /><Relationship Id="rId165" Type="http://schemas.openxmlformats.org/officeDocument/2006/relationships/hyperlink" Target="https://podminky.urs.cz/item/CS_URS_2024_01/763161745" TargetMode="External" /><Relationship Id="rId166" Type="http://schemas.openxmlformats.org/officeDocument/2006/relationships/hyperlink" Target="https://podminky.urs.cz/item/CS_URS_2024_01/763181311" TargetMode="External" /><Relationship Id="rId167" Type="http://schemas.openxmlformats.org/officeDocument/2006/relationships/hyperlink" Target="https://podminky.urs.cz/item/CS_URS_2024_01/763181411" TargetMode="External" /><Relationship Id="rId168" Type="http://schemas.openxmlformats.org/officeDocument/2006/relationships/hyperlink" Target="https://podminky.urs.cz/item/CS_URS_2024_01/998763331" TargetMode="External" /><Relationship Id="rId169" Type="http://schemas.openxmlformats.org/officeDocument/2006/relationships/hyperlink" Target="https://podminky.urs.cz/item/CS_URS_2024_01/764001841" TargetMode="External" /><Relationship Id="rId170" Type="http://schemas.openxmlformats.org/officeDocument/2006/relationships/hyperlink" Target="https://podminky.urs.cz/item/CS_URS_2024_01/764001861" TargetMode="External" /><Relationship Id="rId171" Type="http://schemas.openxmlformats.org/officeDocument/2006/relationships/hyperlink" Target="https://podminky.urs.cz/item/CS_URS_2024_01/764001891" TargetMode="External" /><Relationship Id="rId172" Type="http://schemas.openxmlformats.org/officeDocument/2006/relationships/hyperlink" Target="https://podminky.urs.cz/item/CS_URS_2024_01/764002801" TargetMode="External" /><Relationship Id="rId173" Type="http://schemas.openxmlformats.org/officeDocument/2006/relationships/hyperlink" Target="https://podminky.urs.cz/item/CS_URS_2024_01/764002812" TargetMode="External" /><Relationship Id="rId174" Type="http://schemas.openxmlformats.org/officeDocument/2006/relationships/hyperlink" Target="https://podminky.urs.cz/item/CS_URS_2024_01/764002851" TargetMode="External" /><Relationship Id="rId175" Type="http://schemas.openxmlformats.org/officeDocument/2006/relationships/hyperlink" Target="https://podminky.urs.cz/item/CS_URS_2024_01/764002881" TargetMode="External" /><Relationship Id="rId176" Type="http://schemas.openxmlformats.org/officeDocument/2006/relationships/hyperlink" Target="https://podminky.urs.cz/item/CS_URS_2024_01/764004801" TargetMode="External" /><Relationship Id="rId177" Type="http://schemas.openxmlformats.org/officeDocument/2006/relationships/hyperlink" Target="https://podminky.urs.cz/item/CS_URS_2024_01/764111643" TargetMode="External" /><Relationship Id="rId178" Type="http://schemas.openxmlformats.org/officeDocument/2006/relationships/hyperlink" Target="https://podminky.urs.cz/item/CS_URS_2024_01/764211613" TargetMode="External" /><Relationship Id="rId179" Type="http://schemas.openxmlformats.org/officeDocument/2006/relationships/hyperlink" Target="https://podminky.urs.cz/item/CS_URS_2024_01/764212606" TargetMode="External" /><Relationship Id="rId180" Type="http://schemas.openxmlformats.org/officeDocument/2006/relationships/hyperlink" Target="https://podminky.urs.cz/item/CS_URS_2024_01/764212634" TargetMode="External" /><Relationship Id="rId181" Type="http://schemas.openxmlformats.org/officeDocument/2006/relationships/hyperlink" Target="https://podminky.urs.cz/item/CS_URS_2024_01/764212663" TargetMode="External" /><Relationship Id="rId182" Type="http://schemas.openxmlformats.org/officeDocument/2006/relationships/hyperlink" Target="https://podminky.urs.cz/item/CS_URS_2024_01/764212683" TargetMode="External" /><Relationship Id="rId183" Type="http://schemas.openxmlformats.org/officeDocument/2006/relationships/hyperlink" Target="https://podminky.urs.cz/item/CS_URS_2024_01/764213652" TargetMode="External" /><Relationship Id="rId184" Type="http://schemas.openxmlformats.org/officeDocument/2006/relationships/hyperlink" Target="https://podminky.urs.cz/item/CS_URS_2024_01/764226404" TargetMode="External" /><Relationship Id="rId185" Type="http://schemas.openxmlformats.org/officeDocument/2006/relationships/hyperlink" Target="https://podminky.urs.cz/item/CS_URS_2024_01/764314612" TargetMode="External" /><Relationship Id="rId186" Type="http://schemas.openxmlformats.org/officeDocument/2006/relationships/hyperlink" Target="https://podminky.urs.cz/item/CS_URS_2024_01/764511601" TargetMode="External" /><Relationship Id="rId187" Type="http://schemas.openxmlformats.org/officeDocument/2006/relationships/hyperlink" Target="https://podminky.urs.cz/item/CS_URS_2024_01/764511642" TargetMode="External" /><Relationship Id="rId188" Type="http://schemas.openxmlformats.org/officeDocument/2006/relationships/hyperlink" Target="https://podminky.urs.cz/item/CS_URS_2024_01/764518622" TargetMode="External" /><Relationship Id="rId189" Type="http://schemas.openxmlformats.org/officeDocument/2006/relationships/hyperlink" Target="https://podminky.urs.cz/item/CS_URS_2024_01/998764121" TargetMode="External" /><Relationship Id="rId190" Type="http://schemas.openxmlformats.org/officeDocument/2006/relationships/hyperlink" Target="https://podminky.urs.cz/item/CS_URS_2024_01/765191001" TargetMode="External" /><Relationship Id="rId191" Type="http://schemas.openxmlformats.org/officeDocument/2006/relationships/hyperlink" Target="https://podminky.urs.cz/item/CS_URS_2024_01/765191911" TargetMode="External" /><Relationship Id="rId192" Type="http://schemas.openxmlformats.org/officeDocument/2006/relationships/hyperlink" Target="https://podminky.urs.cz/item/CS_URS_2024_01/998765121" TargetMode="External" /><Relationship Id="rId193" Type="http://schemas.openxmlformats.org/officeDocument/2006/relationships/hyperlink" Target="https://podminky.urs.cz/item/CS_URS_2024_01/766211611" TargetMode="External" /><Relationship Id="rId194" Type="http://schemas.openxmlformats.org/officeDocument/2006/relationships/hyperlink" Target="https://podminky.urs.cz/item/CS_URS_2024_01/766622117" TargetMode="External" /><Relationship Id="rId195" Type="http://schemas.openxmlformats.org/officeDocument/2006/relationships/hyperlink" Target="https://podminky.urs.cz/item/CS_URS_2024_01/766622131" TargetMode="External" /><Relationship Id="rId196" Type="http://schemas.openxmlformats.org/officeDocument/2006/relationships/hyperlink" Target="https://podminky.urs.cz/item/CS_URS_2024_01/766622216" TargetMode="External" /><Relationship Id="rId197" Type="http://schemas.openxmlformats.org/officeDocument/2006/relationships/hyperlink" Target="https://podminky.urs.cz/item/CS_URS_2024_01/766660001" TargetMode="External" /><Relationship Id="rId198" Type="http://schemas.openxmlformats.org/officeDocument/2006/relationships/hyperlink" Target="https://podminky.urs.cz/item/CS_URS_2024_01/766660021" TargetMode="External" /><Relationship Id="rId199" Type="http://schemas.openxmlformats.org/officeDocument/2006/relationships/hyperlink" Target="https://podminky.urs.cz/item/CS_URS_2024_01/766660421" TargetMode="External" /><Relationship Id="rId200" Type="http://schemas.openxmlformats.org/officeDocument/2006/relationships/hyperlink" Target="https://podminky.urs.cz/item/CS_URS_2024_01/766660717" TargetMode="External" /><Relationship Id="rId201" Type="http://schemas.openxmlformats.org/officeDocument/2006/relationships/hyperlink" Target="https://podminky.urs.cz/item/CS_URS_2024_01/766660723" TargetMode="External" /><Relationship Id="rId202" Type="http://schemas.openxmlformats.org/officeDocument/2006/relationships/hyperlink" Target="https://podminky.urs.cz/item/CS_URS_2024_01/766660728" TargetMode="External" /><Relationship Id="rId203" Type="http://schemas.openxmlformats.org/officeDocument/2006/relationships/hyperlink" Target="https://podminky.urs.cz/item/CS_URS_2024_01/766660729" TargetMode="External" /><Relationship Id="rId204" Type="http://schemas.openxmlformats.org/officeDocument/2006/relationships/hyperlink" Target="https://podminky.urs.cz/item/CS_URS_2024_01/766699211" TargetMode="External" /><Relationship Id="rId205" Type="http://schemas.openxmlformats.org/officeDocument/2006/relationships/hyperlink" Target="https://podminky.urs.cz/item/CS_URS_2024_01/766811115" TargetMode="External" /><Relationship Id="rId206" Type="http://schemas.openxmlformats.org/officeDocument/2006/relationships/hyperlink" Target="https://podminky.urs.cz/item/CS_URS_2024_01/766811151" TargetMode="External" /><Relationship Id="rId207" Type="http://schemas.openxmlformats.org/officeDocument/2006/relationships/hyperlink" Target="https://podminky.urs.cz/item/CS_URS_2024_01/766811213" TargetMode="External" /><Relationship Id="rId208" Type="http://schemas.openxmlformats.org/officeDocument/2006/relationships/hyperlink" Target="https://podminky.urs.cz/item/CS_URS_2024_01/766811221" TargetMode="External" /><Relationship Id="rId209" Type="http://schemas.openxmlformats.org/officeDocument/2006/relationships/hyperlink" Target="https://podminky.urs.cz/item/CS_URS_2024_01/766811222" TargetMode="External" /><Relationship Id="rId210" Type="http://schemas.openxmlformats.org/officeDocument/2006/relationships/hyperlink" Target="https://podminky.urs.cz/item/CS_URS_2024_01/766811223" TargetMode="External" /><Relationship Id="rId211" Type="http://schemas.openxmlformats.org/officeDocument/2006/relationships/hyperlink" Target="https://podminky.urs.cz/item/CS_URS_2024_01/998766121" TargetMode="External" /><Relationship Id="rId212" Type="http://schemas.openxmlformats.org/officeDocument/2006/relationships/hyperlink" Target="https://podminky.urs.cz/item/CS_URS_2024_01/767151110" TargetMode="External" /><Relationship Id="rId213" Type="http://schemas.openxmlformats.org/officeDocument/2006/relationships/hyperlink" Target="https://podminky.urs.cz/item/CS_URS_2024_01/767651113" TargetMode="External" /><Relationship Id="rId214" Type="http://schemas.openxmlformats.org/officeDocument/2006/relationships/hyperlink" Target="https://podminky.urs.cz/item/CS_URS_2024_01/767651114" TargetMode="External" /><Relationship Id="rId215" Type="http://schemas.openxmlformats.org/officeDocument/2006/relationships/hyperlink" Target="https://podminky.urs.cz/item/CS_URS_2024_01/767651121" TargetMode="External" /><Relationship Id="rId216" Type="http://schemas.openxmlformats.org/officeDocument/2006/relationships/hyperlink" Target="https://podminky.urs.cz/item/CS_URS_2024_01/767651126" TargetMode="External" /><Relationship Id="rId217" Type="http://schemas.openxmlformats.org/officeDocument/2006/relationships/hyperlink" Target="https://podminky.urs.cz/item/CS_URS_2024_01/767651131" TargetMode="External" /><Relationship Id="rId218" Type="http://schemas.openxmlformats.org/officeDocument/2006/relationships/hyperlink" Target="https://podminky.urs.cz/item/CS_URS_2024_01/998767121" TargetMode="External" /><Relationship Id="rId219" Type="http://schemas.openxmlformats.org/officeDocument/2006/relationships/hyperlink" Target="https://podminky.urs.cz/item/CS_URS_2024_01/771111011" TargetMode="External" /><Relationship Id="rId220" Type="http://schemas.openxmlformats.org/officeDocument/2006/relationships/hyperlink" Target="https://podminky.urs.cz/item/CS_URS_2024_01/771111012" TargetMode="External" /><Relationship Id="rId221" Type="http://schemas.openxmlformats.org/officeDocument/2006/relationships/hyperlink" Target="https://podminky.urs.cz/item/CS_URS_2024_01/771121011" TargetMode="External" /><Relationship Id="rId222" Type="http://schemas.openxmlformats.org/officeDocument/2006/relationships/hyperlink" Target="https://podminky.urs.cz/item/CS_URS_2024_01/771151012" TargetMode="External" /><Relationship Id="rId223" Type="http://schemas.openxmlformats.org/officeDocument/2006/relationships/hyperlink" Target="https://podminky.urs.cz/item/CS_URS_2024_01/771161021" TargetMode="External" /><Relationship Id="rId224" Type="http://schemas.openxmlformats.org/officeDocument/2006/relationships/hyperlink" Target="https://podminky.urs.cz/item/CS_URS_2024_01/771161022" TargetMode="External" /><Relationship Id="rId225" Type="http://schemas.openxmlformats.org/officeDocument/2006/relationships/hyperlink" Target="https://podminky.urs.cz/item/CS_URS_2024_01/771274123" TargetMode="External" /><Relationship Id="rId226" Type="http://schemas.openxmlformats.org/officeDocument/2006/relationships/hyperlink" Target="https://podminky.urs.cz/item/CS_URS_2024_01/771274232" TargetMode="External" /><Relationship Id="rId227" Type="http://schemas.openxmlformats.org/officeDocument/2006/relationships/hyperlink" Target="https://podminky.urs.cz/item/CS_URS_2024_01/771574477" TargetMode="External" /><Relationship Id="rId228" Type="http://schemas.openxmlformats.org/officeDocument/2006/relationships/hyperlink" Target="https://podminky.urs.cz/item/CS_URS_2024_01/771591112" TargetMode="External" /><Relationship Id="rId229" Type="http://schemas.openxmlformats.org/officeDocument/2006/relationships/hyperlink" Target="https://podminky.urs.cz/item/CS_URS_2024_01/771592011" TargetMode="External" /><Relationship Id="rId230" Type="http://schemas.openxmlformats.org/officeDocument/2006/relationships/hyperlink" Target="https://podminky.urs.cz/item/CS_URS_2024_01/998771121" TargetMode="External" /><Relationship Id="rId231" Type="http://schemas.openxmlformats.org/officeDocument/2006/relationships/hyperlink" Target="https://podminky.urs.cz/item/CS_URS_2024_01/776121411" TargetMode="External" /><Relationship Id="rId232" Type="http://schemas.openxmlformats.org/officeDocument/2006/relationships/hyperlink" Target="https://podminky.urs.cz/item/CS_URS_2024_01/776141112" TargetMode="External" /><Relationship Id="rId233" Type="http://schemas.openxmlformats.org/officeDocument/2006/relationships/hyperlink" Target="https://podminky.urs.cz/item/CS_URS_2024_01/776231111" TargetMode="External" /><Relationship Id="rId234" Type="http://schemas.openxmlformats.org/officeDocument/2006/relationships/hyperlink" Target="https://podminky.urs.cz/item/CS_URS_2024_01/776991121" TargetMode="External" /><Relationship Id="rId235" Type="http://schemas.openxmlformats.org/officeDocument/2006/relationships/hyperlink" Target="https://podminky.urs.cz/item/CS_URS_2024_01/998776121" TargetMode="External" /><Relationship Id="rId236" Type="http://schemas.openxmlformats.org/officeDocument/2006/relationships/hyperlink" Target="https://podminky.urs.cz/item/CS_URS_2024_01/781121011" TargetMode="External" /><Relationship Id="rId237" Type="http://schemas.openxmlformats.org/officeDocument/2006/relationships/hyperlink" Target="https://podminky.urs.cz/item/CS_URS_2024_01/781131112" TargetMode="External" /><Relationship Id="rId238" Type="http://schemas.openxmlformats.org/officeDocument/2006/relationships/hyperlink" Target="https://podminky.urs.cz/item/CS_URS_2024_01/781472217" TargetMode="External" /><Relationship Id="rId239" Type="http://schemas.openxmlformats.org/officeDocument/2006/relationships/hyperlink" Target="https://podminky.urs.cz/item/CS_URS_2024_01/781491011" TargetMode="External" /><Relationship Id="rId240" Type="http://schemas.openxmlformats.org/officeDocument/2006/relationships/hyperlink" Target="https://podminky.urs.cz/item/CS_URS_2024_01/781495211" TargetMode="External" /><Relationship Id="rId241" Type="http://schemas.openxmlformats.org/officeDocument/2006/relationships/hyperlink" Target="https://podminky.urs.cz/item/CS_URS_2024_01/998781121" TargetMode="External" /><Relationship Id="rId242" Type="http://schemas.openxmlformats.org/officeDocument/2006/relationships/hyperlink" Target="https://podminky.urs.cz/item/CS_URS_2024_01/783213021" TargetMode="External" /><Relationship Id="rId243" Type="http://schemas.openxmlformats.org/officeDocument/2006/relationships/hyperlink" Target="https://podminky.urs.cz/item/CS_URS_2024_01/783301313" TargetMode="External" /><Relationship Id="rId244" Type="http://schemas.openxmlformats.org/officeDocument/2006/relationships/hyperlink" Target="https://podminky.urs.cz/item/CS_URS_2024_01/783306805" TargetMode="External" /><Relationship Id="rId245" Type="http://schemas.openxmlformats.org/officeDocument/2006/relationships/hyperlink" Target="https://podminky.urs.cz/item/CS_URS_2024_01/783314203" TargetMode="External" /><Relationship Id="rId246" Type="http://schemas.openxmlformats.org/officeDocument/2006/relationships/hyperlink" Target="https://podminky.urs.cz/item/CS_URS_2024_01/783315103" TargetMode="External" /><Relationship Id="rId247" Type="http://schemas.openxmlformats.org/officeDocument/2006/relationships/hyperlink" Target="https://podminky.urs.cz/item/CS_URS_2024_01/783317105" TargetMode="External" /><Relationship Id="rId248" Type="http://schemas.openxmlformats.org/officeDocument/2006/relationships/hyperlink" Target="https://podminky.urs.cz/item/CS_URS_2024_01/783901453" TargetMode="External" /><Relationship Id="rId249" Type="http://schemas.openxmlformats.org/officeDocument/2006/relationships/hyperlink" Target="https://podminky.urs.cz/item/CS_URS_2024_01/783933151" TargetMode="External" /><Relationship Id="rId250" Type="http://schemas.openxmlformats.org/officeDocument/2006/relationships/hyperlink" Target="https://podminky.urs.cz/item/CS_URS_2024_01/783937163" TargetMode="External" /><Relationship Id="rId251" Type="http://schemas.openxmlformats.org/officeDocument/2006/relationships/hyperlink" Target="https://podminky.urs.cz/item/CS_URS_2024_01/783997151" TargetMode="External" /><Relationship Id="rId252" Type="http://schemas.openxmlformats.org/officeDocument/2006/relationships/hyperlink" Target="https://podminky.urs.cz/item/CS_URS_2024_01/784171101" TargetMode="External" /><Relationship Id="rId253" Type="http://schemas.openxmlformats.org/officeDocument/2006/relationships/hyperlink" Target="https://podminky.urs.cz/item/CS_URS_2024_01/784181101" TargetMode="External" /><Relationship Id="rId254" Type="http://schemas.openxmlformats.org/officeDocument/2006/relationships/hyperlink" Target="https://podminky.urs.cz/item/CS_URS_2024_01/784191007" TargetMode="External" /><Relationship Id="rId255" Type="http://schemas.openxmlformats.org/officeDocument/2006/relationships/hyperlink" Target="https://podminky.urs.cz/item/CS_URS_2024_01/784211101" TargetMode="External" /><Relationship Id="rId25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949101112" TargetMode="External" /><Relationship Id="rId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949101112" TargetMode="External" /><Relationship Id="rId2" Type="http://schemas.openxmlformats.org/officeDocument/2006/relationships/hyperlink" Target="https://podminky.urs.cz/item/CS_URS_2024_01/732211116" TargetMode="External" /><Relationship Id="rId3" Type="http://schemas.openxmlformats.org/officeDocument/2006/relationships/hyperlink" Target="https://podminky.urs.cz/item/CS_URS_2024_01/732331204" TargetMode="External" /><Relationship Id="rId4" Type="http://schemas.openxmlformats.org/officeDocument/2006/relationships/hyperlink" Target="https://podminky.urs.cz/item/CS_URS_2024_01/732331771" TargetMode="External" /><Relationship Id="rId5" Type="http://schemas.openxmlformats.org/officeDocument/2006/relationships/hyperlink" Target="https://podminky.urs.cz/item/CS_URS_2024_01/732331777" TargetMode="External" /><Relationship Id="rId6" Type="http://schemas.openxmlformats.org/officeDocument/2006/relationships/hyperlink" Target="https://podminky.urs.cz/item/CS_URS_2024_01/732421414" TargetMode="External" /><Relationship Id="rId7" Type="http://schemas.openxmlformats.org/officeDocument/2006/relationships/hyperlink" Target="https://podminky.urs.cz/item/CS_URS_2024_01/732522004" TargetMode="External" /><Relationship Id="rId8" Type="http://schemas.openxmlformats.org/officeDocument/2006/relationships/hyperlink" Target="https://podminky.urs.cz/item/CS_URS_2024_01/732522031" TargetMode="External" /><Relationship Id="rId9" Type="http://schemas.openxmlformats.org/officeDocument/2006/relationships/hyperlink" Target="https://podminky.urs.cz/item/CS_URS_2024_01/998732121" TargetMode="External" /><Relationship Id="rId10" Type="http://schemas.openxmlformats.org/officeDocument/2006/relationships/hyperlink" Target="https://podminky.urs.cz/item/CS_URS_2024_01/733222303" TargetMode="External" /><Relationship Id="rId11" Type="http://schemas.openxmlformats.org/officeDocument/2006/relationships/hyperlink" Target="https://podminky.urs.cz/item/CS_URS_2024_01/733222304" TargetMode="External" /><Relationship Id="rId12" Type="http://schemas.openxmlformats.org/officeDocument/2006/relationships/hyperlink" Target="https://podminky.urs.cz/item/CS_URS_2024_01/733223304" TargetMode="External" /><Relationship Id="rId13" Type="http://schemas.openxmlformats.org/officeDocument/2006/relationships/hyperlink" Target="https://podminky.urs.cz/item/CS_URS_2024_01/733223305" TargetMode="External" /><Relationship Id="rId14" Type="http://schemas.openxmlformats.org/officeDocument/2006/relationships/hyperlink" Target="https://podminky.urs.cz/item/CS_URS_2024_01/733291101" TargetMode="External" /><Relationship Id="rId15" Type="http://schemas.openxmlformats.org/officeDocument/2006/relationships/hyperlink" Target="https://podminky.urs.cz/item/CS_URS_2024_01/733390305" TargetMode="External" /><Relationship Id="rId16" Type="http://schemas.openxmlformats.org/officeDocument/2006/relationships/hyperlink" Target="https://podminky.urs.cz/item/CS_URS_2024_01/998733121" TargetMode="External" /><Relationship Id="rId17" Type="http://schemas.openxmlformats.org/officeDocument/2006/relationships/hyperlink" Target="https://podminky.urs.cz/item/CS_URS_2024_01/734221679" TargetMode="External" /><Relationship Id="rId18" Type="http://schemas.openxmlformats.org/officeDocument/2006/relationships/hyperlink" Target="https://podminky.urs.cz/item/CS_URS_2024_01/734242415" TargetMode="External" /><Relationship Id="rId19" Type="http://schemas.openxmlformats.org/officeDocument/2006/relationships/hyperlink" Target="https://podminky.urs.cz/item/CS_URS_2024_01/734251133" TargetMode="External" /><Relationship Id="rId20" Type="http://schemas.openxmlformats.org/officeDocument/2006/relationships/hyperlink" Target="https://podminky.urs.cz/item/CS_URS_2024_01/734261406" TargetMode="External" /><Relationship Id="rId21" Type="http://schemas.openxmlformats.org/officeDocument/2006/relationships/hyperlink" Target="https://podminky.urs.cz/item/CS_URS_2024_01/734291123" TargetMode="External" /><Relationship Id="rId22" Type="http://schemas.openxmlformats.org/officeDocument/2006/relationships/hyperlink" Target="https://podminky.urs.cz/item/CS_URS_2024_01/734291263" TargetMode="External" /><Relationship Id="rId23" Type="http://schemas.openxmlformats.org/officeDocument/2006/relationships/hyperlink" Target="https://podminky.urs.cz/item/CS_URS_2024_01/734292716" TargetMode="External" /><Relationship Id="rId24" Type="http://schemas.openxmlformats.org/officeDocument/2006/relationships/hyperlink" Target="https://podminky.urs.cz/item/CS_URS_2024_01/998734121" TargetMode="External" /><Relationship Id="rId25" Type="http://schemas.openxmlformats.org/officeDocument/2006/relationships/hyperlink" Target="https://podminky.urs.cz/item/CS_URS_2024_01/735151272" TargetMode="External" /><Relationship Id="rId26" Type="http://schemas.openxmlformats.org/officeDocument/2006/relationships/hyperlink" Target="https://podminky.urs.cz/item/CS_URS_2024_01/735151475" TargetMode="External" /><Relationship Id="rId27" Type="http://schemas.openxmlformats.org/officeDocument/2006/relationships/hyperlink" Target="https://podminky.urs.cz/item/CS_URS_2024_01/735151476" TargetMode="External" /><Relationship Id="rId28" Type="http://schemas.openxmlformats.org/officeDocument/2006/relationships/hyperlink" Target="https://podminky.urs.cz/item/CS_URS_2024_01/735151481" TargetMode="External" /><Relationship Id="rId29" Type="http://schemas.openxmlformats.org/officeDocument/2006/relationships/hyperlink" Target="https://podminky.urs.cz/item/CS_URS_2024_01/735151572" TargetMode="External" /><Relationship Id="rId30" Type="http://schemas.openxmlformats.org/officeDocument/2006/relationships/hyperlink" Target="https://podminky.urs.cz/item/CS_URS_2024_01/735151574" TargetMode="External" /><Relationship Id="rId31" Type="http://schemas.openxmlformats.org/officeDocument/2006/relationships/hyperlink" Target="https://podminky.urs.cz/item/CS_URS_2024_01/735151601" TargetMode="External" /><Relationship Id="rId32" Type="http://schemas.openxmlformats.org/officeDocument/2006/relationships/hyperlink" Target="https://podminky.urs.cz/item/CS_URS_2024_01/735151679" TargetMode="External" /><Relationship Id="rId33" Type="http://schemas.openxmlformats.org/officeDocument/2006/relationships/hyperlink" Target="https://podminky.urs.cz/item/CS_URS_2024_01/735151694" TargetMode="External" /><Relationship Id="rId34" Type="http://schemas.openxmlformats.org/officeDocument/2006/relationships/hyperlink" Target="https://podminky.urs.cz/item/CS_URS_2024_01/735161811" TargetMode="External" /><Relationship Id="rId35" Type="http://schemas.openxmlformats.org/officeDocument/2006/relationships/hyperlink" Target="https://podminky.urs.cz/item/CS_URS_2024_01/998735121" TargetMode="External" /><Relationship Id="rId36" Type="http://schemas.openxmlformats.org/officeDocument/2006/relationships/hyperlink" Target="https://podminky.urs.cz/item/CS_URS_2024_01/HZS1301" TargetMode="External" /><Relationship Id="rId3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949101112" TargetMode="External" /><Relationship Id="rId2" Type="http://schemas.openxmlformats.org/officeDocument/2006/relationships/hyperlink" Target="https://podminky.urs.cz/item/CS_URS_2024_01/997013211" TargetMode="External" /><Relationship Id="rId3" Type="http://schemas.openxmlformats.org/officeDocument/2006/relationships/hyperlink" Target="https://podminky.urs.cz/item/CS_URS_2024_01/997013501" TargetMode="External" /><Relationship Id="rId4" Type="http://schemas.openxmlformats.org/officeDocument/2006/relationships/hyperlink" Target="https://podminky.urs.cz/item/CS_URS_2024_01/997013509" TargetMode="External" /><Relationship Id="rId5" Type="http://schemas.openxmlformats.org/officeDocument/2006/relationships/hyperlink" Target="https://podminky.urs.cz/item/CS_URS_2024_01/997013871" TargetMode="External" /><Relationship Id="rId6" Type="http://schemas.openxmlformats.org/officeDocument/2006/relationships/hyperlink" Target="https://podminky.urs.cz/item/CS_URS_2024_01/998018001" TargetMode="External" /><Relationship Id="rId7" Type="http://schemas.openxmlformats.org/officeDocument/2006/relationships/hyperlink" Target="https://podminky.urs.cz/item/CS_URS_2024_01/741371821" TargetMode="External" /><Relationship Id="rId8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871270310" TargetMode="External" /><Relationship Id="rId2" Type="http://schemas.openxmlformats.org/officeDocument/2006/relationships/hyperlink" Target="https://podminky.urs.cz/item/CS_URS_2024_01/871313121" TargetMode="External" /><Relationship Id="rId3" Type="http://schemas.openxmlformats.org/officeDocument/2006/relationships/hyperlink" Target="https://podminky.urs.cz/item/CS_URS_2024_01/877270310" TargetMode="External" /><Relationship Id="rId4" Type="http://schemas.openxmlformats.org/officeDocument/2006/relationships/hyperlink" Target="https://podminky.urs.cz/item/CS_URS_2024_01/877310310" TargetMode="External" /><Relationship Id="rId5" Type="http://schemas.openxmlformats.org/officeDocument/2006/relationships/hyperlink" Target="https://podminky.urs.cz/item/CS_URS_2024_01/892271111" TargetMode="External" /><Relationship Id="rId6" Type="http://schemas.openxmlformats.org/officeDocument/2006/relationships/hyperlink" Target="https://podminky.urs.cz/item/CS_URS_2024_01/892351111" TargetMode="External" /><Relationship Id="rId7" Type="http://schemas.openxmlformats.org/officeDocument/2006/relationships/hyperlink" Target="https://podminky.urs.cz/item/CS_URS_2024_01/892372111" TargetMode="External" /><Relationship Id="rId8" Type="http://schemas.openxmlformats.org/officeDocument/2006/relationships/hyperlink" Target="https://podminky.urs.cz/item/CS_URS_2024_01/899721111" TargetMode="External" /><Relationship Id="rId9" Type="http://schemas.openxmlformats.org/officeDocument/2006/relationships/hyperlink" Target="https://podminky.urs.cz/item/CS_URS_2024_01/899722113" TargetMode="External" /><Relationship Id="rId10" Type="http://schemas.openxmlformats.org/officeDocument/2006/relationships/hyperlink" Target="https://podminky.urs.cz/item/CS_URS_2024_01/949101112" TargetMode="External" /><Relationship Id="rId11" Type="http://schemas.openxmlformats.org/officeDocument/2006/relationships/hyperlink" Target="https://podminky.urs.cz/item/CS_URS_2024_01/997013211" TargetMode="External" /><Relationship Id="rId12" Type="http://schemas.openxmlformats.org/officeDocument/2006/relationships/hyperlink" Target="https://podminky.urs.cz/item/CS_URS_2024_01/997013501" TargetMode="External" /><Relationship Id="rId13" Type="http://schemas.openxmlformats.org/officeDocument/2006/relationships/hyperlink" Target="https://podminky.urs.cz/item/CS_URS_2024_01/997013509" TargetMode="External" /><Relationship Id="rId14" Type="http://schemas.openxmlformats.org/officeDocument/2006/relationships/hyperlink" Target="https://podminky.urs.cz/item/CS_URS_2024_01/997013869" TargetMode="External" /><Relationship Id="rId15" Type="http://schemas.openxmlformats.org/officeDocument/2006/relationships/hyperlink" Target="https://podminky.urs.cz/item/CS_URS_2024_01/998276101" TargetMode="External" /><Relationship Id="rId16" Type="http://schemas.openxmlformats.org/officeDocument/2006/relationships/hyperlink" Target="https://podminky.urs.cz/item/CS_URS_2024_01/721174043" TargetMode="External" /><Relationship Id="rId17" Type="http://schemas.openxmlformats.org/officeDocument/2006/relationships/hyperlink" Target="https://podminky.urs.cz/item/CS_URS_2024_01/721174044" TargetMode="External" /><Relationship Id="rId18" Type="http://schemas.openxmlformats.org/officeDocument/2006/relationships/hyperlink" Target="https://podminky.urs.cz/item/CS_URS_2024_01/721175212" TargetMode="External" /><Relationship Id="rId19" Type="http://schemas.openxmlformats.org/officeDocument/2006/relationships/hyperlink" Target="https://podminky.urs.cz/item/CS_URS_2024_01/721175213" TargetMode="External" /><Relationship Id="rId20" Type="http://schemas.openxmlformats.org/officeDocument/2006/relationships/hyperlink" Target="https://podminky.urs.cz/item/CS_URS_2024_01/721212124" TargetMode="External" /><Relationship Id="rId21" Type="http://schemas.openxmlformats.org/officeDocument/2006/relationships/hyperlink" Target="https://podminky.urs.cz/item/CS_URS_2024_01/721249116" TargetMode="External" /><Relationship Id="rId22" Type="http://schemas.openxmlformats.org/officeDocument/2006/relationships/hyperlink" Target="https://podminky.urs.cz/item/CS_URS_2024_01/721274103" TargetMode="External" /><Relationship Id="rId23" Type="http://schemas.openxmlformats.org/officeDocument/2006/relationships/hyperlink" Target="https://podminky.urs.cz/item/CS_URS_2024_01/721274125" TargetMode="External" /><Relationship Id="rId24" Type="http://schemas.openxmlformats.org/officeDocument/2006/relationships/hyperlink" Target="https://podminky.urs.cz/item/CS_URS_2024_01/721290111" TargetMode="External" /><Relationship Id="rId25" Type="http://schemas.openxmlformats.org/officeDocument/2006/relationships/hyperlink" Target="https://podminky.urs.cz/item/CS_URS_2024_01/998721121" TargetMode="External" /><Relationship Id="rId26" Type="http://schemas.openxmlformats.org/officeDocument/2006/relationships/hyperlink" Target="https://podminky.urs.cz/item/CS_URS_2024_01/722174022" TargetMode="External" /><Relationship Id="rId27" Type="http://schemas.openxmlformats.org/officeDocument/2006/relationships/hyperlink" Target="https://podminky.urs.cz/item/CS_URS_2024_01/722174023" TargetMode="External" /><Relationship Id="rId28" Type="http://schemas.openxmlformats.org/officeDocument/2006/relationships/hyperlink" Target="https://podminky.urs.cz/item/CS_URS_2024_01/722174024" TargetMode="External" /><Relationship Id="rId29" Type="http://schemas.openxmlformats.org/officeDocument/2006/relationships/hyperlink" Target="https://podminky.urs.cz/item/CS_URS_2024_01/722179191" TargetMode="External" /><Relationship Id="rId30" Type="http://schemas.openxmlformats.org/officeDocument/2006/relationships/hyperlink" Target="https://podminky.urs.cz/item/CS_URS_2024_01/722179192" TargetMode="External" /><Relationship Id="rId31" Type="http://schemas.openxmlformats.org/officeDocument/2006/relationships/hyperlink" Target="https://podminky.urs.cz/item/CS_URS_2024_01/722181221" TargetMode="External" /><Relationship Id="rId32" Type="http://schemas.openxmlformats.org/officeDocument/2006/relationships/hyperlink" Target="https://podminky.urs.cz/item/CS_URS_2024_01/722181222" TargetMode="External" /><Relationship Id="rId33" Type="http://schemas.openxmlformats.org/officeDocument/2006/relationships/hyperlink" Target="https://podminky.urs.cz/item/CS_URS_2024_01/722181232" TargetMode="External" /><Relationship Id="rId34" Type="http://schemas.openxmlformats.org/officeDocument/2006/relationships/hyperlink" Target="https://podminky.urs.cz/item/CS_URS_2024_01/722230111" TargetMode="External" /><Relationship Id="rId35" Type="http://schemas.openxmlformats.org/officeDocument/2006/relationships/hyperlink" Target="https://podminky.urs.cz/item/CS_URS_2024_01/722240123" TargetMode="External" /><Relationship Id="rId36" Type="http://schemas.openxmlformats.org/officeDocument/2006/relationships/hyperlink" Target="https://podminky.urs.cz/item/CS_URS_2024_01/722290234" TargetMode="External" /><Relationship Id="rId37" Type="http://schemas.openxmlformats.org/officeDocument/2006/relationships/hyperlink" Target="https://podminky.urs.cz/item/CS_URS_2024_01/722290246" TargetMode="External" /><Relationship Id="rId38" Type="http://schemas.openxmlformats.org/officeDocument/2006/relationships/hyperlink" Target="https://podminky.urs.cz/item/CS_URS_2024_01/724234109" TargetMode="External" /><Relationship Id="rId39" Type="http://schemas.openxmlformats.org/officeDocument/2006/relationships/hyperlink" Target="https://podminky.urs.cz/item/CS_URS_2024_01/732421411" TargetMode="External" /><Relationship Id="rId40" Type="http://schemas.openxmlformats.org/officeDocument/2006/relationships/hyperlink" Target="https://podminky.urs.cz/item/CS_URS_2024_01/725110814" TargetMode="External" /><Relationship Id="rId41" Type="http://schemas.openxmlformats.org/officeDocument/2006/relationships/hyperlink" Target="https://podminky.urs.cz/item/CS_URS_2024_01/725112022" TargetMode="External" /><Relationship Id="rId42" Type="http://schemas.openxmlformats.org/officeDocument/2006/relationships/hyperlink" Target="https://podminky.urs.cz/item/CS_URS_2024_01/725121502" TargetMode="External" /><Relationship Id="rId43" Type="http://schemas.openxmlformats.org/officeDocument/2006/relationships/hyperlink" Target="https://podminky.urs.cz/item/CS_URS_2024_01/725122817" TargetMode="External" /><Relationship Id="rId44" Type="http://schemas.openxmlformats.org/officeDocument/2006/relationships/hyperlink" Target="https://podminky.urs.cz/item/CS_URS_2024_01/725210821" TargetMode="External" /><Relationship Id="rId45" Type="http://schemas.openxmlformats.org/officeDocument/2006/relationships/hyperlink" Target="https://podminky.urs.cz/item/CS_URS_2024_01/725211603" TargetMode="External" /><Relationship Id="rId46" Type="http://schemas.openxmlformats.org/officeDocument/2006/relationships/hyperlink" Target="https://podminky.urs.cz/item/CS_URS_2024_01/725291652" TargetMode="External" /><Relationship Id="rId47" Type="http://schemas.openxmlformats.org/officeDocument/2006/relationships/hyperlink" Target="https://podminky.urs.cz/item/CS_URS_2024_01/725291653" TargetMode="External" /><Relationship Id="rId48" Type="http://schemas.openxmlformats.org/officeDocument/2006/relationships/hyperlink" Target="https://podminky.urs.cz/item/CS_URS_2024_01/725291654" TargetMode="External" /><Relationship Id="rId49" Type="http://schemas.openxmlformats.org/officeDocument/2006/relationships/hyperlink" Target="https://podminky.urs.cz/item/CS_URS_2024_01/725291664" TargetMode="External" /><Relationship Id="rId50" Type="http://schemas.openxmlformats.org/officeDocument/2006/relationships/hyperlink" Target="https://podminky.urs.cz/item/CS_URS_2024_01/725310823" TargetMode="External" /><Relationship Id="rId51" Type="http://schemas.openxmlformats.org/officeDocument/2006/relationships/hyperlink" Target="https://podminky.urs.cz/item/CS_URS_2024_01/725311121" TargetMode="External" /><Relationship Id="rId52" Type="http://schemas.openxmlformats.org/officeDocument/2006/relationships/hyperlink" Target="https://podminky.urs.cz/item/CS_URS_2024_01/725331111" TargetMode="External" /><Relationship Id="rId53" Type="http://schemas.openxmlformats.org/officeDocument/2006/relationships/hyperlink" Target="https://podminky.urs.cz/item/CS_URS_2024_01/725530826" TargetMode="External" /><Relationship Id="rId54" Type="http://schemas.openxmlformats.org/officeDocument/2006/relationships/hyperlink" Target="https://podminky.urs.cz/item/CS_URS_2024_01/725819401" TargetMode="External" /><Relationship Id="rId55" Type="http://schemas.openxmlformats.org/officeDocument/2006/relationships/hyperlink" Target="https://podminky.urs.cz/item/CS_URS_2024_01/725820801" TargetMode="External" /><Relationship Id="rId56" Type="http://schemas.openxmlformats.org/officeDocument/2006/relationships/hyperlink" Target="https://podminky.urs.cz/item/CS_URS_2024_01/725821329" TargetMode="External" /><Relationship Id="rId57" Type="http://schemas.openxmlformats.org/officeDocument/2006/relationships/hyperlink" Target="https://podminky.urs.cz/item/CS_URS_2024_01/725822611" TargetMode="External" /><Relationship Id="rId58" Type="http://schemas.openxmlformats.org/officeDocument/2006/relationships/hyperlink" Target="https://podminky.urs.cz/item/CS_URS_2024_01/725849411" TargetMode="External" /><Relationship Id="rId59" Type="http://schemas.openxmlformats.org/officeDocument/2006/relationships/hyperlink" Target="https://podminky.urs.cz/item/CS_URS_2024_01/725850800" TargetMode="External" /><Relationship Id="rId60" Type="http://schemas.openxmlformats.org/officeDocument/2006/relationships/hyperlink" Target="https://podminky.urs.cz/item/CS_URS_2024_01/725851305" TargetMode="External" /><Relationship Id="rId61" Type="http://schemas.openxmlformats.org/officeDocument/2006/relationships/hyperlink" Target="https://podminky.urs.cz/item/CS_URS_2024_01/725851325" TargetMode="External" /><Relationship Id="rId62" Type="http://schemas.openxmlformats.org/officeDocument/2006/relationships/hyperlink" Target="https://podminky.urs.cz/item/CS_URS_2024_01/725861102" TargetMode="External" /><Relationship Id="rId63" Type="http://schemas.openxmlformats.org/officeDocument/2006/relationships/hyperlink" Target="https://podminky.urs.cz/item/CS_URS_2024_01/725862103" TargetMode="External" /><Relationship Id="rId64" Type="http://schemas.openxmlformats.org/officeDocument/2006/relationships/hyperlink" Target="https://podminky.urs.cz/item/CS_URS_2024_01/998725121" TargetMode="External" /><Relationship Id="rId65" Type="http://schemas.openxmlformats.org/officeDocument/2006/relationships/hyperlink" Target="https://podminky.urs.cz/item/CS_URS_2024_01/726131041" TargetMode="External" /><Relationship Id="rId66" Type="http://schemas.openxmlformats.org/officeDocument/2006/relationships/hyperlink" Target="https://podminky.urs.cz/item/CS_URS_2024_01/726191011" TargetMode="External" /><Relationship Id="rId67" Type="http://schemas.openxmlformats.org/officeDocument/2006/relationships/hyperlink" Target="https://podminky.urs.cz/item/CS_URS_2024_01/998726131" TargetMode="External" /><Relationship Id="rId68" Type="http://schemas.openxmlformats.org/officeDocument/2006/relationships/hyperlink" Target="https://podminky.urs.cz/item/CS_URS_2024_01/727223125" TargetMode="External" /><Relationship Id="rId69" Type="http://schemas.openxmlformats.org/officeDocument/2006/relationships/hyperlink" Target="https://podminky.urs.cz/item/CS_URS_2024_01/727223127" TargetMode="External" /><Relationship Id="rId70" Type="http://schemas.openxmlformats.org/officeDocument/2006/relationships/hyperlink" Target="https://podminky.urs.cz/item/CS_URS_2024_01/998727121" TargetMode="External" /><Relationship Id="rId71" Type="http://schemas.openxmlformats.org/officeDocument/2006/relationships/hyperlink" Target="https://podminky.urs.cz/item/CS_URS_2024_01/HZS1301" TargetMode="External" /><Relationship Id="rId72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35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36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38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39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40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41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42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43</v>
      </c>
      <c r="E29" s="49"/>
      <c r="F29" s="34" t="s">
        <v>44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45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46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47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48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49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50</v>
      </c>
      <c r="U35" s="56"/>
      <c r="V35" s="56"/>
      <c r="W35" s="56"/>
      <c r="X35" s="58" t="s">
        <v>51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52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2022_16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Rekonstrukce a přístavba hasičské zbrojnice, Velké Chvojno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Velké Chvojno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14. 4. 2024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25.6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Obec Velké Chvojno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Ing.arch. Andrea Hrušková, Ateliér Hruška</v>
      </c>
      <c r="AN49" s="66"/>
      <c r="AO49" s="66"/>
      <c r="AP49" s="66"/>
      <c r="AQ49" s="42"/>
      <c r="AR49" s="46"/>
      <c r="AS49" s="76" t="s">
        <v>53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25.6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Jan Doležal, Ústí nad Labem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54</v>
      </c>
      <c r="D52" s="89"/>
      <c r="E52" s="89"/>
      <c r="F52" s="89"/>
      <c r="G52" s="89"/>
      <c r="H52" s="90"/>
      <c r="I52" s="91" t="s">
        <v>55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56</v>
      </c>
      <c r="AH52" s="89"/>
      <c r="AI52" s="89"/>
      <c r="AJ52" s="89"/>
      <c r="AK52" s="89"/>
      <c r="AL52" s="89"/>
      <c r="AM52" s="89"/>
      <c r="AN52" s="91" t="s">
        <v>57</v>
      </c>
      <c r="AO52" s="89"/>
      <c r="AP52" s="89"/>
      <c r="AQ52" s="93" t="s">
        <v>58</v>
      </c>
      <c r="AR52" s="46"/>
      <c r="AS52" s="94" t="s">
        <v>59</v>
      </c>
      <c r="AT52" s="95" t="s">
        <v>60</v>
      </c>
      <c r="AU52" s="95" t="s">
        <v>61</v>
      </c>
      <c r="AV52" s="95" t="s">
        <v>62</v>
      </c>
      <c r="AW52" s="95" t="s">
        <v>63</v>
      </c>
      <c r="AX52" s="95" t="s">
        <v>64</v>
      </c>
      <c r="AY52" s="95" t="s">
        <v>65</v>
      </c>
      <c r="AZ52" s="95" t="s">
        <v>66</v>
      </c>
      <c r="BA52" s="95" t="s">
        <v>67</v>
      </c>
      <c r="BB52" s="95" t="s">
        <v>68</v>
      </c>
      <c r="BC52" s="95" t="s">
        <v>69</v>
      </c>
      <c r="BD52" s="96" t="s">
        <v>70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71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ROUND(AG55+SUM(AG56:AG58)+AG63+AG64,2)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ROUND(AS55+SUM(AS56:AS58)+AS63+AS64,2)</f>
        <v>0</v>
      </c>
      <c r="AT54" s="108">
        <f>ROUND(SUM(AV54:AW54),2)</f>
        <v>0</v>
      </c>
      <c r="AU54" s="109">
        <f>ROUND(AU55+SUM(AU56:AU58)+AU63+AU64,5)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ROUND(AZ55+SUM(AZ56:AZ58)+AZ63+AZ64,2)</f>
        <v>0</v>
      </c>
      <c r="BA54" s="108">
        <f>ROUND(BA55+SUM(BA56:BA58)+BA63+BA64,2)</f>
        <v>0</v>
      </c>
      <c r="BB54" s="108">
        <f>ROUND(BB55+SUM(BB56:BB58)+BB63+BB64,2)</f>
        <v>0</v>
      </c>
      <c r="BC54" s="108">
        <f>ROUND(BC55+SUM(BC56:BC58)+BC63+BC64,2)</f>
        <v>0</v>
      </c>
      <c r="BD54" s="110">
        <f>ROUND(BD55+SUM(BD56:BD58)+BD63+BD64,2)</f>
        <v>0</v>
      </c>
      <c r="BE54" s="6"/>
      <c r="BS54" s="111" t="s">
        <v>72</v>
      </c>
      <c r="BT54" s="111" t="s">
        <v>73</v>
      </c>
      <c r="BU54" s="112" t="s">
        <v>74</v>
      </c>
      <c r="BV54" s="111" t="s">
        <v>75</v>
      </c>
      <c r="BW54" s="111" t="s">
        <v>5</v>
      </c>
      <c r="BX54" s="111" t="s">
        <v>76</v>
      </c>
      <c r="CL54" s="111" t="s">
        <v>19</v>
      </c>
    </row>
    <row r="55" s="7" customFormat="1" ht="16.5" customHeight="1">
      <c r="A55" s="113" t="s">
        <v>77</v>
      </c>
      <c r="B55" s="114"/>
      <c r="C55" s="115"/>
      <c r="D55" s="116" t="s">
        <v>78</v>
      </c>
      <c r="E55" s="116"/>
      <c r="F55" s="116"/>
      <c r="G55" s="116"/>
      <c r="H55" s="116"/>
      <c r="I55" s="117"/>
      <c r="J55" s="116" t="s">
        <v>79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'D.1.1 - Architektonicko s...'!J30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80</v>
      </c>
      <c r="AR55" s="120"/>
      <c r="AS55" s="121">
        <v>0</v>
      </c>
      <c r="AT55" s="122">
        <f>ROUND(SUM(AV55:AW55),2)</f>
        <v>0</v>
      </c>
      <c r="AU55" s="123">
        <f>'D.1.1 - Architektonicko s...'!P104</f>
        <v>0</v>
      </c>
      <c r="AV55" s="122">
        <f>'D.1.1 - Architektonicko s...'!J33</f>
        <v>0</v>
      </c>
      <c r="AW55" s="122">
        <f>'D.1.1 - Architektonicko s...'!J34</f>
        <v>0</v>
      </c>
      <c r="AX55" s="122">
        <f>'D.1.1 - Architektonicko s...'!J35</f>
        <v>0</v>
      </c>
      <c r="AY55" s="122">
        <f>'D.1.1 - Architektonicko s...'!J36</f>
        <v>0</v>
      </c>
      <c r="AZ55" s="122">
        <f>'D.1.1 - Architektonicko s...'!F33</f>
        <v>0</v>
      </c>
      <c r="BA55" s="122">
        <f>'D.1.1 - Architektonicko s...'!F34</f>
        <v>0</v>
      </c>
      <c r="BB55" s="122">
        <f>'D.1.1 - Architektonicko s...'!F35</f>
        <v>0</v>
      </c>
      <c r="BC55" s="122">
        <f>'D.1.1 - Architektonicko s...'!F36</f>
        <v>0</v>
      </c>
      <c r="BD55" s="124">
        <f>'D.1.1 - Architektonicko s...'!F37</f>
        <v>0</v>
      </c>
      <c r="BE55" s="7"/>
      <c r="BT55" s="125" t="s">
        <v>81</v>
      </c>
      <c r="BV55" s="125" t="s">
        <v>75</v>
      </c>
      <c r="BW55" s="125" t="s">
        <v>82</v>
      </c>
      <c r="BX55" s="125" t="s">
        <v>5</v>
      </c>
      <c r="CL55" s="125" t="s">
        <v>19</v>
      </c>
      <c r="CM55" s="125" t="s">
        <v>83</v>
      </c>
    </row>
    <row r="56" s="7" customFormat="1" ht="16.5" customHeight="1">
      <c r="A56" s="113" t="s">
        <v>77</v>
      </c>
      <c r="B56" s="114"/>
      <c r="C56" s="115"/>
      <c r="D56" s="116" t="s">
        <v>84</v>
      </c>
      <c r="E56" s="116"/>
      <c r="F56" s="116"/>
      <c r="G56" s="116"/>
      <c r="H56" s="116"/>
      <c r="I56" s="117"/>
      <c r="J56" s="116" t="s">
        <v>85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'D.1.4.a - Zařízení pro vě...'!J30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80</v>
      </c>
      <c r="AR56" s="120"/>
      <c r="AS56" s="121">
        <v>0</v>
      </c>
      <c r="AT56" s="122">
        <f>ROUND(SUM(AV56:AW56),2)</f>
        <v>0</v>
      </c>
      <c r="AU56" s="123">
        <f>'D.1.4.a - Zařízení pro vě...'!P86</f>
        <v>0</v>
      </c>
      <c r="AV56" s="122">
        <f>'D.1.4.a - Zařízení pro vě...'!J33</f>
        <v>0</v>
      </c>
      <c r="AW56" s="122">
        <f>'D.1.4.a - Zařízení pro vě...'!J34</f>
        <v>0</v>
      </c>
      <c r="AX56" s="122">
        <f>'D.1.4.a - Zařízení pro vě...'!J35</f>
        <v>0</v>
      </c>
      <c r="AY56" s="122">
        <f>'D.1.4.a - Zařízení pro vě...'!J36</f>
        <v>0</v>
      </c>
      <c r="AZ56" s="122">
        <f>'D.1.4.a - Zařízení pro vě...'!F33</f>
        <v>0</v>
      </c>
      <c r="BA56" s="122">
        <f>'D.1.4.a - Zařízení pro vě...'!F34</f>
        <v>0</v>
      </c>
      <c r="BB56" s="122">
        <f>'D.1.4.a - Zařízení pro vě...'!F35</f>
        <v>0</v>
      </c>
      <c r="BC56" s="122">
        <f>'D.1.4.a - Zařízení pro vě...'!F36</f>
        <v>0</v>
      </c>
      <c r="BD56" s="124">
        <f>'D.1.4.a - Zařízení pro vě...'!F37</f>
        <v>0</v>
      </c>
      <c r="BE56" s="7"/>
      <c r="BT56" s="125" t="s">
        <v>81</v>
      </c>
      <c r="BV56" s="125" t="s">
        <v>75</v>
      </c>
      <c r="BW56" s="125" t="s">
        <v>86</v>
      </c>
      <c r="BX56" s="125" t="s">
        <v>5</v>
      </c>
      <c r="CL56" s="125" t="s">
        <v>19</v>
      </c>
      <c r="CM56" s="125" t="s">
        <v>83</v>
      </c>
    </row>
    <row r="57" s="7" customFormat="1" ht="16.5" customHeight="1">
      <c r="A57" s="113" t="s">
        <v>77</v>
      </c>
      <c r="B57" s="114"/>
      <c r="C57" s="115"/>
      <c r="D57" s="116" t="s">
        <v>87</v>
      </c>
      <c r="E57" s="116"/>
      <c r="F57" s="116"/>
      <c r="G57" s="116"/>
      <c r="H57" s="116"/>
      <c r="I57" s="117"/>
      <c r="J57" s="116" t="s">
        <v>88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'D.1.4.b - Zařízení pro vy...'!J30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80</v>
      </c>
      <c r="AR57" s="120"/>
      <c r="AS57" s="121">
        <v>0</v>
      </c>
      <c r="AT57" s="122">
        <f>ROUND(SUM(AV57:AW57),2)</f>
        <v>0</v>
      </c>
      <c r="AU57" s="123">
        <f>'D.1.4.b - Zařízení pro vy...'!P87</f>
        <v>0</v>
      </c>
      <c r="AV57" s="122">
        <f>'D.1.4.b - Zařízení pro vy...'!J33</f>
        <v>0</v>
      </c>
      <c r="AW57" s="122">
        <f>'D.1.4.b - Zařízení pro vy...'!J34</f>
        <v>0</v>
      </c>
      <c r="AX57" s="122">
        <f>'D.1.4.b - Zařízení pro vy...'!J35</f>
        <v>0</v>
      </c>
      <c r="AY57" s="122">
        <f>'D.1.4.b - Zařízení pro vy...'!J36</f>
        <v>0</v>
      </c>
      <c r="AZ57" s="122">
        <f>'D.1.4.b - Zařízení pro vy...'!F33</f>
        <v>0</v>
      </c>
      <c r="BA57" s="122">
        <f>'D.1.4.b - Zařízení pro vy...'!F34</f>
        <v>0</v>
      </c>
      <c r="BB57" s="122">
        <f>'D.1.4.b - Zařízení pro vy...'!F35</f>
        <v>0</v>
      </c>
      <c r="BC57" s="122">
        <f>'D.1.4.b - Zařízení pro vy...'!F36</f>
        <v>0</v>
      </c>
      <c r="BD57" s="124">
        <f>'D.1.4.b - Zařízení pro vy...'!F37</f>
        <v>0</v>
      </c>
      <c r="BE57" s="7"/>
      <c r="BT57" s="125" t="s">
        <v>81</v>
      </c>
      <c r="BV57" s="125" t="s">
        <v>75</v>
      </c>
      <c r="BW57" s="125" t="s">
        <v>89</v>
      </c>
      <c r="BX57" s="125" t="s">
        <v>5</v>
      </c>
      <c r="CL57" s="125" t="s">
        <v>19</v>
      </c>
      <c r="CM57" s="125" t="s">
        <v>83</v>
      </c>
    </row>
    <row r="58" s="7" customFormat="1" ht="24.75" customHeight="1">
      <c r="A58" s="7"/>
      <c r="B58" s="114"/>
      <c r="C58" s="115"/>
      <c r="D58" s="116" t="s">
        <v>90</v>
      </c>
      <c r="E58" s="116"/>
      <c r="F58" s="116"/>
      <c r="G58" s="116"/>
      <c r="H58" s="116"/>
      <c r="I58" s="117"/>
      <c r="J58" s="116" t="s">
        <v>91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26">
        <f>ROUND(SUM(AG59:AG62),2)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80</v>
      </c>
      <c r="AR58" s="120"/>
      <c r="AS58" s="121">
        <f>ROUND(SUM(AS59:AS62),2)</f>
        <v>0</v>
      </c>
      <c r="AT58" s="122">
        <f>ROUND(SUM(AV58:AW58),2)</f>
        <v>0</v>
      </c>
      <c r="AU58" s="123">
        <f>ROUND(SUM(AU59:AU62),5)</f>
        <v>0</v>
      </c>
      <c r="AV58" s="122">
        <f>ROUND(AZ58*L29,2)</f>
        <v>0</v>
      </c>
      <c r="AW58" s="122">
        <f>ROUND(BA58*L30,2)</f>
        <v>0</v>
      </c>
      <c r="AX58" s="122">
        <f>ROUND(BB58*L29,2)</f>
        <v>0</v>
      </c>
      <c r="AY58" s="122">
        <f>ROUND(BC58*L30,2)</f>
        <v>0</v>
      </c>
      <c r="AZ58" s="122">
        <f>ROUND(SUM(AZ59:AZ62),2)</f>
        <v>0</v>
      </c>
      <c r="BA58" s="122">
        <f>ROUND(SUM(BA59:BA62),2)</f>
        <v>0</v>
      </c>
      <c r="BB58" s="122">
        <f>ROUND(SUM(BB59:BB62),2)</f>
        <v>0</v>
      </c>
      <c r="BC58" s="122">
        <f>ROUND(SUM(BC59:BC62),2)</f>
        <v>0</v>
      </c>
      <c r="BD58" s="124">
        <f>ROUND(SUM(BD59:BD62),2)</f>
        <v>0</v>
      </c>
      <c r="BE58" s="7"/>
      <c r="BS58" s="125" t="s">
        <v>72</v>
      </c>
      <c r="BT58" s="125" t="s">
        <v>81</v>
      </c>
      <c r="BU58" s="125" t="s">
        <v>74</v>
      </c>
      <c r="BV58" s="125" t="s">
        <v>75</v>
      </c>
      <c r="BW58" s="125" t="s">
        <v>92</v>
      </c>
      <c r="BX58" s="125" t="s">
        <v>5</v>
      </c>
      <c r="CL58" s="125" t="s">
        <v>19</v>
      </c>
      <c r="CM58" s="125" t="s">
        <v>83</v>
      </c>
    </row>
    <row r="59" s="4" customFormat="1" ht="16.5" customHeight="1">
      <c r="A59" s="113" t="s">
        <v>77</v>
      </c>
      <c r="B59" s="65"/>
      <c r="C59" s="127"/>
      <c r="D59" s="127"/>
      <c r="E59" s="128" t="s">
        <v>93</v>
      </c>
      <c r="F59" s="128"/>
      <c r="G59" s="128"/>
      <c r="H59" s="128"/>
      <c r="I59" s="128"/>
      <c r="J59" s="127"/>
      <c r="K59" s="128" t="s">
        <v>94</v>
      </c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9">
        <f>'01 - Rozvaděč R1'!J32</f>
        <v>0</v>
      </c>
      <c r="AH59" s="127"/>
      <c r="AI59" s="127"/>
      <c r="AJ59" s="127"/>
      <c r="AK59" s="127"/>
      <c r="AL59" s="127"/>
      <c r="AM59" s="127"/>
      <c r="AN59" s="129">
        <f>SUM(AG59,AT59)</f>
        <v>0</v>
      </c>
      <c r="AO59" s="127"/>
      <c r="AP59" s="127"/>
      <c r="AQ59" s="130" t="s">
        <v>95</v>
      </c>
      <c r="AR59" s="67"/>
      <c r="AS59" s="131">
        <v>0</v>
      </c>
      <c r="AT59" s="132">
        <f>ROUND(SUM(AV59:AW59),2)</f>
        <v>0</v>
      </c>
      <c r="AU59" s="133">
        <f>'01 - Rozvaděč R1'!P87</f>
        <v>0</v>
      </c>
      <c r="AV59" s="132">
        <f>'01 - Rozvaděč R1'!J35</f>
        <v>0</v>
      </c>
      <c r="AW59" s="132">
        <f>'01 - Rozvaděč R1'!J36</f>
        <v>0</v>
      </c>
      <c r="AX59" s="132">
        <f>'01 - Rozvaděč R1'!J37</f>
        <v>0</v>
      </c>
      <c r="AY59" s="132">
        <f>'01 - Rozvaděč R1'!J38</f>
        <v>0</v>
      </c>
      <c r="AZ59" s="132">
        <f>'01 - Rozvaděč R1'!F35</f>
        <v>0</v>
      </c>
      <c r="BA59" s="132">
        <f>'01 - Rozvaděč R1'!F36</f>
        <v>0</v>
      </c>
      <c r="BB59" s="132">
        <f>'01 - Rozvaděč R1'!F37</f>
        <v>0</v>
      </c>
      <c r="BC59" s="132">
        <f>'01 - Rozvaděč R1'!F38</f>
        <v>0</v>
      </c>
      <c r="BD59" s="134">
        <f>'01 - Rozvaděč R1'!F39</f>
        <v>0</v>
      </c>
      <c r="BE59" s="4"/>
      <c r="BT59" s="135" t="s">
        <v>83</v>
      </c>
      <c r="BV59" s="135" t="s">
        <v>75</v>
      </c>
      <c r="BW59" s="135" t="s">
        <v>96</v>
      </c>
      <c r="BX59" s="135" t="s">
        <v>92</v>
      </c>
      <c r="CL59" s="135" t="s">
        <v>19</v>
      </c>
    </row>
    <row r="60" s="4" customFormat="1" ht="16.5" customHeight="1">
      <c r="A60" s="113" t="s">
        <v>77</v>
      </c>
      <c r="B60" s="65"/>
      <c r="C60" s="127"/>
      <c r="D60" s="127"/>
      <c r="E60" s="128" t="s">
        <v>97</v>
      </c>
      <c r="F60" s="128"/>
      <c r="G60" s="128"/>
      <c r="H60" s="128"/>
      <c r="I60" s="128"/>
      <c r="J60" s="127"/>
      <c r="K60" s="128" t="s">
        <v>98</v>
      </c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9">
        <f>'02 - Rozvaděč R-TČ'!J32</f>
        <v>0</v>
      </c>
      <c r="AH60" s="127"/>
      <c r="AI60" s="127"/>
      <c r="AJ60" s="127"/>
      <c r="AK60" s="127"/>
      <c r="AL60" s="127"/>
      <c r="AM60" s="127"/>
      <c r="AN60" s="129">
        <f>SUM(AG60,AT60)</f>
        <v>0</v>
      </c>
      <c r="AO60" s="127"/>
      <c r="AP60" s="127"/>
      <c r="AQ60" s="130" t="s">
        <v>95</v>
      </c>
      <c r="AR60" s="67"/>
      <c r="AS60" s="131">
        <v>0</v>
      </c>
      <c r="AT60" s="132">
        <f>ROUND(SUM(AV60:AW60),2)</f>
        <v>0</v>
      </c>
      <c r="AU60" s="133">
        <f>'02 - Rozvaděč R-TČ'!P87</f>
        <v>0</v>
      </c>
      <c r="AV60" s="132">
        <f>'02 - Rozvaděč R-TČ'!J35</f>
        <v>0</v>
      </c>
      <c r="AW60" s="132">
        <f>'02 - Rozvaděč R-TČ'!J36</f>
        <v>0</v>
      </c>
      <c r="AX60" s="132">
        <f>'02 - Rozvaděč R-TČ'!J37</f>
        <v>0</v>
      </c>
      <c r="AY60" s="132">
        <f>'02 - Rozvaděč R-TČ'!J38</f>
        <v>0</v>
      </c>
      <c r="AZ60" s="132">
        <f>'02 - Rozvaděč R-TČ'!F35</f>
        <v>0</v>
      </c>
      <c r="BA60" s="132">
        <f>'02 - Rozvaděč R-TČ'!F36</f>
        <v>0</v>
      </c>
      <c r="BB60" s="132">
        <f>'02 - Rozvaděč R-TČ'!F37</f>
        <v>0</v>
      </c>
      <c r="BC60" s="132">
        <f>'02 - Rozvaděč R-TČ'!F38</f>
        <v>0</v>
      </c>
      <c r="BD60" s="134">
        <f>'02 - Rozvaděč R-TČ'!F39</f>
        <v>0</v>
      </c>
      <c r="BE60" s="4"/>
      <c r="BT60" s="135" t="s">
        <v>83</v>
      </c>
      <c r="BV60" s="135" t="s">
        <v>75</v>
      </c>
      <c r="BW60" s="135" t="s">
        <v>99</v>
      </c>
      <c r="BX60" s="135" t="s">
        <v>92</v>
      </c>
      <c r="CL60" s="135" t="s">
        <v>19</v>
      </c>
    </row>
    <row r="61" s="4" customFormat="1" ht="16.5" customHeight="1">
      <c r="A61" s="113" t="s">
        <v>77</v>
      </c>
      <c r="B61" s="65"/>
      <c r="C61" s="127"/>
      <c r="D61" s="127"/>
      <c r="E61" s="128" t="s">
        <v>100</v>
      </c>
      <c r="F61" s="128"/>
      <c r="G61" s="128"/>
      <c r="H61" s="128"/>
      <c r="I61" s="128"/>
      <c r="J61" s="127"/>
      <c r="K61" s="128" t="s">
        <v>101</v>
      </c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9">
        <f>'03 - Hromosvod a uzemnění'!J32</f>
        <v>0</v>
      </c>
      <c r="AH61" s="127"/>
      <c r="AI61" s="127"/>
      <c r="AJ61" s="127"/>
      <c r="AK61" s="127"/>
      <c r="AL61" s="127"/>
      <c r="AM61" s="127"/>
      <c r="AN61" s="129">
        <f>SUM(AG61,AT61)</f>
        <v>0</v>
      </c>
      <c r="AO61" s="127"/>
      <c r="AP61" s="127"/>
      <c r="AQ61" s="130" t="s">
        <v>95</v>
      </c>
      <c r="AR61" s="67"/>
      <c r="AS61" s="131">
        <v>0</v>
      </c>
      <c r="AT61" s="132">
        <f>ROUND(SUM(AV61:AW61),2)</f>
        <v>0</v>
      </c>
      <c r="AU61" s="133">
        <f>'03 - Hromosvod a uzemnění'!P89</f>
        <v>0</v>
      </c>
      <c r="AV61" s="132">
        <f>'03 - Hromosvod a uzemnění'!J35</f>
        <v>0</v>
      </c>
      <c r="AW61" s="132">
        <f>'03 - Hromosvod a uzemnění'!J36</f>
        <v>0</v>
      </c>
      <c r="AX61" s="132">
        <f>'03 - Hromosvod a uzemnění'!J37</f>
        <v>0</v>
      </c>
      <c r="AY61" s="132">
        <f>'03 - Hromosvod a uzemnění'!J38</f>
        <v>0</v>
      </c>
      <c r="AZ61" s="132">
        <f>'03 - Hromosvod a uzemnění'!F35</f>
        <v>0</v>
      </c>
      <c r="BA61" s="132">
        <f>'03 - Hromosvod a uzemnění'!F36</f>
        <v>0</v>
      </c>
      <c r="BB61" s="132">
        <f>'03 - Hromosvod a uzemnění'!F37</f>
        <v>0</v>
      </c>
      <c r="BC61" s="132">
        <f>'03 - Hromosvod a uzemnění'!F38</f>
        <v>0</v>
      </c>
      <c r="BD61" s="134">
        <f>'03 - Hromosvod a uzemnění'!F39</f>
        <v>0</v>
      </c>
      <c r="BE61" s="4"/>
      <c r="BT61" s="135" t="s">
        <v>83</v>
      </c>
      <c r="BV61" s="135" t="s">
        <v>75</v>
      </c>
      <c r="BW61" s="135" t="s">
        <v>102</v>
      </c>
      <c r="BX61" s="135" t="s">
        <v>92</v>
      </c>
      <c r="CL61" s="135" t="s">
        <v>19</v>
      </c>
    </row>
    <row r="62" s="4" customFormat="1" ht="16.5" customHeight="1">
      <c r="A62" s="113" t="s">
        <v>77</v>
      </c>
      <c r="B62" s="65"/>
      <c r="C62" s="127"/>
      <c r="D62" s="127"/>
      <c r="E62" s="128" t="s">
        <v>103</v>
      </c>
      <c r="F62" s="128"/>
      <c r="G62" s="128"/>
      <c r="H62" s="128"/>
      <c r="I62" s="128"/>
      <c r="J62" s="127"/>
      <c r="K62" s="128" t="s">
        <v>104</v>
      </c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>
        <f>'04 - Elektroinstalace NN'!J32</f>
        <v>0</v>
      </c>
      <c r="AH62" s="127"/>
      <c r="AI62" s="127"/>
      <c r="AJ62" s="127"/>
      <c r="AK62" s="127"/>
      <c r="AL62" s="127"/>
      <c r="AM62" s="127"/>
      <c r="AN62" s="129">
        <f>SUM(AG62,AT62)</f>
        <v>0</v>
      </c>
      <c r="AO62" s="127"/>
      <c r="AP62" s="127"/>
      <c r="AQ62" s="130" t="s">
        <v>95</v>
      </c>
      <c r="AR62" s="67"/>
      <c r="AS62" s="131">
        <v>0</v>
      </c>
      <c r="AT62" s="132">
        <f>ROUND(SUM(AV62:AW62),2)</f>
        <v>0</v>
      </c>
      <c r="AU62" s="133">
        <f>'04 - Elektroinstalace NN'!P97</f>
        <v>0</v>
      </c>
      <c r="AV62" s="132">
        <f>'04 - Elektroinstalace NN'!J35</f>
        <v>0</v>
      </c>
      <c r="AW62" s="132">
        <f>'04 - Elektroinstalace NN'!J36</f>
        <v>0</v>
      </c>
      <c r="AX62" s="132">
        <f>'04 - Elektroinstalace NN'!J37</f>
        <v>0</v>
      </c>
      <c r="AY62" s="132">
        <f>'04 - Elektroinstalace NN'!J38</f>
        <v>0</v>
      </c>
      <c r="AZ62" s="132">
        <f>'04 - Elektroinstalace NN'!F35</f>
        <v>0</v>
      </c>
      <c r="BA62" s="132">
        <f>'04 - Elektroinstalace NN'!F36</f>
        <v>0</v>
      </c>
      <c r="BB62" s="132">
        <f>'04 - Elektroinstalace NN'!F37</f>
        <v>0</v>
      </c>
      <c r="BC62" s="132">
        <f>'04 - Elektroinstalace NN'!F38</f>
        <v>0</v>
      </c>
      <c r="BD62" s="134">
        <f>'04 - Elektroinstalace NN'!F39</f>
        <v>0</v>
      </c>
      <c r="BE62" s="4"/>
      <c r="BT62" s="135" t="s">
        <v>83</v>
      </c>
      <c r="BV62" s="135" t="s">
        <v>75</v>
      </c>
      <c r="BW62" s="135" t="s">
        <v>105</v>
      </c>
      <c r="BX62" s="135" t="s">
        <v>92</v>
      </c>
      <c r="CL62" s="135" t="s">
        <v>19</v>
      </c>
    </row>
    <row r="63" s="7" customFormat="1" ht="16.5" customHeight="1">
      <c r="A63" s="113" t="s">
        <v>77</v>
      </c>
      <c r="B63" s="114"/>
      <c r="C63" s="115"/>
      <c r="D63" s="116" t="s">
        <v>106</v>
      </c>
      <c r="E63" s="116"/>
      <c r="F63" s="116"/>
      <c r="G63" s="116"/>
      <c r="H63" s="116"/>
      <c r="I63" s="117"/>
      <c r="J63" s="116" t="s">
        <v>107</v>
      </c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8">
        <f>'D.1.4.d - Zdravotechnické...'!J30</f>
        <v>0</v>
      </c>
      <c r="AH63" s="117"/>
      <c r="AI63" s="117"/>
      <c r="AJ63" s="117"/>
      <c r="AK63" s="117"/>
      <c r="AL63" s="117"/>
      <c r="AM63" s="117"/>
      <c r="AN63" s="118">
        <f>SUM(AG63,AT63)</f>
        <v>0</v>
      </c>
      <c r="AO63" s="117"/>
      <c r="AP63" s="117"/>
      <c r="AQ63" s="119" t="s">
        <v>80</v>
      </c>
      <c r="AR63" s="120"/>
      <c r="AS63" s="121">
        <v>0</v>
      </c>
      <c r="AT63" s="122">
        <f>ROUND(SUM(AV63:AW63),2)</f>
        <v>0</v>
      </c>
      <c r="AU63" s="123">
        <f>'D.1.4.d - Zdravotechnické...'!P92</f>
        <v>0</v>
      </c>
      <c r="AV63" s="122">
        <f>'D.1.4.d - Zdravotechnické...'!J33</f>
        <v>0</v>
      </c>
      <c r="AW63" s="122">
        <f>'D.1.4.d - Zdravotechnické...'!J34</f>
        <v>0</v>
      </c>
      <c r="AX63" s="122">
        <f>'D.1.4.d - Zdravotechnické...'!J35</f>
        <v>0</v>
      </c>
      <c r="AY63" s="122">
        <f>'D.1.4.d - Zdravotechnické...'!J36</f>
        <v>0</v>
      </c>
      <c r="AZ63" s="122">
        <f>'D.1.4.d - Zdravotechnické...'!F33</f>
        <v>0</v>
      </c>
      <c r="BA63" s="122">
        <f>'D.1.4.d - Zdravotechnické...'!F34</f>
        <v>0</v>
      </c>
      <c r="BB63" s="122">
        <f>'D.1.4.d - Zdravotechnické...'!F35</f>
        <v>0</v>
      </c>
      <c r="BC63" s="122">
        <f>'D.1.4.d - Zdravotechnické...'!F36</f>
        <v>0</v>
      </c>
      <c r="BD63" s="124">
        <f>'D.1.4.d - Zdravotechnické...'!F37</f>
        <v>0</v>
      </c>
      <c r="BE63" s="7"/>
      <c r="BT63" s="125" t="s">
        <v>81</v>
      </c>
      <c r="BV63" s="125" t="s">
        <v>75</v>
      </c>
      <c r="BW63" s="125" t="s">
        <v>108</v>
      </c>
      <c r="BX63" s="125" t="s">
        <v>5</v>
      </c>
      <c r="CL63" s="125" t="s">
        <v>19</v>
      </c>
      <c r="CM63" s="125" t="s">
        <v>83</v>
      </c>
    </row>
    <row r="64" s="7" customFormat="1" ht="16.5" customHeight="1">
      <c r="A64" s="113" t="s">
        <v>77</v>
      </c>
      <c r="B64" s="114"/>
      <c r="C64" s="115"/>
      <c r="D64" s="116" t="s">
        <v>109</v>
      </c>
      <c r="E64" s="116"/>
      <c r="F64" s="116"/>
      <c r="G64" s="116"/>
      <c r="H64" s="116"/>
      <c r="I64" s="117"/>
      <c r="J64" s="116" t="s">
        <v>110</v>
      </c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8">
        <f>'VRN - Vedlejší rozpočtové...'!J30</f>
        <v>0</v>
      </c>
      <c r="AH64" s="117"/>
      <c r="AI64" s="117"/>
      <c r="AJ64" s="117"/>
      <c r="AK64" s="117"/>
      <c r="AL64" s="117"/>
      <c r="AM64" s="117"/>
      <c r="AN64" s="118">
        <f>SUM(AG64,AT64)</f>
        <v>0</v>
      </c>
      <c r="AO64" s="117"/>
      <c r="AP64" s="117"/>
      <c r="AQ64" s="119" t="s">
        <v>80</v>
      </c>
      <c r="AR64" s="120"/>
      <c r="AS64" s="136">
        <v>0</v>
      </c>
      <c r="AT64" s="137">
        <f>ROUND(SUM(AV64:AW64),2)</f>
        <v>0</v>
      </c>
      <c r="AU64" s="138">
        <f>'VRN - Vedlejší rozpočtové...'!P85</f>
        <v>0</v>
      </c>
      <c r="AV64" s="137">
        <f>'VRN - Vedlejší rozpočtové...'!J33</f>
        <v>0</v>
      </c>
      <c r="AW64" s="137">
        <f>'VRN - Vedlejší rozpočtové...'!J34</f>
        <v>0</v>
      </c>
      <c r="AX64" s="137">
        <f>'VRN - Vedlejší rozpočtové...'!J35</f>
        <v>0</v>
      </c>
      <c r="AY64" s="137">
        <f>'VRN - Vedlejší rozpočtové...'!J36</f>
        <v>0</v>
      </c>
      <c r="AZ64" s="137">
        <f>'VRN - Vedlejší rozpočtové...'!F33</f>
        <v>0</v>
      </c>
      <c r="BA64" s="137">
        <f>'VRN - Vedlejší rozpočtové...'!F34</f>
        <v>0</v>
      </c>
      <c r="BB64" s="137">
        <f>'VRN - Vedlejší rozpočtové...'!F35</f>
        <v>0</v>
      </c>
      <c r="BC64" s="137">
        <f>'VRN - Vedlejší rozpočtové...'!F36</f>
        <v>0</v>
      </c>
      <c r="BD64" s="139">
        <f>'VRN - Vedlejší rozpočtové...'!F37</f>
        <v>0</v>
      </c>
      <c r="BE64" s="7"/>
      <c r="BT64" s="125" t="s">
        <v>81</v>
      </c>
      <c r="BV64" s="125" t="s">
        <v>75</v>
      </c>
      <c r="BW64" s="125" t="s">
        <v>111</v>
      </c>
      <c r="BX64" s="125" t="s">
        <v>5</v>
      </c>
      <c r="CL64" s="125" t="s">
        <v>19</v>
      </c>
      <c r="CM64" s="125" t="s">
        <v>83</v>
      </c>
    </row>
    <row r="65" s="2" customFormat="1" ht="30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6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46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</sheetData>
  <sheetProtection sheet="1" formatColumns="0" formatRows="0" objects="1" scenarios="1" spinCount="100000" saltValue="ziEDfydNh1Jm6TXYn+JYq9CifgfiXSExTs1anpRmoFDM49GspadRbrAaK/5ICW9kRqg11umz6zbdVUA4X7Fj4Q==" hashValue="DIrea+Lv/xtN/O/ltdkOYi2q+hzC1ezSIe7TjPJ6bNw8pOuQpihhosMFWnbpDojRF0IWDzJtPKYRXofCmosw+A==" algorithmName="SHA-512" password="CC35"/>
  <mergeCells count="78">
    <mergeCell ref="C52:G52"/>
    <mergeCell ref="D58:H58"/>
    <mergeCell ref="D56:H56"/>
    <mergeCell ref="D55:H55"/>
    <mergeCell ref="D57:H57"/>
    <mergeCell ref="D63:H63"/>
    <mergeCell ref="D64:H64"/>
    <mergeCell ref="E62:I62"/>
    <mergeCell ref="E61:I61"/>
    <mergeCell ref="E60:I60"/>
    <mergeCell ref="E59:I59"/>
    <mergeCell ref="I52:AF52"/>
    <mergeCell ref="J57:AF57"/>
    <mergeCell ref="J56:AF56"/>
    <mergeCell ref="J64:AF64"/>
    <mergeCell ref="J63:AF63"/>
    <mergeCell ref="J55:AF55"/>
    <mergeCell ref="J58:AF58"/>
    <mergeCell ref="K62:AF62"/>
    <mergeCell ref="K61:AF61"/>
    <mergeCell ref="K59:AF59"/>
    <mergeCell ref="K60:AF60"/>
    <mergeCell ref="L45:AO4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52:AM52"/>
    <mergeCell ref="AG64:AM64"/>
    <mergeCell ref="AG58:AM58"/>
    <mergeCell ref="AG56:AM56"/>
    <mergeCell ref="AG63:AM63"/>
    <mergeCell ref="AG59:AM59"/>
    <mergeCell ref="AG57:AM57"/>
    <mergeCell ref="AG55:AM55"/>
    <mergeCell ref="AG60:AM60"/>
    <mergeCell ref="AG62:AM62"/>
    <mergeCell ref="AG61:AM61"/>
    <mergeCell ref="AM49:AP49"/>
    <mergeCell ref="AM50:AP50"/>
    <mergeCell ref="AM47:AN47"/>
    <mergeCell ref="AN63:AP63"/>
    <mergeCell ref="AN62:AP62"/>
    <mergeCell ref="AN58:AP58"/>
    <mergeCell ref="AN61:AP61"/>
    <mergeCell ref="AN60:AP60"/>
    <mergeCell ref="AN55:AP55"/>
    <mergeCell ref="AN59:AP59"/>
    <mergeCell ref="AN56:AP56"/>
    <mergeCell ref="AN57:AP57"/>
    <mergeCell ref="AN52:AP52"/>
    <mergeCell ref="AN64:AP64"/>
    <mergeCell ref="AS49:AT51"/>
    <mergeCell ref="AN54:AP54"/>
  </mergeCells>
  <hyperlinks>
    <hyperlink ref="A55" location="'D.1.1 - Architektonicko s...'!C2" display="/"/>
    <hyperlink ref="A56" location="'D.1.4.a - Zařízení pro vě...'!C2" display="/"/>
    <hyperlink ref="A57" location="'D.1.4.b - Zařízení pro vy...'!C2" display="/"/>
    <hyperlink ref="A59" location="'01 - Rozvaděč R1'!C2" display="/"/>
    <hyperlink ref="A60" location="'02 - Rozvaděč R-TČ'!C2" display="/"/>
    <hyperlink ref="A61" location="'03 - Hromosvod a uzemnění'!C2" display="/"/>
    <hyperlink ref="A62" location="'04 - Elektroinstalace NN'!C2" display="/"/>
    <hyperlink ref="A63" location="'D.1.4.d - Zdravotechnické...'!C2" display="/"/>
    <hyperlink ref="A64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111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112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Rekonstrukce a přístavba hasičské zbrojnice, Velké Chvojno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113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2484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14. 4. 2024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19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4" t="s">
        <v>28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29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28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31</v>
      </c>
      <c r="E20" s="40"/>
      <c r="F20" s="40"/>
      <c r="G20" s="40"/>
      <c r="H20" s="40"/>
      <c r="I20" s="144" t="s">
        <v>26</v>
      </c>
      <c r="J20" s="135" t="s">
        <v>19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32</v>
      </c>
      <c r="F21" s="40"/>
      <c r="G21" s="40"/>
      <c r="H21" s="40"/>
      <c r="I21" s="144" t="s">
        <v>28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34</v>
      </c>
      <c r="E23" s="40"/>
      <c r="F23" s="40"/>
      <c r="G23" s="40"/>
      <c r="H23" s="40"/>
      <c r="I23" s="144" t="s">
        <v>26</v>
      </c>
      <c r="J23" s="135" t="s">
        <v>35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36</v>
      </c>
      <c r="F24" s="40"/>
      <c r="G24" s="40"/>
      <c r="H24" s="40"/>
      <c r="I24" s="144" t="s">
        <v>28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37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39</v>
      </c>
      <c r="E30" s="40"/>
      <c r="F30" s="40"/>
      <c r="G30" s="40"/>
      <c r="H30" s="40"/>
      <c r="I30" s="40"/>
      <c r="J30" s="155">
        <f>ROUND(J85,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41</v>
      </c>
      <c r="G32" s="40"/>
      <c r="H32" s="40"/>
      <c r="I32" s="156" t="s">
        <v>40</v>
      </c>
      <c r="J32" s="156" t="s">
        <v>42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43</v>
      </c>
      <c r="E33" s="144" t="s">
        <v>44</v>
      </c>
      <c r="F33" s="158">
        <f>ROUND((SUM(BE85:BE107)),  2)</f>
        <v>0</v>
      </c>
      <c r="G33" s="40"/>
      <c r="H33" s="40"/>
      <c r="I33" s="159">
        <v>0.20999999999999999</v>
      </c>
      <c r="J33" s="158">
        <f>ROUND(((SUM(BE85:BE107))*I33),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45</v>
      </c>
      <c r="F34" s="158">
        <f>ROUND((SUM(BF85:BF107)),  2)</f>
        <v>0</v>
      </c>
      <c r="G34" s="40"/>
      <c r="H34" s="40"/>
      <c r="I34" s="159">
        <v>0.12</v>
      </c>
      <c r="J34" s="158">
        <f>ROUND(((SUM(BF85:BF107))*I34),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46</v>
      </c>
      <c r="F35" s="158">
        <f>ROUND((SUM(BG85:BG107)),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47</v>
      </c>
      <c r="F36" s="158">
        <f>ROUND((SUM(BH85:BH107)),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48</v>
      </c>
      <c r="F37" s="158">
        <f>ROUND((SUM(BI85:BI107)),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49</v>
      </c>
      <c r="E39" s="162"/>
      <c r="F39" s="162"/>
      <c r="G39" s="163" t="s">
        <v>50</v>
      </c>
      <c r="H39" s="164" t="s">
        <v>51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115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Rekonstrukce a přístavba hasičské zbrojnice, Velké Chvojno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113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rozpočtové náklady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Velké Chvojno</v>
      </c>
      <c r="G52" s="42"/>
      <c r="H52" s="42"/>
      <c r="I52" s="34" t="s">
        <v>23</v>
      </c>
      <c r="J52" s="74" t="str">
        <f>IF(J12="","",J12)</f>
        <v>14. 4. 2024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Obec Velké Chvojno</v>
      </c>
      <c r="G54" s="42"/>
      <c r="H54" s="42"/>
      <c r="I54" s="34" t="s">
        <v>31</v>
      </c>
      <c r="J54" s="38" t="str">
        <f>E21</f>
        <v>Ing.arch. Andrea Hrušková, Ateliér Hruška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Jan Doležal, Ústí nad Labem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116</v>
      </c>
      <c r="D57" s="173"/>
      <c r="E57" s="173"/>
      <c r="F57" s="173"/>
      <c r="G57" s="173"/>
      <c r="H57" s="173"/>
      <c r="I57" s="173"/>
      <c r="J57" s="174" t="s">
        <v>117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71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118</v>
      </c>
    </row>
    <row r="60" s="9" customFormat="1" ht="24.96" customHeight="1">
      <c r="A60" s="9"/>
      <c r="B60" s="176"/>
      <c r="C60" s="177"/>
      <c r="D60" s="178" t="s">
        <v>2484</v>
      </c>
      <c r="E60" s="179"/>
      <c r="F60" s="179"/>
      <c r="G60" s="179"/>
      <c r="H60" s="179"/>
      <c r="I60" s="179"/>
      <c r="J60" s="180">
        <f>J86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3056</v>
      </c>
      <c r="E61" s="184"/>
      <c r="F61" s="184"/>
      <c r="G61" s="184"/>
      <c r="H61" s="184"/>
      <c r="I61" s="184"/>
      <c r="J61" s="185">
        <f>J87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3057</v>
      </c>
      <c r="E62" s="184"/>
      <c r="F62" s="184"/>
      <c r="G62" s="184"/>
      <c r="H62" s="184"/>
      <c r="I62" s="184"/>
      <c r="J62" s="185">
        <f>J90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2485</v>
      </c>
      <c r="E63" s="184"/>
      <c r="F63" s="184"/>
      <c r="G63" s="184"/>
      <c r="H63" s="184"/>
      <c r="I63" s="184"/>
      <c r="J63" s="185">
        <f>J93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2486</v>
      </c>
      <c r="E64" s="184"/>
      <c r="F64" s="184"/>
      <c r="G64" s="184"/>
      <c r="H64" s="184"/>
      <c r="I64" s="184"/>
      <c r="J64" s="185">
        <f>J102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2"/>
      <c r="C65" s="127"/>
      <c r="D65" s="183" t="s">
        <v>3058</v>
      </c>
      <c r="E65" s="184"/>
      <c r="F65" s="184"/>
      <c r="G65" s="184"/>
      <c r="H65" s="184"/>
      <c r="I65" s="184"/>
      <c r="J65" s="185">
        <f>J105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144</v>
      </c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1" t="str">
        <f>E7</f>
        <v>Rekonstrukce a přístavba hasičské zbrojnice, Velké Chvojno</v>
      </c>
      <c r="F75" s="34"/>
      <c r="G75" s="34"/>
      <c r="H75" s="34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113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VRN - Vedlejší rozpočtové náklady</v>
      </c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Velké Chvojno</v>
      </c>
      <c r="G79" s="42"/>
      <c r="H79" s="42"/>
      <c r="I79" s="34" t="s">
        <v>23</v>
      </c>
      <c r="J79" s="74" t="str">
        <f>IF(J12="","",J12)</f>
        <v>14. 4. 2024</v>
      </c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40.05" customHeight="1">
      <c r="A81" s="40"/>
      <c r="B81" s="41"/>
      <c r="C81" s="34" t="s">
        <v>25</v>
      </c>
      <c r="D81" s="42"/>
      <c r="E81" s="42"/>
      <c r="F81" s="29" t="str">
        <f>E15</f>
        <v>Obec Velké Chvojno</v>
      </c>
      <c r="G81" s="42"/>
      <c r="H81" s="42"/>
      <c r="I81" s="34" t="s">
        <v>31</v>
      </c>
      <c r="J81" s="38" t="str">
        <f>E21</f>
        <v>Ing.arch. Andrea Hrušková, Ateliér Hruška</v>
      </c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5.6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34</v>
      </c>
      <c r="J82" s="38" t="str">
        <f>E24</f>
        <v>Jan Doležal, Ústí nad Labem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87"/>
      <c r="B84" s="188"/>
      <c r="C84" s="189" t="s">
        <v>145</v>
      </c>
      <c r="D84" s="190" t="s">
        <v>58</v>
      </c>
      <c r="E84" s="190" t="s">
        <v>54</v>
      </c>
      <c r="F84" s="190" t="s">
        <v>55</v>
      </c>
      <c r="G84" s="190" t="s">
        <v>146</v>
      </c>
      <c r="H84" s="190" t="s">
        <v>147</v>
      </c>
      <c r="I84" s="190" t="s">
        <v>148</v>
      </c>
      <c r="J84" s="190" t="s">
        <v>117</v>
      </c>
      <c r="K84" s="191" t="s">
        <v>149</v>
      </c>
      <c r="L84" s="192"/>
      <c r="M84" s="94" t="s">
        <v>19</v>
      </c>
      <c r="N84" s="95" t="s">
        <v>43</v>
      </c>
      <c r="O84" s="95" t="s">
        <v>150</v>
      </c>
      <c r="P84" s="95" t="s">
        <v>151</v>
      </c>
      <c r="Q84" s="95" t="s">
        <v>152</v>
      </c>
      <c r="R84" s="95" t="s">
        <v>153</v>
      </c>
      <c r="S84" s="95" t="s">
        <v>154</v>
      </c>
      <c r="T84" s="96" t="s">
        <v>155</v>
      </c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="2" customFormat="1" ht="22.8" customHeight="1">
      <c r="A85" s="40"/>
      <c r="B85" s="41"/>
      <c r="C85" s="101" t="s">
        <v>156</v>
      </c>
      <c r="D85" s="42"/>
      <c r="E85" s="42"/>
      <c r="F85" s="42"/>
      <c r="G85" s="42"/>
      <c r="H85" s="42"/>
      <c r="I85" s="42"/>
      <c r="J85" s="193">
        <f>BK85</f>
        <v>0</v>
      </c>
      <c r="K85" s="42"/>
      <c r="L85" s="46"/>
      <c r="M85" s="97"/>
      <c r="N85" s="194"/>
      <c r="O85" s="98"/>
      <c r="P85" s="195">
        <f>P86</f>
        <v>0</v>
      </c>
      <c r="Q85" s="98"/>
      <c r="R85" s="195">
        <f>R86</f>
        <v>0</v>
      </c>
      <c r="S85" s="98"/>
      <c r="T85" s="196">
        <f>T86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72</v>
      </c>
      <c r="AU85" s="19" t="s">
        <v>118</v>
      </c>
      <c r="BK85" s="197">
        <f>BK86</f>
        <v>0</v>
      </c>
    </row>
    <row r="86" s="12" customFormat="1" ht="25.92" customHeight="1">
      <c r="A86" s="12"/>
      <c r="B86" s="198"/>
      <c r="C86" s="199"/>
      <c r="D86" s="200" t="s">
        <v>72</v>
      </c>
      <c r="E86" s="201" t="s">
        <v>109</v>
      </c>
      <c r="F86" s="201" t="s">
        <v>110</v>
      </c>
      <c r="G86" s="199"/>
      <c r="H86" s="199"/>
      <c r="I86" s="202"/>
      <c r="J86" s="203">
        <f>BK86</f>
        <v>0</v>
      </c>
      <c r="K86" s="199"/>
      <c r="L86" s="204"/>
      <c r="M86" s="205"/>
      <c r="N86" s="206"/>
      <c r="O86" s="206"/>
      <c r="P86" s="207">
        <f>P87+P90+P93+P102+P105</f>
        <v>0</v>
      </c>
      <c r="Q86" s="206"/>
      <c r="R86" s="207">
        <f>R87+R90+R93+R102+R105</f>
        <v>0</v>
      </c>
      <c r="S86" s="206"/>
      <c r="T86" s="208">
        <f>T87+T90+T93+T102+T105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9" t="s">
        <v>190</v>
      </c>
      <c r="AT86" s="210" t="s">
        <v>72</v>
      </c>
      <c r="AU86" s="210" t="s">
        <v>73</v>
      </c>
      <c r="AY86" s="209" t="s">
        <v>159</v>
      </c>
      <c r="BK86" s="211">
        <f>BK87+BK90+BK93+BK102+BK105</f>
        <v>0</v>
      </c>
    </row>
    <row r="87" s="12" customFormat="1" ht="22.8" customHeight="1">
      <c r="A87" s="12"/>
      <c r="B87" s="198"/>
      <c r="C87" s="199"/>
      <c r="D87" s="200" t="s">
        <v>72</v>
      </c>
      <c r="E87" s="212" t="s">
        <v>3059</v>
      </c>
      <c r="F87" s="212" t="s">
        <v>3060</v>
      </c>
      <c r="G87" s="199"/>
      <c r="H87" s="199"/>
      <c r="I87" s="202"/>
      <c r="J87" s="213">
        <f>BK87</f>
        <v>0</v>
      </c>
      <c r="K87" s="199"/>
      <c r="L87" s="204"/>
      <c r="M87" s="205"/>
      <c r="N87" s="206"/>
      <c r="O87" s="206"/>
      <c r="P87" s="207">
        <f>SUM(P88:P89)</f>
        <v>0</v>
      </c>
      <c r="Q87" s="206"/>
      <c r="R87" s="207">
        <f>SUM(R88:R89)</f>
        <v>0</v>
      </c>
      <c r="S87" s="206"/>
      <c r="T87" s="208">
        <f>SUM(T88:T89)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190</v>
      </c>
      <c r="AT87" s="210" t="s">
        <v>72</v>
      </c>
      <c r="AU87" s="210" t="s">
        <v>81</v>
      </c>
      <c r="AY87" s="209" t="s">
        <v>159</v>
      </c>
      <c r="BK87" s="211">
        <f>SUM(BK88:BK89)</f>
        <v>0</v>
      </c>
    </row>
    <row r="88" s="2" customFormat="1" ht="16.5" customHeight="1">
      <c r="A88" s="40"/>
      <c r="B88" s="41"/>
      <c r="C88" s="214" t="s">
        <v>81</v>
      </c>
      <c r="D88" s="214" t="s">
        <v>161</v>
      </c>
      <c r="E88" s="215" t="s">
        <v>3061</v>
      </c>
      <c r="F88" s="216" t="s">
        <v>3062</v>
      </c>
      <c r="G88" s="217" t="s">
        <v>1685</v>
      </c>
      <c r="H88" s="218">
        <v>1</v>
      </c>
      <c r="I88" s="219"/>
      <c r="J88" s="220">
        <f>ROUND(I88*H88,2)</f>
        <v>0</v>
      </c>
      <c r="K88" s="216" t="s">
        <v>165</v>
      </c>
      <c r="L88" s="46"/>
      <c r="M88" s="221" t="s">
        <v>19</v>
      </c>
      <c r="N88" s="222" t="s">
        <v>44</v>
      </c>
      <c r="O88" s="86"/>
      <c r="P88" s="223">
        <f>O88*H88</f>
        <v>0</v>
      </c>
      <c r="Q88" s="223">
        <v>0</v>
      </c>
      <c r="R88" s="223">
        <f>Q88*H88</f>
        <v>0</v>
      </c>
      <c r="S88" s="223">
        <v>0</v>
      </c>
      <c r="T88" s="224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25" t="s">
        <v>2700</v>
      </c>
      <c r="AT88" s="225" t="s">
        <v>161</v>
      </c>
      <c r="AU88" s="225" t="s">
        <v>83</v>
      </c>
      <c r="AY88" s="19" t="s">
        <v>159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9" t="s">
        <v>81</v>
      </c>
      <c r="BK88" s="226">
        <f>ROUND(I88*H88,2)</f>
        <v>0</v>
      </c>
      <c r="BL88" s="19" t="s">
        <v>2700</v>
      </c>
      <c r="BM88" s="225" t="s">
        <v>3063</v>
      </c>
    </row>
    <row r="89" s="2" customFormat="1">
      <c r="A89" s="40"/>
      <c r="B89" s="41"/>
      <c r="C89" s="42"/>
      <c r="D89" s="227" t="s">
        <v>168</v>
      </c>
      <c r="E89" s="42"/>
      <c r="F89" s="228" t="s">
        <v>3064</v>
      </c>
      <c r="G89" s="42"/>
      <c r="H89" s="42"/>
      <c r="I89" s="229"/>
      <c r="J89" s="42"/>
      <c r="K89" s="42"/>
      <c r="L89" s="46"/>
      <c r="M89" s="230"/>
      <c r="N89" s="231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168</v>
      </c>
      <c r="AU89" s="19" t="s">
        <v>83</v>
      </c>
    </row>
    <row r="90" s="12" customFormat="1" ht="22.8" customHeight="1">
      <c r="A90" s="12"/>
      <c r="B90" s="198"/>
      <c r="C90" s="199"/>
      <c r="D90" s="200" t="s">
        <v>72</v>
      </c>
      <c r="E90" s="212" t="s">
        <v>3065</v>
      </c>
      <c r="F90" s="212" t="s">
        <v>3066</v>
      </c>
      <c r="G90" s="199"/>
      <c r="H90" s="199"/>
      <c r="I90" s="202"/>
      <c r="J90" s="213">
        <f>BK90</f>
        <v>0</v>
      </c>
      <c r="K90" s="199"/>
      <c r="L90" s="204"/>
      <c r="M90" s="205"/>
      <c r="N90" s="206"/>
      <c r="O90" s="206"/>
      <c r="P90" s="207">
        <f>SUM(P91:P92)</f>
        <v>0</v>
      </c>
      <c r="Q90" s="206"/>
      <c r="R90" s="207">
        <f>SUM(R91:R92)</f>
        <v>0</v>
      </c>
      <c r="S90" s="206"/>
      <c r="T90" s="208">
        <f>SUM(T91:T92)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9" t="s">
        <v>190</v>
      </c>
      <c r="AT90" s="210" t="s">
        <v>72</v>
      </c>
      <c r="AU90" s="210" t="s">
        <v>81</v>
      </c>
      <c r="AY90" s="209" t="s">
        <v>159</v>
      </c>
      <c r="BK90" s="211">
        <f>SUM(BK91:BK92)</f>
        <v>0</v>
      </c>
    </row>
    <row r="91" s="2" customFormat="1" ht="16.5" customHeight="1">
      <c r="A91" s="40"/>
      <c r="B91" s="41"/>
      <c r="C91" s="214" t="s">
        <v>83</v>
      </c>
      <c r="D91" s="214" t="s">
        <v>161</v>
      </c>
      <c r="E91" s="215" t="s">
        <v>3067</v>
      </c>
      <c r="F91" s="216" t="s">
        <v>3066</v>
      </c>
      <c r="G91" s="217" t="s">
        <v>1685</v>
      </c>
      <c r="H91" s="218">
        <v>1</v>
      </c>
      <c r="I91" s="219"/>
      <c r="J91" s="220">
        <f>ROUND(I91*H91,2)</f>
        <v>0</v>
      </c>
      <c r="K91" s="216" t="s">
        <v>165</v>
      </c>
      <c r="L91" s="46"/>
      <c r="M91" s="221" t="s">
        <v>19</v>
      </c>
      <c r="N91" s="222" t="s">
        <v>44</v>
      </c>
      <c r="O91" s="86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2700</v>
      </c>
      <c r="AT91" s="225" t="s">
        <v>161</v>
      </c>
      <c r="AU91" s="225" t="s">
        <v>83</v>
      </c>
      <c r="AY91" s="19" t="s">
        <v>159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81</v>
      </c>
      <c r="BK91" s="226">
        <f>ROUND(I91*H91,2)</f>
        <v>0</v>
      </c>
      <c r="BL91" s="19" t="s">
        <v>2700</v>
      </c>
      <c r="BM91" s="225" t="s">
        <v>3068</v>
      </c>
    </row>
    <row r="92" s="2" customFormat="1">
      <c r="A92" s="40"/>
      <c r="B92" s="41"/>
      <c r="C92" s="42"/>
      <c r="D92" s="227" t="s">
        <v>168</v>
      </c>
      <c r="E92" s="42"/>
      <c r="F92" s="228" t="s">
        <v>3069</v>
      </c>
      <c r="G92" s="42"/>
      <c r="H92" s="42"/>
      <c r="I92" s="229"/>
      <c r="J92" s="42"/>
      <c r="K92" s="42"/>
      <c r="L92" s="46"/>
      <c r="M92" s="230"/>
      <c r="N92" s="231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168</v>
      </c>
      <c r="AU92" s="19" t="s">
        <v>83</v>
      </c>
    </row>
    <row r="93" s="12" customFormat="1" ht="22.8" customHeight="1">
      <c r="A93" s="12"/>
      <c r="B93" s="198"/>
      <c r="C93" s="199"/>
      <c r="D93" s="200" t="s">
        <v>72</v>
      </c>
      <c r="E93" s="212" t="s">
        <v>2696</v>
      </c>
      <c r="F93" s="212" t="s">
        <v>2697</v>
      </c>
      <c r="G93" s="199"/>
      <c r="H93" s="199"/>
      <c r="I93" s="202"/>
      <c r="J93" s="213">
        <f>BK93</f>
        <v>0</v>
      </c>
      <c r="K93" s="199"/>
      <c r="L93" s="204"/>
      <c r="M93" s="205"/>
      <c r="N93" s="206"/>
      <c r="O93" s="206"/>
      <c r="P93" s="207">
        <f>SUM(P94:P101)</f>
        <v>0</v>
      </c>
      <c r="Q93" s="206"/>
      <c r="R93" s="207">
        <f>SUM(R94:R101)</f>
        <v>0</v>
      </c>
      <c r="S93" s="206"/>
      <c r="T93" s="208">
        <f>SUM(T94:T101)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190</v>
      </c>
      <c r="AT93" s="210" t="s">
        <v>72</v>
      </c>
      <c r="AU93" s="210" t="s">
        <v>81</v>
      </c>
      <c r="AY93" s="209" t="s">
        <v>159</v>
      </c>
      <c r="BK93" s="211">
        <f>SUM(BK94:BK101)</f>
        <v>0</v>
      </c>
    </row>
    <row r="94" s="2" customFormat="1" ht="16.5" customHeight="1">
      <c r="A94" s="40"/>
      <c r="B94" s="41"/>
      <c r="C94" s="214" t="s">
        <v>166</v>
      </c>
      <c r="D94" s="214" t="s">
        <v>161</v>
      </c>
      <c r="E94" s="215" t="s">
        <v>3070</v>
      </c>
      <c r="F94" s="216" t="s">
        <v>3071</v>
      </c>
      <c r="G94" s="217" t="s">
        <v>1685</v>
      </c>
      <c r="H94" s="218">
        <v>1</v>
      </c>
      <c r="I94" s="219"/>
      <c r="J94" s="220">
        <f>ROUND(I94*H94,2)</f>
        <v>0</v>
      </c>
      <c r="K94" s="216" t="s">
        <v>165</v>
      </c>
      <c r="L94" s="46"/>
      <c r="M94" s="221" t="s">
        <v>19</v>
      </c>
      <c r="N94" s="222" t="s">
        <v>44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2700</v>
      </c>
      <c r="AT94" s="225" t="s">
        <v>161</v>
      </c>
      <c r="AU94" s="225" t="s">
        <v>83</v>
      </c>
      <c r="AY94" s="19" t="s">
        <v>159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81</v>
      </c>
      <c r="BK94" s="226">
        <f>ROUND(I94*H94,2)</f>
        <v>0</v>
      </c>
      <c r="BL94" s="19" t="s">
        <v>2700</v>
      </c>
      <c r="BM94" s="225" t="s">
        <v>3072</v>
      </c>
    </row>
    <row r="95" s="2" customFormat="1">
      <c r="A95" s="40"/>
      <c r="B95" s="41"/>
      <c r="C95" s="42"/>
      <c r="D95" s="227" t="s">
        <v>168</v>
      </c>
      <c r="E95" s="42"/>
      <c r="F95" s="228" t="s">
        <v>3073</v>
      </c>
      <c r="G95" s="42"/>
      <c r="H95" s="42"/>
      <c r="I95" s="229"/>
      <c r="J95" s="42"/>
      <c r="K95" s="42"/>
      <c r="L95" s="46"/>
      <c r="M95" s="230"/>
      <c r="N95" s="231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168</v>
      </c>
      <c r="AU95" s="19" t="s">
        <v>83</v>
      </c>
    </row>
    <row r="96" s="2" customFormat="1" ht="16.5" customHeight="1">
      <c r="A96" s="40"/>
      <c r="B96" s="41"/>
      <c r="C96" s="214" t="s">
        <v>190</v>
      </c>
      <c r="D96" s="214" t="s">
        <v>161</v>
      </c>
      <c r="E96" s="215" t="s">
        <v>3074</v>
      </c>
      <c r="F96" s="216" t="s">
        <v>3075</v>
      </c>
      <c r="G96" s="217" t="s">
        <v>1685</v>
      </c>
      <c r="H96" s="218">
        <v>1</v>
      </c>
      <c r="I96" s="219"/>
      <c r="J96" s="220">
        <f>ROUND(I96*H96,2)</f>
        <v>0</v>
      </c>
      <c r="K96" s="216" t="s">
        <v>165</v>
      </c>
      <c r="L96" s="46"/>
      <c r="M96" s="221" t="s">
        <v>19</v>
      </c>
      <c r="N96" s="222" t="s">
        <v>44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2700</v>
      </c>
      <c r="AT96" s="225" t="s">
        <v>161</v>
      </c>
      <c r="AU96" s="225" t="s">
        <v>83</v>
      </c>
      <c r="AY96" s="19" t="s">
        <v>159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81</v>
      </c>
      <c r="BK96" s="226">
        <f>ROUND(I96*H96,2)</f>
        <v>0</v>
      </c>
      <c r="BL96" s="19" t="s">
        <v>2700</v>
      </c>
      <c r="BM96" s="225" t="s">
        <v>3076</v>
      </c>
    </row>
    <row r="97" s="2" customFormat="1">
      <c r="A97" s="40"/>
      <c r="B97" s="41"/>
      <c r="C97" s="42"/>
      <c r="D97" s="227" t="s">
        <v>168</v>
      </c>
      <c r="E97" s="42"/>
      <c r="F97" s="228" t="s">
        <v>3077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168</v>
      </c>
      <c r="AU97" s="19" t="s">
        <v>83</v>
      </c>
    </row>
    <row r="98" s="2" customFormat="1" ht="16.5" customHeight="1">
      <c r="A98" s="40"/>
      <c r="B98" s="41"/>
      <c r="C98" s="214" t="s">
        <v>198</v>
      </c>
      <c r="D98" s="214" t="s">
        <v>161</v>
      </c>
      <c r="E98" s="215" t="s">
        <v>3078</v>
      </c>
      <c r="F98" s="216" t="s">
        <v>3079</v>
      </c>
      <c r="G98" s="217" t="s">
        <v>1685</v>
      </c>
      <c r="H98" s="218">
        <v>1</v>
      </c>
      <c r="I98" s="219"/>
      <c r="J98" s="220">
        <f>ROUND(I98*H98,2)</f>
        <v>0</v>
      </c>
      <c r="K98" s="216" t="s">
        <v>165</v>
      </c>
      <c r="L98" s="46"/>
      <c r="M98" s="221" t="s">
        <v>19</v>
      </c>
      <c r="N98" s="222" t="s">
        <v>44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2700</v>
      </c>
      <c r="AT98" s="225" t="s">
        <v>161</v>
      </c>
      <c r="AU98" s="225" t="s">
        <v>83</v>
      </c>
      <c r="AY98" s="19" t="s">
        <v>159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81</v>
      </c>
      <c r="BK98" s="226">
        <f>ROUND(I98*H98,2)</f>
        <v>0</v>
      </c>
      <c r="BL98" s="19" t="s">
        <v>2700</v>
      </c>
      <c r="BM98" s="225" t="s">
        <v>3080</v>
      </c>
    </row>
    <row r="99" s="2" customFormat="1">
      <c r="A99" s="40"/>
      <c r="B99" s="41"/>
      <c r="C99" s="42"/>
      <c r="D99" s="227" t="s">
        <v>168</v>
      </c>
      <c r="E99" s="42"/>
      <c r="F99" s="228" t="s">
        <v>3081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168</v>
      </c>
      <c r="AU99" s="19" t="s">
        <v>83</v>
      </c>
    </row>
    <row r="100" s="2" customFormat="1" ht="16.5" customHeight="1">
      <c r="A100" s="40"/>
      <c r="B100" s="41"/>
      <c r="C100" s="214" t="s">
        <v>204</v>
      </c>
      <c r="D100" s="214" t="s">
        <v>161</v>
      </c>
      <c r="E100" s="215" t="s">
        <v>2702</v>
      </c>
      <c r="F100" s="216" t="s">
        <v>2703</v>
      </c>
      <c r="G100" s="217" t="s">
        <v>1685</v>
      </c>
      <c r="H100" s="218">
        <v>1</v>
      </c>
      <c r="I100" s="219"/>
      <c r="J100" s="220">
        <f>ROUND(I100*H100,2)</f>
        <v>0</v>
      </c>
      <c r="K100" s="216" t="s">
        <v>165</v>
      </c>
      <c r="L100" s="46"/>
      <c r="M100" s="221" t="s">
        <v>19</v>
      </c>
      <c r="N100" s="222" t="s">
        <v>44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2700</v>
      </c>
      <c r="AT100" s="225" t="s">
        <v>161</v>
      </c>
      <c r="AU100" s="225" t="s">
        <v>83</v>
      </c>
      <c r="AY100" s="19" t="s">
        <v>159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81</v>
      </c>
      <c r="BK100" s="226">
        <f>ROUND(I100*H100,2)</f>
        <v>0</v>
      </c>
      <c r="BL100" s="19" t="s">
        <v>2700</v>
      </c>
      <c r="BM100" s="225" t="s">
        <v>3082</v>
      </c>
    </row>
    <row r="101" s="2" customFormat="1">
      <c r="A101" s="40"/>
      <c r="B101" s="41"/>
      <c r="C101" s="42"/>
      <c r="D101" s="227" t="s">
        <v>168</v>
      </c>
      <c r="E101" s="42"/>
      <c r="F101" s="228" t="s">
        <v>3083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168</v>
      </c>
      <c r="AU101" s="19" t="s">
        <v>83</v>
      </c>
    </row>
    <row r="102" s="12" customFormat="1" ht="22.8" customHeight="1">
      <c r="A102" s="12"/>
      <c r="B102" s="198"/>
      <c r="C102" s="199"/>
      <c r="D102" s="200" t="s">
        <v>72</v>
      </c>
      <c r="E102" s="212" t="s">
        <v>2705</v>
      </c>
      <c r="F102" s="212" t="s">
        <v>2706</v>
      </c>
      <c r="G102" s="199"/>
      <c r="H102" s="199"/>
      <c r="I102" s="202"/>
      <c r="J102" s="213">
        <f>BK102</f>
        <v>0</v>
      </c>
      <c r="K102" s="199"/>
      <c r="L102" s="204"/>
      <c r="M102" s="205"/>
      <c r="N102" s="206"/>
      <c r="O102" s="206"/>
      <c r="P102" s="207">
        <f>SUM(P103:P104)</f>
        <v>0</v>
      </c>
      <c r="Q102" s="206"/>
      <c r="R102" s="207">
        <f>SUM(R103:R104)</f>
        <v>0</v>
      </c>
      <c r="S102" s="206"/>
      <c r="T102" s="208">
        <f>SUM(T103:T104)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9" t="s">
        <v>190</v>
      </c>
      <c r="AT102" s="210" t="s">
        <v>72</v>
      </c>
      <c r="AU102" s="210" t="s">
        <v>81</v>
      </c>
      <c r="AY102" s="209" t="s">
        <v>159</v>
      </c>
      <c r="BK102" s="211">
        <f>SUM(BK103:BK104)</f>
        <v>0</v>
      </c>
    </row>
    <row r="103" s="2" customFormat="1" ht="16.5" customHeight="1">
      <c r="A103" s="40"/>
      <c r="B103" s="41"/>
      <c r="C103" s="214" t="s">
        <v>210</v>
      </c>
      <c r="D103" s="214" t="s">
        <v>161</v>
      </c>
      <c r="E103" s="215" t="s">
        <v>3084</v>
      </c>
      <c r="F103" s="216" t="s">
        <v>2706</v>
      </c>
      <c r="G103" s="217" t="s">
        <v>1685</v>
      </c>
      <c r="H103" s="218">
        <v>1</v>
      </c>
      <c r="I103" s="219"/>
      <c r="J103" s="220">
        <f>ROUND(I103*H103,2)</f>
        <v>0</v>
      </c>
      <c r="K103" s="216" t="s">
        <v>165</v>
      </c>
      <c r="L103" s="46"/>
      <c r="M103" s="221" t="s">
        <v>19</v>
      </c>
      <c r="N103" s="222" t="s">
        <v>44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2700</v>
      </c>
      <c r="AT103" s="225" t="s">
        <v>161</v>
      </c>
      <c r="AU103" s="225" t="s">
        <v>83</v>
      </c>
      <c r="AY103" s="19" t="s">
        <v>159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81</v>
      </c>
      <c r="BK103" s="226">
        <f>ROUND(I103*H103,2)</f>
        <v>0</v>
      </c>
      <c r="BL103" s="19" t="s">
        <v>2700</v>
      </c>
      <c r="BM103" s="225" t="s">
        <v>3085</v>
      </c>
    </row>
    <row r="104" s="2" customFormat="1">
      <c r="A104" s="40"/>
      <c r="B104" s="41"/>
      <c r="C104" s="42"/>
      <c r="D104" s="227" t="s">
        <v>168</v>
      </c>
      <c r="E104" s="42"/>
      <c r="F104" s="228" t="s">
        <v>3086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168</v>
      </c>
      <c r="AU104" s="19" t="s">
        <v>83</v>
      </c>
    </row>
    <row r="105" s="12" customFormat="1" ht="22.8" customHeight="1">
      <c r="A105" s="12"/>
      <c r="B105" s="198"/>
      <c r="C105" s="199"/>
      <c r="D105" s="200" t="s">
        <v>72</v>
      </c>
      <c r="E105" s="212" t="s">
        <v>3087</v>
      </c>
      <c r="F105" s="212" t="s">
        <v>3088</v>
      </c>
      <c r="G105" s="199"/>
      <c r="H105" s="199"/>
      <c r="I105" s="202"/>
      <c r="J105" s="213">
        <f>BK105</f>
        <v>0</v>
      </c>
      <c r="K105" s="199"/>
      <c r="L105" s="204"/>
      <c r="M105" s="205"/>
      <c r="N105" s="206"/>
      <c r="O105" s="206"/>
      <c r="P105" s="207">
        <f>SUM(P106:P107)</f>
        <v>0</v>
      </c>
      <c r="Q105" s="206"/>
      <c r="R105" s="207">
        <f>SUM(R106:R107)</f>
        <v>0</v>
      </c>
      <c r="S105" s="206"/>
      <c r="T105" s="208">
        <f>SUM(T106:T107)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9" t="s">
        <v>190</v>
      </c>
      <c r="AT105" s="210" t="s">
        <v>72</v>
      </c>
      <c r="AU105" s="210" t="s">
        <v>81</v>
      </c>
      <c r="AY105" s="209" t="s">
        <v>159</v>
      </c>
      <c r="BK105" s="211">
        <f>SUM(BK106:BK107)</f>
        <v>0</v>
      </c>
    </row>
    <row r="106" s="2" customFormat="1" ht="16.5" customHeight="1">
      <c r="A106" s="40"/>
      <c r="B106" s="41"/>
      <c r="C106" s="214" t="s">
        <v>215</v>
      </c>
      <c r="D106" s="214" t="s">
        <v>161</v>
      </c>
      <c r="E106" s="215" t="s">
        <v>3089</v>
      </c>
      <c r="F106" s="216" t="s">
        <v>3088</v>
      </c>
      <c r="G106" s="217" t="s">
        <v>1685</v>
      </c>
      <c r="H106" s="218">
        <v>1</v>
      </c>
      <c r="I106" s="219"/>
      <c r="J106" s="220">
        <f>ROUND(I106*H106,2)</f>
        <v>0</v>
      </c>
      <c r="K106" s="216" t="s">
        <v>165</v>
      </c>
      <c r="L106" s="46"/>
      <c r="M106" s="221" t="s">
        <v>19</v>
      </c>
      <c r="N106" s="222" t="s">
        <v>44</v>
      </c>
      <c r="O106" s="86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2700</v>
      </c>
      <c r="AT106" s="225" t="s">
        <v>161</v>
      </c>
      <c r="AU106" s="225" t="s">
        <v>83</v>
      </c>
      <c r="AY106" s="19" t="s">
        <v>159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81</v>
      </c>
      <c r="BK106" s="226">
        <f>ROUND(I106*H106,2)</f>
        <v>0</v>
      </c>
      <c r="BL106" s="19" t="s">
        <v>2700</v>
      </c>
      <c r="BM106" s="225" t="s">
        <v>3090</v>
      </c>
    </row>
    <row r="107" s="2" customFormat="1">
      <c r="A107" s="40"/>
      <c r="B107" s="41"/>
      <c r="C107" s="42"/>
      <c r="D107" s="227" t="s">
        <v>168</v>
      </c>
      <c r="E107" s="42"/>
      <c r="F107" s="228" t="s">
        <v>3091</v>
      </c>
      <c r="G107" s="42"/>
      <c r="H107" s="42"/>
      <c r="I107" s="229"/>
      <c r="J107" s="42"/>
      <c r="K107" s="42"/>
      <c r="L107" s="46"/>
      <c r="M107" s="282"/>
      <c r="N107" s="283"/>
      <c r="O107" s="279"/>
      <c r="P107" s="279"/>
      <c r="Q107" s="279"/>
      <c r="R107" s="279"/>
      <c r="S107" s="279"/>
      <c r="T107" s="284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168</v>
      </c>
      <c r="AU107" s="19" t="s">
        <v>83</v>
      </c>
    </row>
    <row r="108" s="2" customFormat="1" ht="6.96" customHeight="1">
      <c r="A108" s="40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46"/>
      <c r="M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</sheetData>
  <sheetProtection sheet="1" autoFilter="0" formatColumns="0" formatRows="0" objects="1" scenarios="1" spinCount="100000" saltValue="EwFN/PL7VOr9ExL6zeWwe23BU2jGBpujWIXRoQ0gB5L0xNzpFJqP0Z2ujNRamkSIHRFgoht6sx/8LsrOghOC2w==" hashValue="ywiV4TB864xWKIRjoXA5Vz/3X2pbih3Raba8UUiOocByskKjgK0VGtU7e8LKTx6CvjLecYX1bpDgGMoD2MLzZw==" algorithmName="SHA-512" password="CC35"/>
  <autoFilter ref="C84:K10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1/013254000"/>
    <hyperlink ref="F92" r:id="rId2" display="https://podminky.urs.cz/item/CS_URS_2024_01/030001000"/>
    <hyperlink ref="F95" r:id="rId3" display="https://podminky.urs.cz/item/CS_URS_2024_01/041403000"/>
    <hyperlink ref="F97" r:id="rId4" display="https://podminky.urs.cz/item/CS_URS_2024_01/042503000"/>
    <hyperlink ref="F99" r:id="rId5" display="https://podminky.urs.cz/item/CS_URS_2024_01/044002000"/>
    <hyperlink ref="F101" r:id="rId6" display="https://podminky.urs.cz/item/CS_URS_2024_01/045002000"/>
    <hyperlink ref="F104" r:id="rId7" display="https://podminky.urs.cz/item/CS_URS_2024_01/060001000"/>
    <hyperlink ref="F107" r:id="rId8" display="https://podminky.urs.cz/item/CS_URS_2024_01/07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0" customWidth="1"/>
    <col min="2" max="2" width="1.667969" style="290" customWidth="1"/>
    <col min="3" max="4" width="5" style="290" customWidth="1"/>
    <col min="5" max="5" width="11.66016" style="290" customWidth="1"/>
    <col min="6" max="6" width="9.160156" style="290" customWidth="1"/>
    <col min="7" max="7" width="5" style="290" customWidth="1"/>
    <col min="8" max="8" width="77.83203" style="290" customWidth="1"/>
    <col min="9" max="10" width="20" style="290" customWidth="1"/>
    <col min="11" max="11" width="1.667969" style="290" customWidth="1"/>
  </cols>
  <sheetData>
    <row r="1" s="1" customFormat="1" ht="37.5" customHeight="1"/>
    <row r="2" s="1" customFormat="1" ht="7.5" customHeight="1">
      <c r="B2" s="291"/>
      <c r="C2" s="292"/>
      <c r="D2" s="292"/>
      <c r="E2" s="292"/>
      <c r="F2" s="292"/>
      <c r="G2" s="292"/>
      <c r="H2" s="292"/>
      <c r="I2" s="292"/>
      <c r="J2" s="292"/>
      <c r="K2" s="293"/>
    </row>
    <row r="3" s="16" customFormat="1" ht="45" customHeight="1">
      <c r="B3" s="294"/>
      <c r="C3" s="295" t="s">
        <v>3092</v>
      </c>
      <c r="D3" s="295"/>
      <c r="E3" s="295"/>
      <c r="F3" s="295"/>
      <c r="G3" s="295"/>
      <c r="H3" s="295"/>
      <c r="I3" s="295"/>
      <c r="J3" s="295"/>
      <c r="K3" s="296"/>
    </row>
    <row r="4" s="1" customFormat="1" ht="25.5" customHeight="1">
      <c r="B4" s="297"/>
      <c r="C4" s="298" t="s">
        <v>3093</v>
      </c>
      <c r="D4" s="298"/>
      <c r="E4" s="298"/>
      <c r="F4" s="298"/>
      <c r="G4" s="298"/>
      <c r="H4" s="298"/>
      <c r="I4" s="298"/>
      <c r="J4" s="298"/>
      <c r="K4" s="299"/>
    </row>
    <row r="5" s="1" customFormat="1" ht="5.25" customHeight="1">
      <c r="B5" s="297"/>
      <c r="C5" s="300"/>
      <c r="D5" s="300"/>
      <c r="E5" s="300"/>
      <c r="F5" s="300"/>
      <c r="G5" s="300"/>
      <c r="H5" s="300"/>
      <c r="I5" s="300"/>
      <c r="J5" s="300"/>
      <c r="K5" s="299"/>
    </row>
    <row r="6" s="1" customFormat="1" ht="15" customHeight="1">
      <c r="B6" s="297"/>
      <c r="C6" s="301" t="s">
        <v>3094</v>
      </c>
      <c r="D6" s="301"/>
      <c r="E6" s="301"/>
      <c r="F6" s="301"/>
      <c r="G6" s="301"/>
      <c r="H6" s="301"/>
      <c r="I6" s="301"/>
      <c r="J6" s="301"/>
      <c r="K6" s="299"/>
    </row>
    <row r="7" s="1" customFormat="1" ht="15" customHeight="1">
      <c r="B7" s="302"/>
      <c r="C7" s="301" t="s">
        <v>3095</v>
      </c>
      <c r="D7" s="301"/>
      <c r="E7" s="301"/>
      <c r="F7" s="301"/>
      <c r="G7" s="301"/>
      <c r="H7" s="301"/>
      <c r="I7" s="301"/>
      <c r="J7" s="301"/>
      <c r="K7" s="299"/>
    </row>
    <row r="8" s="1" customFormat="1" ht="12.75" customHeight="1">
      <c r="B8" s="302"/>
      <c r="C8" s="301"/>
      <c r="D8" s="301"/>
      <c r="E8" s="301"/>
      <c r="F8" s="301"/>
      <c r="G8" s="301"/>
      <c r="H8" s="301"/>
      <c r="I8" s="301"/>
      <c r="J8" s="301"/>
      <c r="K8" s="299"/>
    </row>
    <row r="9" s="1" customFormat="1" ht="15" customHeight="1">
      <c r="B9" s="302"/>
      <c r="C9" s="301" t="s">
        <v>3096</v>
      </c>
      <c r="D9" s="301"/>
      <c r="E9" s="301"/>
      <c r="F9" s="301"/>
      <c r="G9" s="301"/>
      <c r="H9" s="301"/>
      <c r="I9" s="301"/>
      <c r="J9" s="301"/>
      <c r="K9" s="299"/>
    </row>
    <row r="10" s="1" customFormat="1" ht="15" customHeight="1">
      <c r="B10" s="302"/>
      <c r="C10" s="301"/>
      <c r="D10" s="301" t="s">
        <v>3097</v>
      </c>
      <c r="E10" s="301"/>
      <c r="F10" s="301"/>
      <c r="G10" s="301"/>
      <c r="H10" s="301"/>
      <c r="I10" s="301"/>
      <c r="J10" s="301"/>
      <c r="K10" s="299"/>
    </row>
    <row r="11" s="1" customFormat="1" ht="15" customHeight="1">
      <c r="B11" s="302"/>
      <c r="C11" s="303"/>
      <c r="D11" s="301" t="s">
        <v>3098</v>
      </c>
      <c r="E11" s="301"/>
      <c r="F11" s="301"/>
      <c r="G11" s="301"/>
      <c r="H11" s="301"/>
      <c r="I11" s="301"/>
      <c r="J11" s="301"/>
      <c r="K11" s="299"/>
    </row>
    <row r="12" s="1" customFormat="1" ht="15" customHeight="1">
      <c r="B12" s="302"/>
      <c r="C12" s="303"/>
      <c r="D12" s="301"/>
      <c r="E12" s="301"/>
      <c r="F12" s="301"/>
      <c r="G12" s="301"/>
      <c r="H12" s="301"/>
      <c r="I12" s="301"/>
      <c r="J12" s="301"/>
      <c r="K12" s="299"/>
    </row>
    <row r="13" s="1" customFormat="1" ht="15" customHeight="1">
      <c r="B13" s="302"/>
      <c r="C13" s="303"/>
      <c r="D13" s="304" t="s">
        <v>3099</v>
      </c>
      <c r="E13" s="301"/>
      <c r="F13" s="301"/>
      <c r="G13" s="301"/>
      <c r="H13" s="301"/>
      <c r="I13" s="301"/>
      <c r="J13" s="301"/>
      <c r="K13" s="299"/>
    </row>
    <row r="14" s="1" customFormat="1" ht="12.75" customHeight="1">
      <c r="B14" s="302"/>
      <c r="C14" s="303"/>
      <c r="D14" s="303"/>
      <c r="E14" s="303"/>
      <c r="F14" s="303"/>
      <c r="G14" s="303"/>
      <c r="H14" s="303"/>
      <c r="I14" s="303"/>
      <c r="J14" s="303"/>
      <c r="K14" s="299"/>
    </row>
    <row r="15" s="1" customFormat="1" ht="15" customHeight="1">
      <c r="B15" s="302"/>
      <c r="C15" s="303"/>
      <c r="D15" s="301" t="s">
        <v>3100</v>
      </c>
      <c r="E15" s="301"/>
      <c r="F15" s="301"/>
      <c r="G15" s="301"/>
      <c r="H15" s="301"/>
      <c r="I15" s="301"/>
      <c r="J15" s="301"/>
      <c r="K15" s="299"/>
    </row>
    <row r="16" s="1" customFormat="1" ht="15" customHeight="1">
      <c r="B16" s="302"/>
      <c r="C16" s="303"/>
      <c r="D16" s="301" t="s">
        <v>3101</v>
      </c>
      <c r="E16" s="301"/>
      <c r="F16" s="301"/>
      <c r="G16" s="301"/>
      <c r="H16" s="301"/>
      <c r="I16" s="301"/>
      <c r="J16" s="301"/>
      <c r="K16" s="299"/>
    </row>
    <row r="17" s="1" customFormat="1" ht="15" customHeight="1">
      <c r="B17" s="302"/>
      <c r="C17" s="303"/>
      <c r="D17" s="301" t="s">
        <v>3102</v>
      </c>
      <c r="E17" s="301"/>
      <c r="F17" s="301"/>
      <c r="G17" s="301"/>
      <c r="H17" s="301"/>
      <c r="I17" s="301"/>
      <c r="J17" s="301"/>
      <c r="K17" s="299"/>
    </row>
    <row r="18" s="1" customFormat="1" ht="15" customHeight="1">
      <c r="B18" s="302"/>
      <c r="C18" s="303"/>
      <c r="D18" s="303"/>
      <c r="E18" s="305" t="s">
        <v>80</v>
      </c>
      <c r="F18" s="301" t="s">
        <v>3103</v>
      </c>
      <c r="G18" s="301"/>
      <c r="H18" s="301"/>
      <c r="I18" s="301"/>
      <c r="J18" s="301"/>
      <c r="K18" s="299"/>
    </row>
    <row r="19" s="1" customFormat="1" ht="15" customHeight="1">
      <c r="B19" s="302"/>
      <c r="C19" s="303"/>
      <c r="D19" s="303"/>
      <c r="E19" s="305" t="s">
        <v>3104</v>
      </c>
      <c r="F19" s="301" t="s">
        <v>3105</v>
      </c>
      <c r="G19" s="301"/>
      <c r="H19" s="301"/>
      <c r="I19" s="301"/>
      <c r="J19" s="301"/>
      <c r="K19" s="299"/>
    </row>
    <row r="20" s="1" customFormat="1" ht="15" customHeight="1">
      <c r="B20" s="302"/>
      <c r="C20" s="303"/>
      <c r="D20" s="303"/>
      <c r="E20" s="305" t="s">
        <v>3106</v>
      </c>
      <c r="F20" s="301" t="s">
        <v>3107</v>
      </c>
      <c r="G20" s="301"/>
      <c r="H20" s="301"/>
      <c r="I20" s="301"/>
      <c r="J20" s="301"/>
      <c r="K20" s="299"/>
    </row>
    <row r="21" s="1" customFormat="1" ht="15" customHeight="1">
      <c r="B21" s="302"/>
      <c r="C21" s="303"/>
      <c r="D21" s="303"/>
      <c r="E21" s="305" t="s">
        <v>3108</v>
      </c>
      <c r="F21" s="301" t="s">
        <v>3109</v>
      </c>
      <c r="G21" s="301"/>
      <c r="H21" s="301"/>
      <c r="I21" s="301"/>
      <c r="J21" s="301"/>
      <c r="K21" s="299"/>
    </row>
    <row r="22" s="1" customFormat="1" ht="15" customHeight="1">
      <c r="B22" s="302"/>
      <c r="C22" s="303"/>
      <c r="D22" s="303"/>
      <c r="E22" s="305" t="s">
        <v>3110</v>
      </c>
      <c r="F22" s="301" t="s">
        <v>3111</v>
      </c>
      <c r="G22" s="301"/>
      <c r="H22" s="301"/>
      <c r="I22" s="301"/>
      <c r="J22" s="301"/>
      <c r="K22" s="299"/>
    </row>
    <row r="23" s="1" customFormat="1" ht="15" customHeight="1">
      <c r="B23" s="302"/>
      <c r="C23" s="303"/>
      <c r="D23" s="303"/>
      <c r="E23" s="305" t="s">
        <v>95</v>
      </c>
      <c r="F23" s="301" t="s">
        <v>3112</v>
      </c>
      <c r="G23" s="301"/>
      <c r="H23" s="301"/>
      <c r="I23" s="301"/>
      <c r="J23" s="301"/>
      <c r="K23" s="299"/>
    </row>
    <row r="24" s="1" customFormat="1" ht="12.75" customHeight="1">
      <c r="B24" s="302"/>
      <c r="C24" s="303"/>
      <c r="D24" s="303"/>
      <c r="E24" s="303"/>
      <c r="F24" s="303"/>
      <c r="G24" s="303"/>
      <c r="H24" s="303"/>
      <c r="I24" s="303"/>
      <c r="J24" s="303"/>
      <c r="K24" s="299"/>
    </row>
    <row r="25" s="1" customFormat="1" ht="15" customHeight="1">
      <c r="B25" s="302"/>
      <c r="C25" s="301" t="s">
        <v>3113</v>
      </c>
      <c r="D25" s="301"/>
      <c r="E25" s="301"/>
      <c r="F25" s="301"/>
      <c r="G25" s="301"/>
      <c r="H25" s="301"/>
      <c r="I25" s="301"/>
      <c r="J25" s="301"/>
      <c r="K25" s="299"/>
    </row>
    <row r="26" s="1" customFormat="1" ht="15" customHeight="1">
      <c r="B26" s="302"/>
      <c r="C26" s="301" t="s">
        <v>3114</v>
      </c>
      <c r="D26" s="301"/>
      <c r="E26" s="301"/>
      <c r="F26" s="301"/>
      <c r="G26" s="301"/>
      <c r="H26" s="301"/>
      <c r="I26" s="301"/>
      <c r="J26" s="301"/>
      <c r="K26" s="299"/>
    </row>
    <row r="27" s="1" customFormat="1" ht="15" customHeight="1">
      <c r="B27" s="302"/>
      <c r="C27" s="301"/>
      <c r="D27" s="301" t="s">
        <v>3115</v>
      </c>
      <c r="E27" s="301"/>
      <c r="F27" s="301"/>
      <c r="G27" s="301"/>
      <c r="H27" s="301"/>
      <c r="I27" s="301"/>
      <c r="J27" s="301"/>
      <c r="K27" s="299"/>
    </row>
    <row r="28" s="1" customFormat="1" ht="15" customHeight="1">
      <c r="B28" s="302"/>
      <c r="C28" s="303"/>
      <c r="D28" s="301" t="s">
        <v>3116</v>
      </c>
      <c r="E28" s="301"/>
      <c r="F28" s="301"/>
      <c r="G28" s="301"/>
      <c r="H28" s="301"/>
      <c r="I28" s="301"/>
      <c r="J28" s="301"/>
      <c r="K28" s="299"/>
    </row>
    <row r="29" s="1" customFormat="1" ht="12.75" customHeight="1">
      <c r="B29" s="302"/>
      <c r="C29" s="303"/>
      <c r="D29" s="303"/>
      <c r="E29" s="303"/>
      <c r="F29" s="303"/>
      <c r="G29" s="303"/>
      <c r="H29" s="303"/>
      <c r="I29" s="303"/>
      <c r="J29" s="303"/>
      <c r="K29" s="299"/>
    </row>
    <row r="30" s="1" customFormat="1" ht="15" customHeight="1">
      <c r="B30" s="302"/>
      <c r="C30" s="303"/>
      <c r="D30" s="301" t="s">
        <v>3117</v>
      </c>
      <c r="E30" s="301"/>
      <c r="F30" s="301"/>
      <c r="G30" s="301"/>
      <c r="H30" s="301"/>
      <c r="I30" s="301"/>
      <c r="J30" s="301"/>
      <c r="K30" s="299"/>
    </row>
    <row r="31" s="1" customFormat="1" ht="15" customHeight="1">
      <c r="B31" s="302"/>
      <c r="C31" s="303"/>
      <c r="D31" s="301" t="s">
        <v>3118</v>
      </c>
      <c r="E31" s="301"/>
      <c r="F31" s="301"/>
      <c r="G31" s="301"/>
      <c r="H31" s="301"/>
      <c r="I31" s="301"/>
      <c r="J31" s="301"/>
      <c r="K31" s="299"/>
    </row>
    <row r="32" s="1" customFormat="1" ht="12.75" customHeight="1">
      <c r="B32" s="302"/>
      <c r="C32" s="303"/>
      <c r="D32" s="303"/>
      <c r="E32" s="303"/>
      <c r="F32" s="303"/>
      <c r="G32" s="303"/>
      <c r="H32" s="303"/>
      <c r="I32" s="303"/>
      <c r="J32" s="303"/>
      <c r="K32" s="299"/>
    </row>
    <row r="33" s="1" customFormat="1" ht="15" customHeight="1">
      <c r="B33" s="302"/>
      <c r="C33" s="303"/>
      <c r="D33" s="301" t="s">
        <v>3119</v>
      </c>
      <c r="E33" s="301"/>
      <c r="F33" s="301"/>
      <c r="G33" s="301"/>
      <c r="H33" s="301"/>
      <c r="I33" s="301"/>
      <c r="J33" s="301"/>
      <c r="K33" s="299"/>
    </row>
    <row r="34" s="1" customFormat="1" ht="15" customHeight="1">
      <c r="B34" s="302"/>
      <c r="C34" s="303"/>
      <c r="D34" s="301" t="s">
        <v>3120</v>
      </c>
      <c r="E34" s="301"/>
      <c r="F34" s="301"/>
      <c r="G34" s="301"/>
      <c r="H34" s="301"/>
      <c r="I34" s="301"/>
      <c r="J34" s="301"/>
      <c r="K34" s="299"/>
    </row>
    <row r="35" s="1" customFormat="1" ht="15" customHeight="1">
      <c r="B35" s="302"/>
      <c r="C35" s="303"/>
      <c r="D35" s="301" t="s">
        <v>3121</v>
      </c>
      <c r="E35" s="301"/>
      <c r="F35" s="301"/>
      <c r="G35" s="301"/>
      <c r="H35" s="301"/>
      <c r="I35" s="301"/>
      <c r="J35" s="301"/>
      <c r="K35" s="299"/>
    </row>
    <row r="36" s="1" customFormat="1" ht="15" customHeight="1">
      <c r="B36" s="302"/>
      <c r="C36" s="303"/>
      <c r="D36" s="301"/>
      <c r="E36" s="304" t="s">
        <v>145</v>
      </c>
      <c r="F36" s="301"/>
      <c r="G36" s="301" t="s">
        <v>3122</v>
      </c>
      <c r="H36" s="301"/>
      <c r="I36" s="301"/>
      <c r="J36" s="301"/>
      <c r="K36" s="299"/>
    </row>
    <row r="37" s="1" customFormat="1" ht="30.75" customHeight="1">
      <c r="B37" s="302"/>
      <c r="C37" s="303"/>
      <c r="D37" s="301"/>
      <c r="E37" s="304" t="s">
        <v>3123</v>
      </c>
      <c r="F37" s="301"/>
      <c r="G37" s="301" t="s">
        <v>3124</v>
      </c>
      <c r="H37" s="301"/>
      <c r="I37" s="301"/>
      <c r="J37" s="301"/>
      <c r="K37" s="299"/>
    </row>
    <row r="38" s="1" customFormat="1" ht="15" customHeight="1">
      <c r="B38" s="302"/>
      <c r="C38" s="303"/>
      <c r="D38" s="301"/>
      <c r="E38" s="304" t="s">
        <v>54</v>
      </c>
      <c r="F38" s="301"/>
      <c r="G38" s="301" t="s">
        <v>3125</v>
      </c>
      <c r="H38" s="301"/>
      <c r="I38" s="301"/>
      <c r="J38" s="301"/>
      <c r="K38" s="299"/>
    </row>
    <row r="39" s="1" customFormat="1" ht="15" customHeight="1">
      <c r="B39" s="302"/>
      <c r="C39" s="303"/>
      <c r="D39" s="301"/>
      <c r="E39" s="304" t="s">
        <v>55</v>
      </c>
      <c r="F39" s="301"/>
      <c r="G39" s="301" t="s">
        <v>3126</v>
      </c>
      <c r="H39" s="301"/>
      <c r="I39" s="301"/>
      <c r="J39" s="301"/>
      <c r="K39" s="299"/>
    </row>
    <row r="40" s="1" customFormat="1" ht="15" customHeight="1">
      <c r="B40" s="302"/>
      <c r="C40" s="303"/>
      <c r="D40" s="301"/>
      <c r="E40" s="304" t="s">
        <v>146</v>
      </c>
      <c r="F40" s="301"/>
      <c r="G40" s="301" t="s">
        <v>3127</v>
      </c>
      <c r="H40" s="301"/>
      <c r="I40" s="301"/>
      <c r="J40" s="301"/>
      <c r="K40" s="299"/>
    </row>
    <row r="41" s="1" customFormat="1" ht="15" customHeight="1">
      <c r="B41" s="302"/>
      <c r="C41" s="303"/>
      <c r="D41" s="301"/>
      <c r="E41" s="304" t="s">
        <v>147</v>
      </c>
      <c r="F41" s="301"/>
      <c r="G41" s="301" t="s">
        <v>3128</v>
      </c>
      <c r="H41" s="301"/>
      <c r="I41" s="301"/>
      <c r="J41" s="301"/>
      <c r="K41" s="299"/>
    </row>
    <row r="42" s="1" customFormat="1" ht="15" customHeight="1">
      <c r="B42" s="302"/>
      <c r="C42" s="303"/>
      <c r="D42" s="301"/>
      <c r="E42" s="304" t="s">
        <v>3129</v>
      </c>
      <c r="F42" s="301"/>
      <c r="G42" s="301" t="s">
        <v>3130</v>
      </c>
      <c r="H42" s="301"/>
      <c r="I42" s="301"/>
      <c r="J42" s="301"/>
      <c r="K42" s="299"/>
    </row>
    <row r="43" s="1" customFormat="1" ht="15" customHeight="1">
      <c r="B43" s="302"/>
      <c r="C43" s="303"/>
      <c r="D43" s="301"/>
      <c r="E43" s="304"/>
      <c r="F43" s="301"/>
      <c r="G43" s="301" t="s">
        <v>3131</v>
      </c>
      <c r="H43" s="301"/>
      <c r="I43" s="301"/>
      <c r="J43" s="301"/>
      <c r="K43" s="299"/>
    </row>
    <row r="44" s="1" customFormat="1" ht="15" customHeight="1">
      <c r="B44" s="302"/>
      <c r="C44" s="303"/>
      <c r="D44" s="301"/>
      <c r="E44" s="304" t="s">
        <v>3132</v>
      </c>
      <c r="F44" s="301"/>
      <c r="G44" s="301" t="s">
        <v>3133</v>
      </c>
      <c r="H44" s="301"/>
      <c r="I44" s="301"/>
      <c r="J44" s="301"/>
      <c r="K44" s="299"/>
    </row>
    <row r="45" s="1" customFormat="1" ht="15" customHeight="1">
      <c r="B45" s="302"/>
      <c r="C45" s="303"/>
      <c r="D45" s="301"/>
      <c r="E45" s="304" t="s">
        <v>149</v>
      </c>
      <c r="F45" s="301"/>
      <c r="G45" s="301" t="s">
        <v>3134</v>
      </c>
      <c r="H45" s="301"/>
      <c r="I45" s="301"/>
      <c r="J45" s="301"/>
      <c r="K45" s="299"/>
    </row>
    <row r="46" s="1" customFormat="1" ht="12.75" customHeight="1">
      <c r="B46" s="302"/>
      <c r="C46" s="303"/>
      <c r="D46" s="301"/>
      <c r="E46" s="301"/>
      <c r="F46" s="301"/>
      <c r="G46" s="301"/>
      <c r="H46" s="301"/>
      <c r="I46" s="301"/>
      <c r="J46" s="301"/>
      <c r="K46" s="299"/>
    </row>
    <row r="47" s="1" customFormat="1" ht="15" customHeight="1">
      <c r="B47" s="302"/>
      <c r="C47" s="303"/>
      <c r="D47" s="301" t="s">
        <v>3135</v>
      </c>
      <c r="E47" s="301"/>
      <c r="F47" s="301"/>
      <c r="G47" s="301"/>
      <c r="H47" s="301"/>
      <c r="I47" s="301"/>
      <c r="J47" s="301"/>
      <c r="K47" s="299"/>
    </row>
    <row r="48" s="1" customFormat="1" ht="15" customHeight="1">
      <c r="B48" s="302"/>
      <c r="C48" s="303"/>
      <c r="D48" s="303"/>
      <c r="E48" s="301" t="s">
        <v>3136</v>
      </c>
      <c r="F48" s="301"/>
      <c r="G48" s="301"/>
      <c r="H48" s="301"/>
      <c r="I48" s="301"/>
      <c r="J48" s="301"/>
      <c r="K48" s="299"/>
    </row>
    <row r="49" s="1" customFormat="1" ht="15" customHeight="1">
      <c r="B49" s="302"/>
      <c r="C49" s="303"/>
      <c r="D49" s="303"/>
      <c r="E49" s="301" t="s">
        <v>3137</v>
      </c>
      <c r="F49" s="301"/>
      <c r="G49" s="301"/>
      <c r="H49" s="301"/>
      <c r="I49" s="301"/>
      <c r="J49" s="301"/>
      <c r="K49" s="299"/>
    </row>
    <row r="50" s="1" customFormat="1" ht="15" customHeight="1">
      <c r="B50" s="302"/>
      <c r="C50" s="303"/>
      <c r="D50" s="303"/>
      <c r="E50" s="301" t="s">
        <v>3138</v>
      </c>
      <c r="F50" s="301"/>
      <c r="G50" s="301"/>
      <c r="H50" s="301"/>
      <c r="I50" s="301"/>
      <c r="J50" s="301"/>
      <c r="K50" s="299"/>
    </row>
    <row r="51" s="1" customFormat="1" ht="15" customHeight="1">
      <c r="B51" s="302"/>
      <c r="C51" s="303"/>
      <c r="D51" s="301" t="s">
        <v>3139</v>
      </c>
      <c r="E51" s="301"/>
      <c r="F51" s="301"/>
      <c r="G51" s="301"/>
      <c r="H51" s="301"/>
      <c r="I51" s="301"/>
      <c r="J51" s="301"/>
      <c r="K51" s="299"/>
    </row>
    <row r="52" s="1" customFormat="1" ht="25.5" customHeight="1">
      <c r="B52" s="297"/>
      <c r="C52" s="298" t="s">
        <v>3140</v>
      </c>
      <c r="D52" s="298"/>
      <c r="E52" s="298"/>
      <c r="F52" s="298"/>
      <c r="G52" s="298"/>
      <c r="H52" s="298"/>
      <c r="I52" s="298"/>
      <c r="J52" s="298"/>
      <c r="K52" s="299"/>
    </row>
    <row r="53" s="1" customFormat="1" ht="5.25" customHeight="1">
      <c r="B53" s="297"/>
      <c r="C53" s="300"/>
      <c r="D53" s="300"/>
      <c r="E53" s="300"/>
      <c r="F53" s="300"/>
      <c r="G53" s="300"/>
      <c r="H53" s="300"/>
      <c r="I53" s="300"/>
      <c r="J53" s="300"/>
      <c r="K53" s="299"/>
    </row>
    <row r="54" s="1" customFormat="1" ht="15" customHeight="1">
      <c r="B54" s="297"/>
      <c r="C54" s="301" t="s">
        <v>3141</v>
      </c>
      <c r="D54" s="301"/>
      <c r="E54" s="301"/>
      <c r="F54" s="301"/>
      <c r="G54" s="301"/>
      <c r="H54" s="301"/>
      <c r="I54" s="301"/>
      <c r="J54" s="301"/>
      <c r="K54" s="299"/>
    </row>
    <row r="55" s="1" customFormat="1" ht="15" customHeight="1">
      <c r="B55" s="297"/>
      <c r="C55" s="301" t="s">
        <v>3142</v>
      </c>
      <c r="D55" s="301"/>
      <c r="E55" s="301"/>
      <c r="F55" s="301"/>
      <c r="G55" s="301"/>
      <c r="H55" s="301"/>
      <c r="I55" s="301"/>
      <c r="J55" s="301"/>
      <c r="K55" s="299"/>
    </row>
    <row r="56" s="1" customFormat="1" ht="12.75" customHeight="1">
      <c r="B56" s="297"/>
      <c r="C56" s="301"/>
      <c r="D56" s="301"/>
      <c r="E56" s="301"/>
      <c r="F56" s="301"/>
      <c r="G56" s="301"/>
      <c r="H56" s="301"/>
      <c r="I56" s="301"/>
      <c r="J56" s="301"/>
      <c r="K56" s="299"/>
    </row>
    <row r="57" s="1" customFormat="1" ht="15" customHeight="1">
      <c r="B57" s="297"/>
      <c r="C57" s="301" t="s">
        <v>3143</v>
      </c>
      <c r="D57" s="301"/>
      <c r="E57" s="301"/>
      <c r="F57" s="301"/>
      <c r="G57" s="301"/>
      <c r="H57" s="301"/>
      <c r="I57" s="301"/>
      <c r="J57" s="301"/>
      <c r="K57" s="299"/>
    </row>
    <row r="58" s="1" customFormat="1" ht="15" customHeight="1">
      <c r="B58" s="297"/>
      <c r="C58" s="303"/>
      <c r="D58" s="301" t="s">
        <v>3144</v>
      </c>
      <c r="E58" s="301"/>
      <c r="F58" s="301"/>
      <c r="G58" s="301"/>
      <c r="H58" s="301"/>
      <c r="I58" s="301"/>
      <c r="J58" s="301"/>
      <c r="K58" s="299"/>
    </row>
    <row r="59" s="1" customFormat="1" ht="15" customHeight="1">
      <c r="B59" s="297"/>
      <c r="C59" s="303"/>
      <c r="D59" s="301" t="s">
        <v>3145</v>
      </c>
      <c r="E59" s="301"/>
      <c r="F59" s="301"/>
      <c r="G59" s="301"/>
      <c r="H59" s="301"/>
      <c r="I59" s="301"/>
      <c r="J59" s="301"/>
      <c r="K59" s="299"/>
    </row>
    <row r="60" s="1" customFormat="1" ht="15" customHeight="1">
      <c r="B60" s="297"/>
      <c r="C60" s="303"/>
      <c r="D60" s="301" t="s">
        <v>3146</v>
      </c>
      <c r="E60" s="301"/>
      <c r="F60" s="301"/>
      <c r="G60" s="301"/>
      <c r="H60" s="301"/>
      <c r="I60" s="301"/>
      <c r="J60" s="301"/>
      <c r="K60" s="299"/>
    </row>
    <row r="61" s="1" customFormat="1" ht="15" customHeight="1">
      <c r="B61" s="297"/>
      <c r="C61" s="303"/>
      <c r="D61" s="301" t="s">
        <v>3147</v>
      </c>
      <c r="E61" s="301"/>
      <c r="F61" s="301"/>
      <c r="G61" s="301"/>
      <c r="H61" s="301"/>
      <c r="I61" s="301"/>
      <c r="J61" s="301"/>
      <c r="K61" s="299"/>
    </row>
    <row r="62" s="1" customFormat="1" ht="15" customHeight="1">
      <c r="B62" s="297"/>
      <c r="C62" s="303"/>
      <c r="D62" s="306" t="s">
        <v>3148</v>
      </c>
      <c r="E62" s="306"/>
      <c r="F62" s="306"/>
      <c r="G62" s="306"/>
      <c r="H62" s="306"/>
      <c r="I62" s="306"/>
      <c r="J62" s="306"/>
      <c r="K62" s="299"/>
    </row>
    <row r="63" s="1" customFormat="1" ht="15" customHeight="1">
      <c r="B63" s="297"/>
      <c r="C63" s="303"/>
      <c r="D63" s="301" t="s">
        <v>3149</v>
      </c>
      <c r="E63" s="301"/>
      <c r="F63" s="301"/>
      <c r="G63" s="301"/>
      <c r="H63" s="301"/>
      <c r="I63" s="301"/>
      <c r="J63" s="301"/>
      <c r="K63" s="299"/>
    </row>
    <row r="64" s="1" customFormat="1" ht="12.75" customHeight="1">
      <c r="B64" s="297"/>
      <c r="C64" s="303"/>
      <c r="D64" s="303"/>
      <c r="E64" s="307"/>
      <c r="F64" s="303"/>
      <c r="G64" s="303"/>
      <c r="H64" s="303"/>
      <c r="I64" s="303"/>
      <c r="J64" s="303"/>
      <c r="K64" s="299"/>
    </row>
    <row r="65" s="1" customFormat="1" ht="15" customHeight="1">
      <c r="B65" s="297"/>
      <c r="C65" s="303"/>
      <c r="D65" s="301" t="s">
        <v>3150</v>
      </c>
      <c r="E65" s="301"/>
      <c r="F65" s="301"/>
      <c r="G65" s="301"/>
      <c r="H65" s="301"/>
      <c r="I65" s="301"/>
      <c r="J65" s="301"/>
      <c r="K65" s="299"/>
    </row>
    <row r="66" s="1" customFormat="1" ht="15" customHeight="1">
      <c r="B66" s="297"/>
      <c r="C66" s="303"/>
      <c r="D66" s="306" t="s">
        <v>3151</v>
      </c>
      <c r="E66" s="306"/>
      <c r="F66" s="306"/>
      <c r="G66" s="306"/>
      <c r="H66" s="306"/>
      <c r="I66" s="306"/>
      <c r="J66" s="306"/>
      <c r="K66" s="299"/>
    </row>
    <row r="67" s="1" customFormat="1" ht="15" customHeight="1">
      <c r="B67" s="297"/>
      <c r="C67" s="303"/>
      <c r="D67" s="301" t="s">
        <v>3152</v>
      </c>
      <c r="E67" s="301"/>
      <c r="F67" s="301"/>
      <c r="G67" s="301"/>
      <c r="H67" s="301"/>
      <c r="I67" s="301"/>
      <c r="J67" s="301"/>
      <c r="K67" s="299"/>
    </row>
    <row r="68" s="1" customFormat="1" ht="15" customHeight="1">
      <c r="B68" s="297"/>
      <c r="C68" s="303"/>
      <c r="D68" s="301" t="s">
        <v>3153</v>
      </c>
      <c r="E68" s="301"/>
      <c r="F68" s="301"/>
      <c r="G68" s="301"/>
      <c r="H68" s="301"/>
      <c r="I68" s="301"/>
      <c r="J68" s="301"/>
      <c r="K68" s="299"/>
    </row>
    <row r="69" s="1" customFormat="1" ht="15" customHeight="1">
      <c r="B69" s="297"/>
      <c r="C69" s="303"/>
      <c r="D69" s="301" t="s">
        <v>3154</v>
      </c>
      <c r="E69" s="301"/>
      <c r="F69" s="301"/>
      <c r="G69" s="301"/>
      <c r="H69" s="301"/>
      <c r="I69" s="301"/>
      <c r="J69" s="301"/>
      <c r="K69" s="299"/>
    </row>
    <row r="70" s="1" customFormat="1" ht="15" customHeight="1">
      <c r="B70" s="297"/>
      <c r="C70" s="303"/>
      <c r="D70" s="301" t="s">
        <v>3155</v>
      </c>
      <c r="E70" s="301"/>
      <c r="F70" s="301"/>
      <c r="G70" s="301"/>
      <c r="H70" s="301"/>
      <c r="I70" s="301"/>
      <c r="J70" s="301"/>
      <c r="K70" s="299"/>
    </row>
    <row r="71" s="1" customFormat="1" ht="12.75" customHeight="1">
      <c r="B71" s="308"/>
      <c r="C71" s="309"/>
      <c r="D71" s="309"/>
      <c r="E71" s="309"/>
      <c r="F71" s="309"/>
      <c r="G71" s="309"/>
      <c r="H71" s="309"/>
      <c r="I71" s="309"/>
      <c r="J71" s="309"/>
      <c r="K71" s="310"/>
    </row>
    <row r="72" s="1" customFormat="1" ht="18.75" customHeight="1">
      <c r="B72" s="311"/>
      <c r="C72" s="311"/>
      <c r="D72" s="311"/>
      <c r="E72" s="311"/>
      <c r="F72" s="311"/>
      <c r="G72" s="311"/>
      <c r="H72" s="311"/>
      <c r="I72" s="311"/>
      <c r="J72" s="311"/>
      <c r="K72" s="312"/>
    </row>
    <row r="73" s="1" customFormat="1" ht="18.75" customHeight="1">
      <c r="B73" s="312"/>
      <c r="C73" s="312"/>
      <c r="D73" s="312"/>
      <c r="E73" s="312"/>
      <c r="F73" s="312"/>
      <c r="G73" s="312"/>
      <c r="H73" s="312"/>
      <c r="I73" s="312"/>
      <c r="J73" s="312"/>
      <c r="K73" s="312"/>
    </row>
    <row r="74" s="1" customFormat="1" ht="7.5" customHeight="1">
      <c r="B74" s="313"/>
      <c r="C74" s="314"/>
      <c r="D74" s="314"/>
      <c r="E74" s="314"/>
      <c r="F74" s="314"/>
      <c r="G74" s="314"/>
      <c r="H74" s="314"/>
      <c r="I74" s="314"/>
      <c r="J74" s="314"/>
      <c r="K74" s="315"/>
    </row>
    <row r="75" s="1" customFormat="1" ht="45" customHeight="1">
      <c r="B75" s="316"/>
      <c r="C75" s="317" t="s">
        <v>3156</v>
      </c>
      <c r="D75" s="317"/>
      <c r="E75" s="317"/>
      <c r="F75" s="317"/>
      <c r="G75" s="317"/>
      <c r="H75" s="317"/>
      <c r="I75" s="317"/>
      <c r="J75" s="317"/>
      <c r="K75" s="318"/>
    </row>
    <row r="76" s="1" customFormat="1" ht="17.25" customHeight="1">
      <c r="B76" s="316"/>
      <c r="C76" s="319" t="s">
        <v>3157</v>
      </c>
      <c r="D76" s="319"/>
      <c r="E76" s="319"/>
      <c r="F76" s="319" t="s">
        <v>3158</v>
      </c>
      <c r="G76" s="320"/>
      <c r="H76" s="319" t="s">
        <v>55</v>
      </c>
      <c r="I76" s="319" t="s">
        <v>58</v>
      </c>
      <c r="J76" s="319" t="s">
        <v>3159</v>
      </c>
      <c r="K76" s="318"/>
    </row>
    <row r="77" s="1" customFormat="1" ht="17.25" customHeight="1">
      <c r="B77" s="316"/>
      <c r="C77" s="321" t="s">
        <v>3160</v>
      </c>
      <c r="D77" s="321"/>
      <c r="E77" s="321"/>
      <c r="F77" s="322" t="s">
        <v>3161</v>
      </c>
      <c r="G77" s="323"/>
      <c r="H77" s="321"/>
      <c r="I77" s="321"/>
      <c r="J77" s="321" t="s">
        <v>3162</v>
      </c>
      <c r="K77" s="318"/>
    </row>
    <row r="78" s="1" customFormat="1" ht="5.25" customHeight="1">
      <c r="B78" s="316"/>
      <c r="C78" s="324"/>
      <c r="D78" s="324"/>
      <c r="E78" s="324"/>
      <c r="F78" s="324"/>
      <c r="G78" s="325"/>
      <c r="H78" s="324"/>
      <c r="I78" s="324"/>
      <c r="J78" s="324"/>
      <c r="K78" s="318"/>
    </row>
    <row r="79" s="1" customFormat="1" ht="15" customHeight="1">
      <c r="B79" s="316"/>
      <c r="C79" s="304" t="s">
        <v>54</v>
      </c>
      <c r="D79" s="326"/>
      <c r="E79" s="326"/>
      <c r="F79" s="327" t="s">
        <v>3163</v>
      </c>
      <c r="G79" s="328"/>
      <c r="H79" s="304" t="s">
        <v>3164</v>
      </c>
      <c r="I79" s="304" t="s">
        <v>3165</v>
      </c>
      <c r="J79" s="304">
        <v>20</v>
      </c>
      <c r="K79" s="318"/>
    </row>
    <row r="80" s="1" customFormat="1" ht="15" customHeight="1">
      <c r="B80" s="316"/>
      <c r="C80" s="304" t="s">
        <v>3166</v>
      </c>
      <c r="D80" s="304"/>
      <c r="E80" s="304"/>
      <c r="F80" s="327" t="s">
        <v>3163</v>
      </c>
      <c r="G80" s="328"/>
      <c r="H80" s="304" t="s">
        <v>3167</v>
      </c>
      <c r="I80" s="304" t="s">
        <v>3165</v>
      </c>
      <c r="J80" s="304">
        <v>120</v>
      </c>
      <c r="K80" s="318"/>
    </row>
    <row r="81" s="1" customFormat="1" ht="15" customHeight="1">
      <c r="B81" s="329"/>
      <c r="C81" s="304" t="s">
        <v>3168</v>
      </c>
      <c r="D81" s="304"/>
      <c r="E81" s="304"/>
      <c r="F81" s="327" t="s">
        <v>3169</v>
      </c>
      <c r="G81" s="328"/>
      <c r="H81" s="304" t="s">
        <v>3170</v>
      </c>
      <c r="I81" s="304" t="s">
        <v>3165</v>
      </c>
      <c r="J81" s="304">
        <v>50</v>
      </c>
      <c r="K81" s="318"/>
    </row>
    <row r="82" s="1" customFormat="1" ht="15" customHeight="1">
      <c r="B82" s="329"/>
      <c r="C82" s="304" t="s">
        <v>3171</v>
      </c>
      <c r="D82" s="304"/>
      <c r="E82" s="304"/>
      <c r="F82" s="327" t="s">
        <v>3163</v>
      </c>
      <c r="G82" s="328"/>
      <c r="H82" s="304" t="s">
        <v>3172</v>
      </c>
      <c r="I82" s="304" t="s">
        <v>3173</v>
      </c>
      <c r="J82" s="304"/>
      <c r="K82" s="318"/>
    </row>
    <row r="83" s="1" customFormat="1" ht="15" customHeight="1">
      <c r="B83" s="329"/>
      <c r="C83" s="330" t="s">
        <v>3174</v>
      </c>
      <c r="D83" s="330"/>
      <c r="E83" s="330"/>
      <c r="F83" s="331" t="s">
        <v>3169</v>
      </c>
      <c r="G83" s="330"/>
      <c r="H83" s="330" t="s">
        <v>3175</v>
      </c>
      <c r="I83" s="330" t="s">
        <v>3165</v>
      </c>
      <c r="J83" s="330">
        <v>15</v>
      </c>
      <c r="K83" s="318"/>
    </row>
    <row r="84" s="1" customFormat="1" ht="15" customHeight="1">
      <c r="B84" s="329"/>
      <c r="C84" s="330" t="s">
        <v>3176</v>
      </c>
      <c r="D84" s="330"/>
      <c r="E84" s="330"/>
      <c r="F84" s="331" t="s">
        <v>3169</v>
      </c>
      <c r="G84" s="330"/>
      <c r="H84" s="330" t="s">
        <v>3177</v>
      </c>
      <c r="I84" s="330" t="s">
        <v>3165</v>
      </c>
      <c r="J84" s="330">
        <v>15</v>
      </c>
      <c r="K84" s="318"/>
    </row>
    <row r="85" s="1" customFormat="1" ht="15" customHeight="1">
      <c r="B85" s="329"/>
      <c r="C85" s="330" t="s">
        <v>3178</v>
      </c>
      <c r="D85" s="330"/>
      <c r="E85" s="330"/>
      <c r="F85" s="331" t="s">
        <v>3169</v>
      </c>
      <c r="G85" s="330"/>
      <c r="H85" s="330" t="s">
        <v>3179</v>
      </c>
      <c r="I85" s="330" t="s">
        <v>3165</v>
      </c>
      <c r="J85" s="330">
        <v>20</v>
      </c>
      <c r="K85" s="318"/>
    </row>
    <row r="86" s="1" customFormat="1" ht="15" customHeight="1">
      <c r="B86" s="329"/>
      <c r="C86" s="330" t="s">
        <v>3180</v>
      </c>
      <c r="D86" s="330"/>
      <c r="E86" s="330"/>
      <c r="F86" s="331" t="s">
        <v>3169</v>
      </c>
      <c r="G86" s="330"/>
      <c r="H86" s="330" t="s">
        <v>3181</v>
      </c>
      <c r="I86" s="330" t="s">
        <v>3165</v>
      </c>
      <c r="J86" s="330">
        <v>20</v>
      </c>
      <c r="K86" s="318"/>
    </row>
    <row r="87" s="1" customFormat="1" ht="15" customHeight="1">
      <c r="B87" s="329"/>
      <c r="C87" s="304" t="s">
        <v>3182</v>
      </c>
      <c r="D87" s="304"/>
      <c r="E87" s="304"/>
      <c r="F87" s="327" t="s">
        <v>3169</v>
      </c>
      <c r="G87" s="328"/>
      <c r="H87" s="304" t="s">
        <v>3183</v>
      </c>
      <c r="I87" s="304" t="s">
        <v>3165</v>
      </c>
      <c r="J87" s="304">
        <v>50</v>
      </c>
      <c r="K87" s="318"/>
    </row>
    <row r="88" s="1" customFormat="1" ht="15" customHeight="1">
      <c r="B88" s="329"/>
      <c r="C88" s="304" t="s">
        <v>3184</v>
      </c>
      <c r="D88" s="304"/>
      <c r="E88" s="304"/>
      <c r="F88" s="327" t="s">
        <v>3169</v>
      </c>
      <c r="G88" s="328"/>
      <c r="H88" s="304" t="s">
        <v>3185</v>
      </c>
      <c r="I88" s="304" t="s">
        <v>3165</v>
      </c>
      <c r="J88" s="304">
        <v>20</v>
      </c>
      <c r="K88" s="318"/>
    </row>
    <row r="89" s="1" customFormat="1" ht="15" customHeight="1">
      <c r="B89" s="329"/>
      <c r="C89" s="304" t="s">
        <v>3186</v>
      </c>
      <c r="D89" s="304"/>
      <c r="E89" s="304"/>
      <c r="F89" s="327" t="s">
        <v>3169</v>
      </c>
      <c r="G89" s="328"/>
      <c r="H89" s="304" t="s">
        <v>3187</v>
      </c>
      <c r="I89" s="304" t="s">
        <v>3165</v>
      </c>
      <c r="J89" s="304">
        <v>20</v>
      </c>
      <c r="K89" s="318"/>
    </row>
    <row r="90" s="1" customFormat="1" ht="15" customHeight="1">
      <c r="B90" s="329"/>
      <c r="C90" s="304" t="s">
        <v>3188</v>
      </c>
      <c r="D90" s="304"/>
      <c r="E90" s="304"/>
      <c r="F90" s="327" t="s">
        <v>3169</v>
      </c>
      <c r="G90" s="328"/>
      <c r="H90" s="304" t="s">
        <v>3189</v>
      </c>
      <c r="I90" s="304" t="s">
        <v>3165</v>
      </c>
      <c r="J90" s="304">
        <v>50</v>
      </c>
      <c r="K90" s="318"/>
    </row>
    <row r="91" s="1" customFormat="1" ht="15" customHeight="1">
      <c r="B91" s="329"/>
      <c r="C91" s="304" t="s">
        <v>3190</v>
      </c>
      <c r="D91" s="304"/>
      <c r="E91" s="304"/>
      <c r="F91" s="327" t="s">
        <v>3169</v>
      </c>
      <c r="G91" s="328"/>
      <c r="H91" s="304" t="s">
        <v>3190</v>
      </c>
      <c r="I91" s="304" t="s">
        <v>3165</v>
      </c>
      <c r="J91" s="304">
        <v>50</v>
      </c>
      <c r="K91" s="318"/>
    </row>
    <row r="92" s="1" customFormat="1" ht="15" customHeight="1">
      <c r="B92" s="329"/>
      <c r="C92" s="304" t="s">
        <v>3191</v>
      </c>
      <c r="D92" s="304"/>
      <c r="E92" s="304"/>
      <c r="F92" s="327" t="s">
        <v>3169</v>
      </c>
      <c r="G92" s="328"/>
      <c r="H92" s="304" t="s">
        <v>3192</v>
      </c>
      <c r="I92" s="304" t="s">
        <v>3165</v>
      </c>
      <c r="J92" s="304">
        <v>255</v>
      </c>
      <c r="K92" s="318"/>
    </row>
    <row r="93" s="1" customFormat="1" ht="15" customHeight="1">
      <c r="B93" s="329"/>
      <c r="C93" s="304" t="s">
        <v>3193</v>
      </c>
      <c r="D93" s="304"/>
      <c r="E93" s="304"/>
      <c r="F93" s="327" t="s">
        <v>3163</v>
      </c>
      <c r="G93" s="328"/>
      <c r="H93" s="304" t="s">
        <v>3194</v>
      </c>
      <c r="I93" s="304" t="s">
        <v>3195</v>
      </c>
      <c r="J93" s="304"/>
      <c r="K93" s="318"/>
    </row>
    <row r="94" s="1" customFormat="1" ht="15" customHeight="1">
      <c r="B94" s="329"/>
      <c r="C94" s="304" t="s">
        <v>3196</v>
      </c>
      <c r="D94" s="304"/>
      <c r="E94" s="304"/>
      <c r="F94" s="327" t="s">
        <v>3163</v>
      </c>
      <c r="G94" s="328"/>
      <c r="H94" s="304" t="s">
        <v>3197</v>
      </c>
      <c r="I94" s="304" t="s">
        <v>3198</v>
      </c>
      <c r="J94" s="304"/>
      <c r="K94" s="318"/>
    </row>
    <row r="95" s="1" customFormat="1" ht="15" customHeight="1">
      <c r="B95" s="329"/>
      <c r="C95" s="304" t="s">
        <v>3199</v>
      </c>
      <c r="D95" s="304"/>
      <c r="E95" s="304"/>
      <c r="F95" s="327" t="s">
        <v>3163</v>
      </c>
      <c r="G95" s="328"/>
      <c r="H95" s="304" t="s">
        <v>3199</v>
      </c>
      <c r="I95" s="304" t="s">
        <v>3198</v>
      </c>
      <c r="J95" s="304"/>
      <c r="K95" s="318"/>
    </row>
    <row r="96" s="1" customFormat="1" ht="15" customHeight="1">
      <c r="B96" s="329"/>
      <c r="C96" s="304" t="s">
        <v>39</v>
      </c>
      <c r="D96" s="304"/>
      <c r="E96" s="304"/>
      <c r="F96" s="327" t="s">
        <v>3163</v>
      </c>
      <c r="G96" s="328"/>
      <c r="H96" s="304" t="s">
        <v>3200</v>
      </c>
      <c r="I96" s="304" t="s">
        <v>3198</v>
      </c>
      <c r="J96" s="304"/>
      <c r="K96" s="318"/>
    </row>
    <row r="97" s="1" customFormat="1" ht="15" customHeight="1">
      <c r="B97" s="329"/>
      <c r="C97" s="304" t="s">
        <v>49</v>
      </c>
      <c r="D97" s="304"/>
      <c r="E97" s="304"/>
      <c r="F97" s="327" t="s">
        <v>3163</v>
      </c>
      <c r="G97" s="328"/>
      <c r="H97" s="304" t="s">
        <v>3201</v>
      </c>
      <c r="I97" s="304" t="s">
        <v>3198</v>
      </c>
      <c r="J97" s="304"/>
      <c r="K97" s="318"/>
    </row>
    <row r="98" s="1" customFormat="1" ht="15" customHeight="1">
      <c r="B98" s="332"/>
      <c r="C98" s="333"/>
      <c r="D98" s="333"/>
      <c r="E98" s="333"/>
      <c r="F98" s="333"/>
      <c r="G98" s="333"/>
      <c r="H98" s="333"/>
      <c r="I98" s="333"/>
      <c r="J98" s="333"/>
      <c r="K98" s="334"/>
    </row>
    <row r="99" s="1" customFormat="1" ht="18.75" customHeight="1">
      <c r="B99" s="335"/>
      <c r="C99" s="336"/>
      <c r="D99" s="336"/>
      <c r="E99" s="336"/>
      <c r="F99" s="336"/>
      <c r="G99" s="336"/>
      <c r="H99" s="336"/>
      <c r="I99" s="336"/>
      <c r="J99" s="336"/>
      <c r="K99" s="335"/>
    </row>
    <row r="100" s="1" customFormat="1" ht="18.75" customHeight="1">
      <c r="B100" s="312"/>
      <c r="C100" s="312"/>
      <c r="D100" s="312"/>
      <c r="E100" s="312"/>
      <c r="F100" s="312"/>
      <c r="G100" s="312"/>
      <c r="H100" s="312"/>
      <c r="I100" s="312"/>
      <c r="J100" s="312"/>
      <c r="K100" s="312"/>
    </row>
    <row r="101" s="1" customFormat="1" ht="7.5" customHeight="1">
      <c r="B101" s="313"/>
      <c r="C101" s="314"/>
      <c r="D101" s="314"/>
      <c r="E101" s="314"/>
      <c r="F101" s="314"/>
      <c r="G101" s="314"/>
      <c r="H101" s="314"/>
      <c r="I101" s="314"/>
      <c r="J101" s="314"/>
      <c r="K101" s="315"/>
    </row>
    <row r="102" s="1" customFormat="1" ht="45" customHeight="1">
      <c r="B102" s="316"/>
      <c r="C102" s="317" t="s">
        <v>3202</v>
      </c>
      <c r="D102" s="317"/>
      <c r="E102" s="317"/>
      <c r="F102" s="317"/>
      <c r="G102" s="317"/>
      <c r="H102" s="317"/>
      <c r="I102" s="317"/>
      <c r="J102" s="317"/>
      <c r="K102" s="318"/>
    </row>
    <row r="103" s="1" customFormat="1" ht="17.25" customHeight="1">
      <c r="B103" s="316"/>
      <c r="C103" s="319" t="s">
        <v>3157</v>
      </c>
      <c r="D103" s="319"/>
      <c r="E103" s="319"/>
      <c r="F103" s="319" t="s">
        <v>3158</v>
      </c>
      <c r="G103" s="320"/>
      <c r="H103" s="319" t="s">
        <v>55</v>
      </c>
      <c r="I103" s="319" t="s">
        <v>58</v>
      </c>
      <c r="J103" s="319" t="s">
        <v>3159</v>
      </c>
      <c r="K103" s="318"/>
    </row>
    <row r="104" s="1" customFormat="1" ht="17.25" customHeight="1">
      <c r="B104" s="316"/>
      <c r="C104" s="321" t="s">
        <v>3160</v>
      </c>
      <c r="D104" s="321"/>
      <c r="E104" s="321"/>
      <c r="F104" s="322" t="s">
        <v>3161</v>
      </c>
      <c r="G104" s="323"/>
      <c r="H104" s="321"/>
      <c r="I104" s="321"/>
      <c r="J104" s="321" t="s">
        <v>3162</v>
      </c>
      <c r="K104" s="318"/>
    </row>
    <row r="105" s="1" customFormat="1" ht="5.25" customHeight="1">
      <c r="B105" s="316"/>
      <c r="C105" s="319"/>
      <c r="D105" s="319"/>
      <c r="E105" s="319"/>
      <c r="F105" s="319"/>
      <c r="G105" s="337"/>
      <c r="H105" s="319"/>
      <c r="I105" s="319"/>
      <c r="J105" s="319"/>
      <c r="K105" s="318"/>
    </row>
    <row r="106" s="1" customFormat="1" ht="15" customHeight="1">
      <c r="B106" s="316"/>
      <c r="C106" s="304" t="s">
        <v>54</v>
      </c>
      <c r="D106" s="326"/>
      <c r="E106" s="326"/>
      <c r="F106" s="327" t="s">
        <v>3163</v>
      </c>
      <c r="G106" s="304"/>
      <c r="H106" s="304" t="s">
        <v>3203</v>
      </c>
      <c r="I106" s="304" t="s">
        <v>3165</v>
      </c>
      <c r="J106" s="304">
        <v>20</v>
      </c>
      <c r="K106" s="318"/>
    </row>
    <row r="107" s="1" customFormat="1" ht="15" customHeight="1">
      <c r="B107" s="316"/>
      <c r="C107" s="304" t="s">
        <v>3166</v>
      </c>
      <c r="D107" s="304"/>
      <c r="E107" s="304"/>
      <c r="F107" s="327" t="s">
        <v>3163</v>
      </c>
      <c r="G107" s="304"/>
      <c r="H107" s="304" t="s">
        <v>3203</v>
      </c>
      <c r="I107" s="304" t="s">
        <v>3165</v>
      </c>
      <c r="J107" s="304">
        <v>120</v>
      </c>
      <c r="K107" s="318"/>
    </row>
    <row r="108" s="1" customFormat="1" ht="15" customHeight="1">
      <c r="B108" s="329"/>
      <c r="C108" s="304" t="s">
        <v>3168</v>
      </c>
      <c r="D108" s="304"/>
      <c r="E108" s="304"/>
      <c r="F108" s="327" t="s">
        <v>3169</v>
      </c>
      <c r="G108" s="304"/>
      <c r="H108" s="304" t="s">
        <v>3203</v>
      </c>
      <c r="I108" s="304" t="s">
        <v>3165</v>
      </c>
      <c r="J108" s="304">
        <v>50</v>
      </c>
      <c r="K108" s="318"/>
    </row>
    <row r="109" s="1" customFormat="1" ht="15" customHeight="1">
      <c r="B109" s="329"/>
      <c r="C109" s="304" t="s">
        <v>3171</v>
      </c>
      <c r="D109" s="304"/>
      <c r="E109" s="304"/>
      <c r="F109" s="327" t="s">
        <v>3163</v>
      </c>
      <c r="G109" s="304"/>
      <c r="H109" s="304" t="s">
        <v>3203</v>
      </c>
      <c r="I109" s="304" t="s">
        <v>3173</v>
      </c>
      <c r="J109" s="304"/>
      <c r="K109" s="318"/>
    </row>
    <row r="110" s="1" customFormat="1" ht="15" customHeight="1">
      <c r="B110" s="329"/>
      <c r="C110" s="304" t="s">
        <v>3182</v>
      </c>
      <c r="D110" s="304"/>
      <c r="E110" s="304"/>
      <c r="F110" s="327" t="s">
        <v>3169</v>
      </c>
      <c r="G110" s="304"/>
      <c r="H110" s="304" t="s">
        <v>3203</v>
      </c>
      <c r="I110" s="304" t="s">
        <v>3165</v>
      </c>
      <c r="J110" s="304">
        <v>50</v>
      </c>
      <c r="K110" s="318"/>
    </row>
    <row r="111" s="1" customFormat="1" ht="15" customHeight="1">
      <c r="B111" s="329"/>
      <c r="C111" s="304" t="s">
        <v>3190</v>
      </c>
      <c r="D111" s="304"/>
      <c r="E111" s="304"/>
      <c r="F111" s="327" t="s">
        <v>3169</v>
      </c>
      <c r="G111" s="304"/>
      <c r="H111" s="304" t="s">
        <v>3203</v>
      </c>
      <c r="I111" s="304" t="s">
        <v>3165</v>
      </c>
      <c r="J111" s="304">
        <v>50</v>
      </c>
      <c r="K111" s="318"/>
    </row>
    <row r="112" s="1" customFormat="1" ht="15" customHeight="1">
      <c r="B112" s="329"/>
      <c r="C112" s="304" t="s">
        <v>3188</v>
      </c>
      <c r="D112" s="304"/>
      <c r="E112" s="304"/>
      <c r="F112" s="327" t="s">
        <v>3169</v>
      </c>
      <c r="G112" s="304"/>
      <c r="H112" s="304" t="s">
        <v>3203</v>
      </c>
      <c r="I112" s="304" t="s">
        <v>3165</v>
      </c>
      <c r="J112" s="304">
        <v>50</v>
      </c>
      <c r="K112" s="318"/>
    </row>
    <row r="113" s="1" customFormat="1" ht="15" customHeight="1">
      <c r="B113" s="329"/>
      <c r="C113" s="304" t="s">
        <v>54</v>
      </c>
      <c r="D113" s="304"/>
      <c r="E113" s="304"/>
      <c r="F113" s="327" t="s">
        <v>3163</v>
      </c>
      <c r="G113" s="304"/>
      <c r="H113" s="304" t="s">
        <v>3204</v>
      </c>
      <c r="I113" s="304" t="s">
        <v>3165</v>
      </c>
      <c r="J113" s="304">
        <v>20</v>
      </c>
      <c r="K113" s="318"/>
    </row>
    <row r="114" s="1" customFormat="1" ht="15" customHeight="1">
      <c r="B114" s="329"/>
      <c r="C114" s="304" t="s">
        <v>3205</v>
      </c>
      <c r="D114" s="304"/>
      <c r="E114" s="304"/>
      <c r="F114" s="327" t="s">
        <v>3163</v>
      </c>
      <c r="G114" s="304"/>
      <c r="H114" s="304" t="s">
        <v>3206</v>
      </c>
      <c r="I114" s="304" t="s">
        <v>3165</v>
      </c>
      <c r="J114" s="304">
        <v>120</v>
      </c>
      <c r="K114" s="318"/>
    </row>
    <row r="115" s="1" customFormat="1" ht="15" customHeight="1">
      <c r="B115" s="329"/>
      <c r="C115" s="304" t="s">
        <v>39</v>
      </c>
      <c r="D115" s="304"/>
      <c r="E115" s="304"/>
      <c r="F115" s="327" t="s">
        <v>3163</v>
      </c>
      <c r="G115" s="304"/>
      <c r="H115" s="304" t="s">
        <v>3207</v>
      </c>
      <c r="I115" s="304" t="s">
        <v>3198</v>
      </c>
      <c r="J115" s="304"/>
      <c r="K115" s="318"/>
    </row>
    <row r="116" s="1" customFormat="1" ht="15" customHeight="1">
      <c r="B116" s="329"/>
      <c r="C116" s="304" t="s">
        <v>49</v>
      </c>
      <c r="D116" s="304"/>
      <c r="E116" s="304"/>
      <c r="F116" s="327" t="s">
        <v>3163</v>
      </c>
      <c r="G116" s="304"/>
      <c r="H116" s="304" t="s">
        <v>3208</v>
      </c>
      <c r="I116" s="304" t="s">
        <v>3198</v>
      </c>
      <c r="J116" s="304"/>
      <c r="K116" s="318"/>
    </row>
    <row r="117" s="1" customFormat="1" ht="15" customHeight="1">
      <c r="B117" s="329"/>
      <c r="C117" s="304" t="s">
        <v>58</v>
      </c>
      <c r="D117" s="304"/>
      <c r="E117" s="304"/>
      <c r="F117" s="327" t="s">
        <v>3163</v>
      </c>
      <c r="G117" s="304"/>
      <c r="H117" s="304" t="s">
        <v>3209</v>
      </c>
      <c r="I117" s="304" t="s">
        <v>3210</v>
      </c>
      <c r="J117" s="304"/>
      <c r="K117" s="318"/>
    </row>
    <row r="118" s="1" customFormat="1" ht="15" customHeight="1">
      <c r="B118" s="332"/>
      <c r="C118" s="338"/>
      <c r="D118" s="338"/>
      <c r="E118" s="338"/>
      <c r="F118" s="338"/>
      <c r="G118" s="338"/>
      <c r="H118" s="338"/>
      <c r="I118" s="338"/>
      <c r="J118" s="338"/>
      <c r="K118" s="334"/>
    </row>
    <row r="119" s="1" customFormat="1" ht="18.75" customHeight="1">
      <c r="B119" s="339"/>
      <c r="C119" s="340"/>
      <c r="D119" s="340"/>
      <c r="E119" s="340"/>
      <c r="F119" s="341"/>
      <c r="G119" s="340"/>
      <c r="H119" s="340"/>
      <c r="I119" s="340"/>
      <c r="J119" s="340"/>
      <c r="K119" s="339"/>
    </row>
    <row r="120" s="1" customFormat="1" ht="18.75" customHeight="1">
      <c r="B120" s="312"/>
      <c r="C120" s="312"/>
      <c r="D120" s="312"/>
      <c r="E120" s="312"/>
      <c r="F120" s="312"/>
      <c r="G120" s="312"/>
      <c r="H120" s="312"/>
      <c r="I120" s="312"/>
      <c r="J120" s="312"/>
      <c r="K120" s="312"/>
    </row>
    <row r="121" s="1" customFormat="1" ht="7.5" customHeight="1">
      <c r="B121" s="342"/>
      <c r="C121" s="343"/>
      <c r="D121" s="343"/>
      <c r="E121" s="343"/>
      <c r="F121" s="343"/>
      <c r="G121" s="343"/>
      <c r="H121" s="343"/>
      <c r="I121" s="343"/>
      <c r="J121" s="343"/>
      <c r="K121" s="344"/>
    </row>
    <row r="122" s="1" customFormat="1" ht="45" customHeight="1">
      <c r="B122" s="345"/>
      <c r="C122" s="295" t="s">
        <v>3211</v>
      </c>
      <c r="D122" s="295"/>
      <c r="E122" s="295"/>
      <c r="F122" s="295"/>
      <c r="G122" s="295"/>
      <c r="H122" s="295"/>
      <c r="I122" s="295"/>
      <c r="J122" s="295"/>
      <c r="K122" s="346"/>
    </row>
    <row r="123" s="1" customFormat="1" ht="17.25" customHeight="1">
      <c r="B123" s="347"/>
      <c r="C123" s="319" t="s">
        <v>3157</v>
      </c>
      <c r="D123" s="319"/>
      <c r="E123" s="319"/>
      <c r="F123" s="319" t="s">
        <v>3158</v>
      </c>
      <c r="G123" s="320"/>
      <c r="H123" s="319" t="s">
        <v>55</v>
      </c>
      <c r="I123" s="319" t="s">
        <v>58</v>
      </c>
      <c r="J123" s="319" t="s">
        <v>3159</v>
      </c>
      <c r="K123" s="348"/>
    </row>
    <row r="124" s="1" customFormat="1" ht="17.25" customHeight="1">
      <c r="B124" s="347"/>
      <c r="C124" s="321" t="s">
        <v>3160</v>
      </c>
      <c r="D124" s="321"/>
      <c r="E124" s="321"/>
      <c r="F124" s="322" t="s">
        <v>3161</v>
      </c>
      <c r="G124" s="323"/>
      <c r="H124" s="321"/>
      <c r="I124" s="321"/>
      <c r="J124" s="321" t="s">
        <v>3162</v>
      </c>
      <c r="K124" s="348"/>
    </row>
    <row r="125" s="1" customFormat="1" ht="5.25" customHeight="1">
      <c r="B125" s="349"/>
      <c r="C125" s="324"/>
      <c r="D125" s="324"/>
      <c r="E125" s="324"/>
      <c r="F125" s="324"/>
      <c r="G125" s="350"/>
      <c r="H125" s="324"/>
      <c r="I125" s="324"/>
      <c r="J125" s="324"/>
      <c r="K125" s="351"/>
    </row>
    <row r="126" s="1" customFormat="1" ht="15" customHeight="1">
      <c r="B126" s="349"/>
      <c r="C126" s="304" t="s">
        <v>3166</v>
      </c>
      <c r="D126" s="326"/>
      <c r="E126" s="326"/>
      <c r="F126" s="327" t="s">
        <v>3163</v>
      </c>
      <c r="G126" s="304"/>
      <c r="H126" s="304" t="s">
        <v>3203</v>
      </c>
      <c r="I126" s="304" t="s">
        <v>3165</v>
      </c>
      <c r="J126" s="304">
        <v>120</v>
      </c>
      <c r="K126" s="352"/>
    </row>
    <row r="127" s="1" customFormat="1" ht="15" customHeight="1">
      <c r="B127" s="349"/>
      <c r="C127" s="304" t="s">
        <v>3212</v>
      </c>
      <c r="D127" s="304"/>
      <c r="E127" s="304"/>
      <c r="F127" s="327" t="s">
        <v>3163</v>
      </c>
      <c r="G127" s="304"/>
      <c r="H127" s="304" t="s">
        <v>3213</v>
      </c>
      <c r="I127" s="304" t="s">
        <v>3165</v>
      </c>
      <c r="J127" s="304" t="s">
        <v>3214</v>
      </c>
      <c r="K127" s="352"/>
    </row>
    <row r="128" s="1" customFormat="1" ht="15" customHeight="1">
      <c r="B128" s="349"/>
      <c r="C128" s="304" t="s">
        <v>95</v>
      </c>
      <c r="D128" s="304"/>
      <c r="E128" s="304"/>
      <c r="F128" s="327" t="s">
        <v>3163</v>
      </c>
      <c r="G128" s="304"/>
      <c r="H128" s="304" t="s">
        <v>3215</v>
      </c>
      <c r="I128" s="304" t="s">
        <v>3165</v>
      </c>
      <c r="J128" s="304" t="s">
        <v>3214</v>
      </c>
      <c r="K128" s="352"/>
    </row>
    <row r="129" s="1" customFormat="1" ht="15" customHeight="1">
      <c r="B129" s="349"/>
      <c r="C129" s="304" t="s">
        <v>3174</v>
      </c>
      <c r="D129" s="304"/>
      <c r="E129" s="304"/>
      <c r="F129" s="327" t="s">
        <v>3169</v>
      </c>
      <c r="G129" s="304"/>
      <c r="H129" s="304" t="s">
        <v>3175</v>
      </c>
      <c r="I129" s="304" t="s">
        <v>3165</v>
      </c>
      <c r="J129" s="304">
        <v>15</v>
      </c>
      <c r="K129" s="352"/>
    </row>
    <row r="130" s="1" customFormat="1" ht="15" customHeight="1">
      <c r="B130" s="349"/>
      <c r="C130" s="330" t="s">
        <v>3176</v>
      </c>
      <c r="D130" s="330"/>
      <c r="E130" s="330"/>
      <c r="F130" s="331" t="s">
        <v>3169</v>
      </c>
      <c r="G130" s="330"/>
      <c r="H130" s="330" t="s">
        <v>3177</v>
      </c>
      <c r="I130" s="330" t="s">
        <v>3165</v>
      </c>
      <c r="J130" s="330">
        <v>15</v>
      </c>
      <c r="K130" s="352"/>
    </row>
    <row r="131" s="1" customFormat="1" ht="15" customHeight="1">
      <c r="B131" s="349"/>
      <c r="C131" s="330" t="s">
        <v>3178</v>
      </c>
      <c r="D131" s="330"/>
      <c r="E131" s="330"/>
      <c r="F131" s="331" t="s">
        <v>3169</v>
      </c>
      <c r="G131" s="330"/>
      <c r="H131" s="330" t="s">
        <v>3179</v>
      </c>
      <c r="I131" s="330" t="s">
        <v>3165</v>
      </c>
      <c r="J131" s="330">
        <v>20</v>
      </c>
      <c r="K131" s="352"/>
    </row>
    <row r="132" s="1" customFormat="1" ht="15" customHeight="1">
      <c r="B132" s="349"/>
      <c r="C132" s="330" t="s">
        <v>3180</v>
      </c>
      <c r="D132" s="330"/>
      <c r="E132" s="330"/>
      <c r="F132" s="331" t="s">
        <v>3169</v>
      </c>
      <c r="G132" s="330"/>
      <c r="H132" s="330" t="s">
        <v>3181</v>
      </c>
      <c r="I132" s="330" t="s">
        <v>3165</v>
      </c>
      <c r="J132" s="330">
        <v>20</v>
      </c>
      <c r="K132" s="352"/>
    </row>
    <row r="133" s="1" customFormat="1" ht="15" customHeight="1">
      <c r="B133" s="349"/>
      <c r="C133" s="304" t="s">
        <v>3168</v>
      </c>
      <c r="D133" s="304"/>
      <c r="E133" s="304"/>
      <c r="F133" s="327" t="s">
        <v>3169</v>
      </c>
      <c r="G133" s="304"/>
      <c r="H133" s="304" t="s">
        <v>3203</v>
      </c>
      <c r="I133" s="304" t="s">
        <v>3165</v>
      </c>
      <c r="J133" s="304">
        <v>50</v>
      </c>
      <c r="K133" s="352"/>
    </row>
    <row r="134" s="1" customFormat="1" ht="15" customHeight="1">
      <c r="B134" s="349"/>
      <c r="C134" s="304" t="s">
        <v>3182</v>
      </c>
      <c r="D134" s="304"/>
      <c r="E134" s="304"/>
      <c r="F134" s="327" t="s">
        <v>3169</v>
      </c>
      <c r="G134" s="304"/>
      <c r="H134" s="304" t="s">
        <v>3203</v>
      </c>
      <c r="I134" s="304" t="s">
        <v>3165</v>
      </c>
      <c r="J134" s="304">
        <v>50</v>
      </c>
      <c r="K134" s="352"/>
    </row>
    <row r="135" s="1" customFormat="1" ht="15" customHeight="1">
      <c r="B135" s="349"/>
      <c r="C135" s="304" t="s">
        <v>3188</v>
      </c>
      <c r="D135" s="304"/>
      <c r="E135" s="304"/>
      <c r="F135" s="327" t="s">
        <v>3169</v>
      </c>
      <c r="G135" s="304"/>
      <c r="H135" s="304" t="s">
        <v>3203</v>
      </c>
      <c r="I135" s="304" t="s">
        <v>3165</v>
      </c>
      <c r="J135" s="304">
        <v>50</v>
      </c>
      <c r="K135" s="352"/>
    </row>
    <row r="136" s="1" customFormat="1" ht="15" customHeight="1">
      <c r="B136" s="349"/>
      <c r="C136" s="304" t="s">
        <v>3190</v>
      </c>
      <c r="D136" s="304"/>
      <c r="E136" s="304"/>
      <c r="F136" s="327" t="s">
        <v>3169</v>
      </c>
      <c r="G136" s="304"/>
      <c r="H136" s="304" t="s">
        <v>3203</v>
      </c>
      <c r="I136" s="304" t="s">
        <v>3165</v>
      </c>
      <c r="J136" s="304">
        <v>50</v>
      </c>
      <c r="K136" s="352"/>
    </row>
    <row r="137" s="1" customFormat="1" ht="15" customHeight="1">
      <c r="B137" s="349"/>
      <c r="C137" s="304" t="s">
        <v>3191</v>
      </c>
      <c r="D137" s="304"/>
      <c r="E137" s="304"/>
      <c r="F137" s="327" t="s">
        <v>3169</v>
      </c>
      <c r="G137" s="304"/>
      <c r="H137" s="304" t="s">
        <v>3216</v>
      </c>
      <c r="I137" s="304" t="s">
        <v>3165</v>
      </c>
      <c r="J137" s="304">
        <v>255</v>
      </c>
      <c r="K137" s="352"/>
    </row>
    <row r="138" s="1" customFormat="1" ht="15" customHeight="1">
      <c r="B138" s="349"/>
      <c r="C138" s="304" t="s">
        <v>3193</v>
      </c>
      <c r="D138" s="304"/>
      <c r="E138" s="304"/>
      <c r="F138" s="327" t="s">
        <v>3163</v>
      </c>
      <c r="G138" s="304"/>
      <c r="H138" s="304" t="s">
        <v>3217</v>
      </c>
      <c r="I138" s="304" t="s">
        <v>3195</v>
      </c>
      <c r="J138" s="304"/>
      <c r="K138" s="352"/>
    </row>
    <row r="139" s="1" customFormat="1" ht="15" customHeight="1">
      <c r="B139" s="349"/>
      <c r="C139" s="304" t="s">
        <v>3196</v>
      </c>
      <c r="D139" s="304"/>
      <c r="E139" s="304"/>
      <c r="F139" s="327" t="s">
        <v>3163</v>
      </c>
      <c r="G139" s="304"/>
      <c r="H139" s="304" t="s">
        <v>3218</v>
      </c>
      <c r="I139" s="304" t="s">
        <v>3198</v>
      </c>
      <c r="J139" s="304"/>
      <c r="K139" s="352"/>
    </row>
    <row r="140" s="1" customFormat="1" ht="15" customHeight="1">
      <c r="B140" s="349"/>
      <c r="C140" s="304" t="s">
        <v>3199</v>
      </c>
      <c r="D140" s="304"/>
      <c r="E140" s="304"/>
      <c r="F140" s="327" t="s">
        <v>3163</v>
      </c>
      <c r="G140" s="304"/>
      <c r="H140" s="304" t="s">
        <v>3199</v>
      </c>
      <c r="I140" s="304" t="s">
        <v>3198</v>
      </c>
      <c r="J140" s="304"/>
      <c r="K140" s="352"/>
    </row>
    <row r="141" s="1" customFormat="1" ht="15" customHeight="1">
      <c r="B141" s="349"/>
      <c r="C141" s="304" t="s">
        <v>39</v>
      </c>
      <c r="D141" s="304"/>
      <c r="E141" s="304"/>
      <c r="F141" s="327" t="s">
        <v>3163</v>
      </c>
      <c r="G141" s="304"/>
      <c r="H141" s="304" t="s">
        <v>3219</v>
      </c>
      <c r="I141" s="304" t="s">
        <v>3198</v>
      </c>
      <c r="J141" s="304"/>
      <c r="K141" s="352"/>
    </row>
    <row r="142" s="1" customFormat="1" ht="15" customHeight="1">
      <c r="B142" s="349"/>
      <c r="C142" s="304" t="s">
        <v>3220</v>
      </c>
      <c r="D142" s="304"/>
      <c r="E142" s="304"/>
      <c r="F142" s="327" t="s">
        <v>3163</v>
      </c>
      <c r="G142" s="304"/>
      <c r="H142" s="304" t="s">
        <v>3221</v>
      </c>
      <c r="I142" s="304" t="s">
        <v>3198</v>
      </c>
      <c r="J142" s="304"/>
      <c r="K142" s="352"/>
    </row>
    <row r="143" s="1" customFormat="1" ht="15" customHeight="1">
      <c r="B143" s="353"/>
      <c r="C143" s="354"/>
      <c r="D143" s="354"/>
      <c r="E143" s="354"/>
      <c r="F143" s="354"/>
      <c r="G143" s="354"/>
      <c r="H143" s="354"/>
      <c r="I143" s="354"/>
      <c r="J143" s="354"/>
      <c r="K143" s="355"/>
    </row>
    <row r="144" s="1" customFormat="1" ht="18.75" customHeight="1">
      <c r="B144" s="340"/>
      <c r="C144" s="340"/>
      <c r="D144" s="340"/>
      <c r="E144" s="340"/>
      <c r="F144" s="341"/>
      <c r="G144" s="340"/>
      <c r="H144" s="340"/>
      <c r="I144" s="340"/>
      <c r="J144" s="340"/>
      <c r="K144" s="340"/>
    </row>
    <row r="145" s="1" customFormat="1" ht="18.75" customHeight="1">
      <c r="B145" s="312"/>
      <c r="C145" s="312"/>
      <c r="D145" s="312"/>
      <c r="E145" s="312"/>
      <c r="F145" s="312"/>
      <c r="G145" s="312"/>
      <c r="H145" s="312"/>
      <c r="I145" s="312"/>
      <c r="J145" s="312"/>
      <c r="K145" s="312"/>
    </row>
    <row r="146" s="1" customFormat="1" ht="7.5" customHeight="1">
      <c r="B146" s="313"/>
      <c r="C146" s="314"/>
      <c r="D146" s="314"/>
      <c r="E146" s="314"/>
      <c r="F146" s="314"/>
      <c r="G146" s="314"/>
      <c r="H146" s="314"/>
      <c r="I146" s="314"/>
      <c r="J146" s="314"/>
      <c r="K146" s="315"/>
    </row>
    <row r="147" s="1" customFormat="1" ht="45" customHeight="1">
      <c r="B147" s="316"/>
      <c r="C147" s="317" t="s">
        <v>3222</v>
      </c>
      <c r="D147" s="317"/>
      <c r="E147" s="317"/>
      <c r="F147" s="317"/>
      <c r="G147" s="317"/>
      <c r="H147" s="317"/>
      <c r="I147" s="317"/>
      <c r="J147" s="317"/>
      <c r="K147" s="318"/>
    </row>
    <row r="148" s="1" customFormat="1" ht="17.25" customHeight="1">
      <c r="B148" s="316"/>
      <c r="C148" s="319" t="s">
        <v>3157</v>
      </c>
      <c r="D148" s="319"/>
      <c r="E148" s="319"/>
      <c r="F148" s="319" t="s">
        <v>3158</v>
      </c>
      <c r="G148" s="320"/>
      <c r="H148" s="319" t="s">
        <v>55</v>
      </c>
      <c r="I148" s="319" t="s">
        <v>58</v>
      </c>
      <c r="J148" s="319" t="s">
        <v>3159</v>
      </c>
      <c r="K148" s="318"/>
    </row>
    <row r="149" s="1" customFormat="1" ht="17.25" customHeight="1">
      <c r="B149" s="316"/>
      <c r="C149" s="321" t="s">
        <v>3160</v>
      </c>
      <c r="D149" s="321"/>
      <c r="E149" s="321"/>
      <c r="F149" s="322" t="s">
        <v>3161</v>
      </c>
      <c r="G149" s="323"/>
      <c r="H149" s="321"/>
      <c r="I149" s="321"/>
      <c r="J149" s="321" t="s">
        <v>3162</v>
      </c>
      <c r="K149" s="318"/>
    </row>
    <row r="150" s="1" customFormat="1" ht="5.25" customHeight="1">
      <c r="B150" s="329"/>
      <c r="C150" s="324"/>
      <c r="D150" s="324"/>
      <c r="E150" s="324"/>
      <c r="F150" s="324"/>
      <c r="G150" s="325"/>
      <c r="H150" s="324"/>
      <c r="I150" s="324"/>
      <c r="J150" s="324"/>
      <c r="K150" s="352"/>
    </row>
    <row r="151" s="1" customFormat="1" ht="15" customHeight="1">
      <c r="B151" s="329"/>
      <c r="C151" s="356" t="s">
        <v>3166</v>
      </c>
      <c r="D151" s="304"/>
      <c r="E151" s="304"/>
      <c r="F151" s="357" t="s">
        <v>3163</v>
      </c>
      <c r="G151" s="304"/>
      <c r="H151" s="356" t="s">
        <v>3203</v>
      </c>
      <c r="I151" s="356" t="s">
        <v>3165</v>
      </c>
      <c r="J151" s="356">
        <v>120</v>
      </c>
      <c r="K151" s="352"/>
    </row>
    <row r="152" s="1" customFormat="1" ht="15" customHeight="1">
      <c r="B152" s="329"/>
      <c r="C152" s="356" t="s">
        <v>3212</v>
      </c>
      <c r="D152" s="304"/>
      <c r="E152" s="304"/>
      <c r="F152" s="357" t="s">
        <v>3163</v>
      </c>
      <c r="G152" s="304"/>
      <c r="H152" s="356" t="s">
        <v>3223</v>
      </c>
      <c r="I152" s="356" t="s">
        <v>3165</v>
      </c>
      <c r="J152" s="356" t="s">
        <v>3214</v>
      </c>
      <c r="K152" s="352"/>
    </row>
    <row r="153" s="1" customFormat="1" ht="15" customHeight="1">
      <c r="B153" s="329"/>
      <c r="C153" s="356" t="s">
        <v>95</v>
      </c>
      <c r="D153" s="304"/>
      <c r="E153" s="304"/>
      <c r="F153" s="357" t="s">
        <v>3163</v>
      </c>
      <c r="G153" s="304"/>
      <c r="H153" s="356" t="s">
        <v>3224</v>
      </c>
      <c r="I153" s="356" t="s">
        <v>3165</v>
      </c>
      <c r="J153" s="356" t="s">
        <v>3214</v>
      </c>
      <c r="K153" s="352"/>
    </row>
    <row r="154" s="1" customFormat="1" ht="15" customHeight="1">
      <c r="B154" s="329"/>
      <c r="C154" s="356" t="s">
        <v>3168</v>
      </c>
      <c r="D154" s="304"/>
      <c r="E154" s="304"/>
      <c r="F154" s="357" t="s">
        <v>3169</v>
      </c>
      <c r="G154" s="304"/>
      <c r="H154" s="356" t="s">
        <v>3203</v>
      </c>
      <c r="I154" s="356" t="s">
        <v>3165</v>
      </c>
      <c r="J154" s="356">
        <v>50</v>
      </c>
      <c r="K154" s="352"/>
    </row>
    <row r="155" s="1" customFormat="1" ht="15" customHeight="1">
      <c r="B155" s="329"/>
      <c r="C155" s="356" t="s">
        <v>3171</v>
      </c>
      <c r="D155" s="304"/>
      <c r="E155" s="304"/>
      <c r="F155" s="357" t="s">
        <v>3163</v>
      </c>
      <c r="G155" s="304"/>
      <c r="H155" s="356" t="s">
        <v>3203</v>
      </c>
      <c r="I155" s="356" t="s">
        <v>3173</v>
      </c>
      <c r="J155" s="356"/>
      <c r="K155" s="352"/>
    </row>
    <row r="156" s="1" customFormat="1" ht="15" customHeight="1">
      <c r="B156" s="329"/>
      <c r="C156" s="356" t="s">
        <v>3182</v>
      </c>
      <c r="D156" s="304"/>
      <c r="E156" s="304"/>
      <c r="F156" s="357" t="s">
        <v>3169</v>
      </c>
      <c r="G156" s="304"/>
      <c r="H156" s="356" t="s">
        <v>3203</v>
      </c>
      <c r="I156" s="356" t="s">
        <v>3165</v>
      </c>
      <c r="J156" s="356">
        <v>50</v>
      </c>
      <c r="K156" s="352"/>
    </row>
    <row r="157" s="1" customFormat="1" ht="15" customHeight="1">
      <c r="B157" s="329"/>
      <c r="C157" s="356" t="s">
        <v>3190</v>
      </c>
      <c r="D157" s="304"/>
      <c r="E157" s="304"/>
      <c r="F157" s="357" t="s">
        <v>3169</v>
      </c>
      <c r="G157" s="304"/>
      <c r="H157" s="356" t="s">
        <v>3203</v>
      </c>
      <c r="I157" s="356" t="s">
        <v>3165</v>
      </c>
      <c r="J157" s="356">
        <v>50</v>
      </c>
      <c r="K157" s="352"/>
    </row>
    <row r="158" s="1" customFormat="1" ht="15" customHeight="1">
      <c r="B158" s="329"/>
      <c r="C158" s="356" t="s">
        <v>3188</v>
      </c>
      <c r="D158" s="304"/>
      <c r="E158" s="304"/>
      <c r="F158" s="357" t="s">
        <v>3169</v>
      </c>
      <c r="G158" s="304"/>
      <c r="H158" s="356" t="s">
        <v>3203</v>
      </c>
      <c r="I158" s="356" t="s">
        <v>3165</v>
      </c>
      <c r="J158" s="356">
        <v>50</v>
      </c>
      <c r="K158" s="352"/>
    </row>
    <row r="159" s="1" customFormat="1" ht="15" customHeight="1">
      <c r="B159" s="329"/>
      <c r="C159" s="356" t="s">
        <v>116</v>
      </c>
      <c r="D159" s="304"/>
      <c r="E159" s="304"/>
      <c r="F159" s="357" t="s">
        <v>3163</v>
      </c>
      <c r="G159" s="304"/>
      <c r="H159" s="356" t="s">
        <v>3225</v>
      </c>
      <c r="I159" s="356" t="s">
        <v>3165</v>
      </c>
      <c r="J159" s="356" t="s">
        <v>3226</v>
      </c>
      <c r="K159" s="352"/>
    </row>
    <row r="160" s="1" customFormat="1" ht="15" customHeight="1">
      <c r="B160" s="329"/>
      <c r="C160" s="356" t="s">
        <v>3227</v>
      </c>
      <c r="D160" s="304"/>
      <c r="E160" s="304"/>
      <c r="F160" s="357" t="s">
        <v>3163</v>
      </c>
      <c r="G160" s="304"/>
      <c r="H160" s="356" t="s">
        <v>3228</v>
      </c>
      <c r="I160" s="356" t="s">
        <v>3198</v>
      </c>
      <c r="J160" s="356"/>
      <c r="K160" s="352"/>
    </row>
    <row r="161" s="1" customFormat="1" ht="15" customHeight="1">
      <c r="B161" s="358"/>
      <c r="C161" s="338"/>
      <c r="D161" s="338"/>
      <c r="E161" s="338"/>
      <c r="F161" s="338"/>
      <c r="G161" s="338"/>
      <c r="H161" s="338"/>
      <c r="I161" s="338"/>
      <c r="J161" s="338"/>
      <c r="K161" s="359"/>
    </row>
    <row r="162" s="1" customFormat="1" ht="18.75" customHeight="1">
      <c r="B162" s="340"/>
      <c r="C162" s="350"/>
      <c r="D162" s="350"/>
      <c r="E162" s="350"/>
      <c r="F162" s="360"/>
      <c r="G162" s="350"/>
      <c r="H162" s="350"/>
      <c r="I162" s="350"/>
      <c r="J162" s="350"/>
      <c r="K162" s="340"/>
    </row>
    <row r="163" s="1" customFormat="1" ht="18.75" customHeight="1">
      <c r="B163" s="312"/>
      <c r="C163" s="312"/>
      <c r="D163" s="312"/>
      <c r="E163" s="312"/>
      <c r="F163" s="312"/>
      <c r="G163" s="312"/>
      <c r="H163" s="312"/>
      <c r="I163" s="312"/>
      <c r="J163" s="312"/>
      <c r="K163" s="312"/>
    </row>
    <row r="164" s="1" customFormat="1" ht="7.5" customHeight="1">
      <c r="B164" s="291"/>
      <c r="C164" s="292"/>
      <c r="D164" s="292"/>
      <c r="E164" s="292"/>
      <c r="F164" s="292"/>
      <c r="G164" s="292"/>
      <c r="H164" s="292"/>
      <c r="I164" s="292"/>
      <c r="J164" s="292"/>
      <c r="K164" s="293"/>
    </row>
    <row r="165" s="1" customFormat="1" ht="45" customHeight="1">
      <c r="B165" s="294"/>
      <c r="C165" s="295" t="s">
        <v>3229</v>
      </c>
      <c r="D165" s="295"/>
      <c r="E165" s="295"/>
      <c r="F165" s="295"/>
      <c r="G165" s="295"/>
      <c r="H165" s="295"/>
      <c r="I165" s="295"/>
      <c r="J165" s="295"/>
      <c r="K165" s="296"/>
    </row>
    <row r="166" s="1" customFormat="1" ht="17.25" customHeight="1">
      <c r="B166" s="294"/>
      <c r="C166" s="319" t="s">
        <v>3157</v>
      </c>
      <c r="D166" s="319"/>
      <c r="E166" s="319"/>
      <c r="F166" s="319" t="s">
        <v>3158</v>
      </c>
      <c r="G166" s="361"/>
      <c r="H166" s="362" t="s">
        <v>55</v>
      </c>
      <c r="I166" s="362" t="s">
        <v>58</v>
      </c>
      <c r="J166" s="319" t="s">
        <v>3159</v>
      </c>
      <c r="K166" s="296"/>
    </row>
    <row r="167" s="1" customFormat="1" ht="17.25" customHeight="1">
      <c r="B167" s="297"/>
      <c r="C167" s="321" t="s">
        <v>3160</v>
      </c>
      <c r="D167" s="321"/>
      <c r="E167" s="321"/>
      <c r="F167" s="322" t="s">
        <v>3161</v>
      </c>
      <c r="G167" s="363"/>
      <c r="H167" s="364"/>
      <c r="I167" s="364"/>
      <c r="J167" s="321" t="s">
        <v>3162</v>
      </c>
      <c r="K167" s="299"/>
    </row>
    <row r="168" s="1" customFormat="1" ht="5.25" customHeight="1">
      <c r="B168" s="329"/>
      <c r="C168" s="324"/>
      <c r="D168" s="324"/>
      <c r="E168" s="324"/>
      <c r="F168" s="324"/>
      <c r="G168" s="325"/>
      <c r="H168" s="324"/>
      <c r="I168" s="324"/>
      <c r="J168" s="324"/>
      <c r="K168" s="352"/>
    </row>
    <row r="169" s="1" customFormat="1" ht="15" customHeight="1">
      <c r="B169" s="329"/>
      <c r="C169" s="304" t="s">
        <v>3166</v>
      </c>
      <c r="D169" s="304"/>
      <c r="E169" s="304"/>
      <c r="F169" s="327" t="s">
        <v>3163</v>
      </c>
      <c r="G169" s="304"/>
      <c r="H169" s="304" t="s">
        <v>3203</v>
      </c>
      <c r="I169" s="304" t="s">
        <v>3165</v>
      </c>
      <c r="J169" s="304">
        <v>120</v>
      </c>
      <c r="K169" s="352"/>
    </row>
    <row r="170" s="1" customFormat="1" ht="15" customHeight="1">
      <c r="B170" s="329"/>
      <c r="C170" s="304" t="s">
        <v>3212</v>
      </c>
      <c r="D170" s="304"/>
      <c r="E170" s="304"/>
      <c r="F170" s="327" t="s">
        <v>3163</v>
      </c>
      <c r="G170" s="304"/>
      <c r="H170" s="304" t="s">
        <v>3213</v>
      </c>
      <c r="I170" s="304" t="s">
        <v>3165</v>
      </c>
      <c r="J170" s="304" t="s">
        <v>3214</v>
      </c>
      <c r="K170" s="352"/>
    </row>
    <row r="171" s="1" customFormat="1" ht="15" customHeight="1">
      <c r="B171" s="329"/>
      <c r="C171" s="304" t="s">
        <v>95</v>
      </c>
      <c r="D171" s="304"/>
      <c r="E171" s="304"/>
      <c r="F171" s="327" t="s">
        <v>3163</v>
      </c>
      <c r="G171" s="304"/>
      <c r="H171" s="304" t="s">
        <v>3230</v>
      </c>
      <c r="I171" s="304" t="s">
        <v>3165</v>
      </c>
      <c r="J171" s="304" t="s">
        <v>3214</v>
      </c>
      <c r="K171" s="352"/>
    </row>
    <row r="172" s="1" customFormat="1" ht="15" customHeight="1">
      <c r="B172" s="329"/>
      <c r="C172" s="304" t="s">
        <v>3168</v>
      </c>
      <c r="D172" s="304"/>
      <c r="E172" s="304"/>
      <c r="F172" s="327" t="s">
        <v>3169</v>
      </c>
      <c r="G172" s="304"/>
      <c r="H172" s="304" t="s">
        <v>3230</v>
      </c>
      <c r="I172" s="304" t="s">
        <v>3165</v>
      </c>
      <c r="J172" s="304">
        <v>50</v>
      </c>
      <c r="K172" s="352"/>
    </row>
    <row r="173" s="1" customFormat="1" ht="15" customHeight="1">
      <c r="B173" s="329"/>
      <c r="C173" s="304" t="s">
        <v>3171</v>
      </c>
      <c r="D173" s="304"/>
      <c r="E173" s="304"/>
      <c r="F173" s="327" t="s">
        <v>3163</v>
      </c>
      <c r="G173" s="304"/>
      <c r="H173" s="304" t="s">
        <v>3230</v>
      </c>
      <c r="I173" s="304" t="s">
        <v>3173</v>
      </c>
      <c r="J173" s="304"/>
      <c r="K173" s="352"/>
    </row>
    <row r="174" s="1" customFormat="1" ht="15" customHeight="1">
      <c r="B174" s="329"/>
      <c r="C174" s="304" t="s">
        <v>3182</v>
      </c>
      <c r="D174" s="304"/>
      <c r="E174" s="304"/>
      <c r="F174" s="327" t="s">
        <v>3169</v>
      </c>
      <c r="G174" s="304"/>
      <c r="H174" s="304" t="s">
        <v>3230</v>
      </c>
      <c r="I174" s="304" t="s">
        <v>3165</v>
      </c>
      <c r="J174" s="304">
        <v>50</v>
      </c>
      <c r="K174" s="352"/>
    </row>
    <row r="175" s="1" customFormat="1" ht="15" customHeight="1">
      <c r="B175" s="329"/>
      <c r="C175" s="304" t="s">
        <v>3190</v>
      </c>
      <c r="D175" s="304"/>
      <c r="E175" s="304"/>
      <c r="F175" s="327" t="s">
        <v>3169</v>
      </c>
      <c r="G175" s="304"/>
      <c r="H175" s="304" t="s">
        <v>3230</v>
      </c>
      <c r="I175" s="304" t="s">
        <v>3165</v>
      </c>
      <c r="J175" s="304">
        <v>50</v>
      </c>
      <c r="K175" s="352"/>
    </row>
    <row r="176" s="1" customFormat="1" ht="15" customHeight="1">
      <c r="B176" s="329"/>
      <c r="C176" s="304" t="s">
        <v>3188</v>
      </c>
      <c r="D176" s="304"/>
      <c r="E176" s="304"/>
      <c r="F176" s="327" t="s">
        <v>3169</v>
      </c>
      <c r="G176" s="304"/>
      <c r="H176" s="304" t="s">
        <v>3230</v>
      </c>
      <c r="I176" s="304" t="s">
        <v>3165</v>
      </c>
      <c r="J176" s="304">
        <v>50</v>
      </c>
      <c r="K176" s="352"/>
    </row>
    <row r="177" s="1" customFormat="1" ht="15" customHeight="1">
      <c r="B177" s="329"/>
      <c r="C177" s="304" t="s">
        <v>145</v>
      </c>
      <c r="D177" s="304"/>
      <c r="E177" s="304"/>
      <c r="F177" s="327" t="s">
        <v>3163</v>
      </c>
      <c r="G177" s="304"/>
      <c r="H177" s="304" t="s">
        <v>3231</v>
      </c>
      <c r="I177" s="304" t="s">
        <v>3232</v>
      </c>
      <c r="J177" s="304"/>
      <c r="K177" s="352"/>
    </row>
    <row r="178" s="1" customFormat="1" ht="15" customHeight="1">
      <c r="B178" s="329"/>
      <c r="C178" s="304" t="s">
        <v>58</v>
      </c>
      <c r="D178" s="304"/>
      <c r="E178" s="304"/>
      <c r="F178" s="327" t="s">
        <v>3163</v>
      </c>
      <c r="G178" s="304"/>
      <c r="H178" s="304" t="s">
        <v>3233</v>
      </c>
      <c r="I178" s="304" t="s">
        <v>3234</v>
      </c>
      <c r="J178" s="304">
        <v>1</v>
      </c>
      <c r="K178" s="352"/>
    </row>
    <row r="179" s="1" customFormat="1" ht="15" customHeight="1">
      <c r="B179" s="329"/>
      <c r="C179" s="304" t="s">
        <v>54</v>
      </c>
      <c r="D179" s="304"/>
      <c r="E179" s="304"/>
      <c r="F179" s="327" t="s">
        <v>3163</v>
      </c>
      <c r="G179" s="304"/>
      <c r="H179" s="304" t="s">
        <v>3235</v>
      </c>
      <c r="I179" s="304" t="s">
        <v>3165</v>
      </c>
      <c r="J179" s="304">
        <v>20</v>
      </c>
      <c r="K179" s="352"/>
    </row>
    <row r="180" s="1" customFormat="1" ht="15" customHeight="1">
      <c r="B180" s="329"/>
      <c r="C180" s="304" t="s">
        <v>55</v>
      </c>
      <c r="D180" s="304"/>
      <c r="E180" s="304"/>
      <c r="F180" s="327" t="s">
        <v>3163</v>
      </c>
      <c r="G180" s="304"/>
      <c r="H180" s="304" t="s">
        <v>3236</v>
      </c>
      <c r="I180" s="304" t="s">
        <v>3165</v>
      </c>
      <c r="J180" s="304">
        <v>255</v>
      </c>
      <c r="K180" s="352"/>
    </row>
    <row r="181" s="1" customFormat="1" ht="15" customHeight="1">
      <c r="B181" s="329"/>
      <c r="C181" s="304" t="s">
        <v>146</v>
      </c>
      <c r="D181" s="304"/>
      <c r="E181" s="304"/>
      <c r="F181" s="327" t="s">
        <v>3163</v>
      </c>
      <c r="G181" s="304"/>
      <c r="H181" s="304" t="s">
        <v>3127</v>
      </c>
      <c r="I181" s="304" t="s">
        <v>3165</v>
      </c>
      <c r="J181" s="304">
        <v>10</v>
      </c>
      <c r="K181" s="352"/>
    </row>
    <row r="182" s="1" customFormat="1" ht="15" customHeight="1">
      <c r="B182" s="329"/>
      <c r="C182" s="304" t="s">
        <v>147</v>
      </c>
      <c r="D182" s="304"/>
      <c r="E182" s="304"/>
      <c r="F182" s="327" t="s">
        <v>3163</v>
      </c>
      <c r="G182" s="304"/>
      <c r="H182" s="304" t="s">
        <v>3237</v>
      </c>
      <c r="I182" s="304" t="s">
        <v>3198</v>
      </c>
      <c r="J182" s="304"/>
      <c r="K182" s="352"/>
    </row>
    <row r="183" s="1" customFormat="1" ht="15" customHeight="1">
      <c r="B183" s="329"/>
      <c r="C183" s="304" t="s">
        <v>3238</v>
      </c>
      <c r="D183" s="304"/>
      <c r="E183" s="304"/>
      <c r="F183" s="327" t="s">
        <v>3163</v>
      </c>
      <c r="G183" s="304"/>
      <c r="H183" s="304" t="s">
        <v>3239</v>
      </c>
      <c r="I183" s="304" t="s">
        <v>3198</v>
      </c>
      <c r="J183" s="304"/>
      <c r="K183" s="352"/>
    </row>
    <row r="184" s="1" customFormat="1" ht="15" customHeight="1">
      <c r="B184" s="329"/>
      <c r="C184" s="304" t="s">
        <v>3227</v>
      </c>
      <c r="D184" s="304"/>
      <c r="E184" s="304"/>
      <c r="F184" s="327" t="s">
        <v>3163</v>
      </c>
      <c r="G184" s="304"/>
      <c r="H184" s="304" t="s">
        <v>3240</v>
      </c>
      <c r="I184" s="304" t="s">
        <v>3198</v>
      </c>
      <c r="J184" s="304"/>
      <c r="K184" s="352"/>
    </row>
    <row r="185" s="1" customFormat="1" ht="15" customHeight="1">
      <c r="B185" s="329"/>
      <c r="C185" s="304" t="s">
        <v>149</v>
      </c>
      <c r="D185" s="304"/>
      <c r="E185" s="304"/>
      <c r="F185" s="327" t="s">
        <v>3169</v>
      </c>
      <c r="G185" s="304"/>
      <c r="H185" s="304" t="s">
        <v>3241</v>
      </c>
      <c r="I185" s="304" t="s">
        <v>3165</v>
      </c>
      <c r="J185" s="304">
        <v>50</v>
      </c>
      <c r="K185" s="352"/>
    </row>
    <row r="186" s="1" customFormat="1" ht="15" customHeight="1">
      <c r="B186" s="329"/>
      <c r="C186" s="304" t="s">
        <v>3242</v>
      </c>
      <c r="D186" s="304"/>
      <c r="E186" s="304"/>
      <c r="F186" s="327" t="s">
        <v>3169</v>
      </c>
      <c r="G186" s="304"/>
      <c r="H186" s="304" t="s">
        <v>3243</v>
      </c>
      <c r="I186" s="304" t="s">
        <v>3244</v>
      </c>
      <c r="J186" s="304"/>
      <c r="K186" s="352"/>
    </row>
    <row r="187" s="1" customFormat="1" ht="15" customHeight="1">
      <c r="B187" s="329"/>
      <c r="C187" s="304" t="s">
        <v>3245</v>
      </c>
      <c r="D187" s="304"/>
      <c r="E187" s="304"/>
      <c r="F187" s="327" t="s">
        <v>3169</v>
      </c>
      <c r="G187" s="304"/>
      <c r="H187" s="304" t="s">
        <v>3246</v>
      </c>
      <c r="I187" s="304" t="s">
        <v>3244</v>
      </c>
      <c r="J187" s="304"/>
      <c r="K187" s="352"/>
    </row>
    <row r="188" s="1" customFormat="1" ht="15" customHeight="1">
      <c r="B188" s="329"/>
      <c r="C188" s="304" t="s">
        <v>3247</v>
      </c>
      <c r="D188" s="304"/>
      <c r="E188" s="304"/>
      <c r="F188" s="327" t="s">
        <v>3169</v>
      </c>
      <c r="G188" s="304"/>
      <c r="H188" s="304" t="s">
        <v>3248</v>
      </c>
      <c r="I188" s="304" t="s">
        <v>3244</v>
      </c>
      <c r="J188" s="304"/>
      <c r="K188" s="352"/>
    </row>
    <row r="189" s="1" customFormat="1" ht="15" customHeight="1">
      <c r="B189" s="329"/>
      <c r="C189" s="365" t="s">
        <v>3249</v>
      </c>
      <c r="D189" s="304"/>
      <c r="E189" s="304"/>
      <c r="F189" s="327" t="s">
        <v>3169</v>
      </c>
      <c r="G189" s="304"/>
      <c r="H189" s="304" t="s">
        <v>3250</v>
      </c>
      <c r="I189" s="304" t="s">
        <v>3251</v>
      </c>
      <c r="J189" s="366" t="s">
        <v>3252</v>
      </c>
      <c r="K189" s="352"/>
    </row>
    <row r="190" s="17" customFormat="1" ht="15" customHeight="1">
      <c r="B190" s="367"/>
      <c r="C190" s="368" t="s">
        <v>3253</v>
      </c>
      <c r="D190" s="369"/>
      <c r="E190" s="369"/>
      <c r="F190" s="370" t="s">
        <v>3169</v>
      </c>
      <c r="G190" s="369"/>
      <c r="H190" s="369" t="s">
        <v>3254</v>
      </c>
      <c r="I190" s="369" t="s">
        <v>3251</v>
      </c>
      <c r="J190" s="371" t="s">
        <v>3252</v>
      </c>
      <c r="K190" s="372"/>
    </row>
    <row r="191" s="1" customFormat="1" ht="15" customHeight="1">
      <c r="B191" s="329"/>
      <c r="C191" s="365" t="s">
        <v>43</v>
      </c>
      <c r="D191" s="304"/>
      <c r="E191" s="304"/>
      <c r="F191" s="327" t="s">
        <v>3163</v>
      </c>
      <c r="G191" s="304"/>
      <c r="H191" s="301" t="s">
        <v>3255</v>
      </c>
      <c r="I191" s="304" t="s">
        <v>3256</v>
      </c>
      <c r="J191" s="304"/>
      <c r="K191" s="352"/>
    </row>
    <row r="192" s="1" customFormat="1" ht="15" customHeight="1">
      <c r="B192" s="329"/>
      <c r="C192" s="365" t="s">
        <v>3257</v>
      </c>
      <c r="D192" s="304"/>
      <c r="E192" s="304"/>
      <c r="F192" s="327" t="s">
        <v>3163</v>
      </c>
      <c r="G192" s="304"/>
      <c r="H192" s="304" t="s">
        <v>3258</v>
      </c>
      <c r="I192" s="304" t="s">
        <v>3198</v>
      </c>
      <c r="J192" s="304"/>
      <c r="K192" s="352"/>
    </row>
    <row r="193" s="1" customFormat="1" ht="15" customHeight="1">
      <c r="B193" s="329"/>
      <c r="C193" s="365" t="s">
        <v>3259</v>
      </c>
      <c r="D193" s="304"/>
      <c r="E193" s="304"/>
      <c r="F193" s="327" t="s">
        <v>3163</v>
      </c>
      <c r="G193" s="304"/>
      <c r="H193" s="304" t="s">
        <v>3260</v>
      </c>
      <c r="I193" s="304" t="s">
        <v>3198</v>
      </c>
      <c r="J193" s="304"/>
      <c r="K193" s="352"/>
    </row>
    <row r="194" s="1" customFormat="1" ht="15" customHeight="1">
      <c r="B194" s="329"/>
      <c r="C194" s="365" t="s">
        <v>3261</v>
      </c>
      <c r="D194" s="304"/>
      <c r="E194" s="304"/>
      <c r="F194" s="327" t="s">
        <v>3169</v>
      </c>
      <c r="G194" s="304"/>
      <c r="H194" s="304" t="s">
        <v>3262</v>
      </c>
      <c r="I194" s="304" t="s">
        <v>3198</v>
      </c>
      <c r="J194" s="304"/>
      <c r="K194" s="352"/>
    </row>
    <row r="195" s="1" customFormat="1" ht="15" customHeight="1">
      <c r="B195" s="358"/>
      <c r="C195" s="373"/>
      <c r="D195" s="338"/>
      <c r="E195" s="338"/>
      <c r="F195" s="338"/>
      <c r="G195" s="338"/>
      <c r="H195" s="338"/>
      <c r="I195" s="338"/>
      <c r="J195" s="338"/>
      <c r="K195" s="359"/>
    </row>
    <row r="196" s="1" customFormat="1" ht="18.75" customHeight="1">
      <c r="B196" s="340"/>
      <c r="C196" s="350"/>
      <c r="D196" s="350"/>
      <c r="E196" s="350"/>
      <c r="F196" s="360"/>
      <c r="G196" s="350"/>
      <c r="H196" s="350"/>
      <c r="I196" s="350"/>
      <c r="J196" s="350"/>
      <c r="K196" s="340"/>
    </row>
    <row r="197" s="1" customFormat="1" ht="18.75" customHeight="1">
      <c r="B197" s="340"/>
      <c r="C197" s="350"/>
      <c r="D197" s="350"/>
      <c r="E197" s="350"/>
      <c r="F197" s="360"/>
      <c r="G197" s="350"/>
      <c r="H197" s="350"/>
      <c r="I197" s="350"/>
      <c r="J197" s="350"/>
      <c r="K197" s="340"/>
    </row>
    <row r="198" s="1" customFormat="1" ht="18.75" customHeight="1">
      <c r="B198" s="312"/>
      <c r="C198" s="312"/>
      <c r="D198" s="312"/>
      <c r="E198" s="312"/>
      <c r="F198" s="312"/>
      <c r="G198" s="312"/>
      <c r="H198" s="312"/>
      <c r="I198" s="312"/>
      <c r="J198" s="312"/>
      <c r="K198" s="312"/>
    </row>
    <row r="199" s="1" customFormat="1" ht="13.5">
      <c r="B199" s="291"/>
      <c r="C199" s="292"/>
      <c r="D199" s="292"/>
      <c r="E199" s="292"/>
      <c r="F199" s="292"/>
      <c r="G199" s="292"/>
      <c r="H199" s="292"/>
      <c r="I199" s="292"/>
      <c r="J199" s="292"/>
      <c r="K199" s="293"/>
    </row>
    <row r="200" s="1" customFormat="1" ht="21">
      <c r="B200" s="294"/>
      <c r="C200" s="295" t="s">
        <v>3263</v>
      </c>
      <c r="D200" s="295"/>
      <c r="E200" s="295"/>
      <c r="F200" s="295"/>
      <c r="G200" s="295"/>
      <c r="H200" s="295"/>
      <c r="I200" s="295"/>
      <c r="J200" s="295"/>
      <c r="K200" s="296"/>
    </row>
    <row r="201" s="1" customFormat="1" ht="25.5" customHeight="1">
      <c r="B201" s="294"/>
      <c r="C201" s="374" t="s">
        <v>3264</v>
      </c>
      <c r="D201" s="374"/>
      <c r="E201" s="374"/>
      <c r="F201" s="374" t="s">
        <v>3265</v>
      </c>
      <c r="G201" s="375"/>
      <c r="H201" s="374" t="s">
        <v>3266</v>
      </c>
      <c r="I201" s="374"/>
      <c r="J201" s="374"/>
      <c r="K201" s="296"/>
    </row>
    <row r="202" s="1" customFormat="1" ht="5.25" customHeight="1">
      <c r="B202" s="329"/>
      <c r="C202" s="324"/>
      <c r="D202" s="324"/>
      <c r="E202" s="324"/>
      <c r="F202" s="324"/>
      <c r="G202" s="350"/>
      <c r="H202" s="324"/>
      <c r="I202" s="324"/>
      <c r="J202" s="324"/>
      <c r="K202" s="352"/>
    </row>
    <row r="203" s="1" customFormat="1" ht="15" customHeight="1">
      <c r="B203" s="329"/>
      <c r="C203" s="304" t="s">
        <v>3256</v>
      </c>
      <c r="D203" s="304"/>
      <c r="E203" s="304"/>
      <c r="F203" s="327" t="s">
        <v>44</v>
      </c>
      <c r="G203" s="304"/>
      <c r="H203" s="304" t="s">
        <v>3267</v>
      </c>
      <c r="I203" s="304"/>
      <c r="J203" s="304"/>
      <c r="K203" s="352"/>
    </row>
    <row r="204" s="1" customFormat="1" ht="15" customHeight="1">
      <c r="B204" s="329"/>
      <c r="C204" s="304"/>
      <c r="D204" s="304"/>
      <c r="E204" s="304"/>
      <c r="F204" s="327" t="s">
        <v>45</v>
      </c>
      <c r="G204" s="304"/>
      <c r="H204" s="304" t="s">
        <v>3268</v>
      </c>
      <c r="I204" s="304"/>
      <c r="J204" s="304"/>
      <c r="K204" s="352"/>
    </row>
    <row r="205" s="1" customFormat="1" ht="15" customHeight="1">
      <c r="B205" s="329"/>
      <c r="C205" s="304"/>
      <c r="D205" s="304"/>
      <c r="E205" s="304"/>
      <c r="F205" s="327" t="s">
        <v>48</v>
      </c>
      <c r="G205" s="304"/>
      <c r="H205" s="304" t="s">
        <v>3269</v>
      </c>
      <c r="I205" s="304"/>
      <c r="J205" s="304"/>
      <c r="K205" s="352"/>
    </row>
    <row r="206" s="1" customFormat="1" ht="15" customHeight="1">
      <c r="B206" s="329"/>
      <c r="C206" s="304"/>
      <c r="D206" s="304"/>
      <c r="E206" s="304"/>
      <c r="F206" s="327" t="s">
        <v>46</v>
      </c>
      <c r="G206" s="304"/>
      <c r="H206" s="304" t="s">
        <v>3270</v>
      </c>
      <c r="I206" s="304"/>
      <c r="J206" s="304"/>
      <c r="K206" s="352"/>
    </row>
    <row r="207" s="1" customFormat="1" ht="15" customHeight="1">
      <c r="B207" s="329"/>
      <c r="C207" s="304"/>
      <c r="D207" s="304"/>
      <c r="E207" s="304"/>
      <c r="F207" s="327" t="s">
        <v>47</v>
      </c>
      <c r="G207" s="304"/>
      <c r="H207" s="304" t="s">
        <v>3271</v>
      </c>
      <c r="I207" s="304"/>
      <c r="J207" s="304"/>
      <c r="K207" s="352"/>
    </row>
    <row r="208" s="1" customFormat="1" ht="15" customHeight="1">
      <c r="B208" s="329"/>
      <c r="C208" s="304"/>
      <c r="D208" s="304"/>
      <c r="E208" s="304"/>
      <c r="F208" s="327"/>
      <c r="G208" s="304"/>
      <c r="H208" s="304"/>
      <c r="I208" s="304"/>
      <c r="J208" s="304"/>
      <c r="K208" s="352"/>
    </row>
    <row r="209" s="1" customFormat="1" ht="15" customHeight="1">
      <c r="B209" s="329"/>
      <c r="C209" s="304" t="s">
        <v>3210</v>
      </c>
      <c r="D209" s="304"/>
      <c r="E209" s="304"/>
      <c r="F209" s="327" t="s">
        <v>80</v>
      </c>
      <c r="G209" s="304"/>
      <c r="H209" s="304" t="s">
        <v>3272</v>
      </c>
      <c r="I209" s="304"/>
      <c r="J209" s="304"/>
      <c r="K209" s="352"/>
    </row>
    <row r="210" s="1" customFormat="1" ht="15" customHeight="1">
      <c r="B210" s="329"/>
      <c r="C210" s="304"/>
      <c r="D210" s="304"/>
      <c r="E210" s="304"/>
      <c r="F210" s="327" t="s">
        <v>3106</v>
      </c>
      <c r="G210" s="304"/>
      <c r="H210" s="304" t="s">
        <v>3107</v>
      </c>
      <c r="I210" s="304"/>
      <c r="J210" s="304"/>
      <c r="K210" s="352"/>
    </row>
    <row r="211" s="1" customFormat="1" ht="15" customHeight="1">
      <c r="B211" s="329"/>
      <c r="C211" s="304"/>
      <c r="D211" s="304"/>
      <c r="E211" s="304"/>
      <c r="F211" s="327" t="s">
        <v>3104</v>
      </c>
      <c r="G211" s="304"/>
      <c r="H211" s="304" t="s">
        <v>3273</v>
      </c>
      <c r="I211" s="304"/>
      <c r="J211" s="304"/>
      <c r="K211" s="352"/>
    </row>
    <row r="212" s="1" customFormat="1" ht="15" customHeight="1">
      <c r="B212" s="376"/>
      <c r="C212" s="304"/>
      <c r="D212" s="304"/>
      <c r="E212" s="304"/>
      <c r="F212" s="327" t="s">
        <v>3108</v>
      </c>
      <c r="G212" s="365"/>
      <c r="H212" s="356" t="s">
        <v>3109</v>
      </c>
      <c r="I212" s="356"/>
      <c r="J212" s="356"/>
      <c r="K212" s="377"/>
    </row>
    <row r="213" s="1" customFormat="1" ht="15" customHeight="1">
      <c r="B213" s="376"/>
      <c r="C213" s="304"/>
      <c r="D213" s="304"/>
      <c r="E213" s="304"/>
      <c r="F213" s="327" t="s">
        <v>3110</v>
      </c>
      <c r="G213" s="365"/>
      <c r="H213" s="356" t="s">
        <v>2011</v>
      </c>
      <c r="I213" s="356"/>
      <c r="J213" s="356"/>
      <c r="K213" s="377"/>
    </row>
    <row r="214" s="1" customFormat="1" ht="15" customHeight="1">
      <c r="B214" s="376"/>
      <c r="C214" s="304"/>
      <c r="D214" s="304"/>
      <c r="E214" s="304"/>
      <c r="F214" s="327"/>
      <c r="G214" s="365"/>
      <c r="H214" s="356"/>
      <c r="I214" s="356"/>
      <c r="J214" s="356"/>
      <c r="K214" s="377"/>
    </row>
    <row r="215" s="1" customFormat="1" ht="15" customHeight="1">
      <c r="B215" s="376"/>
      <c r="C215" s="304" t="s">
        <v>3234</v>
      </c>
      <c r="D215" s="304"/>
      <c r="E215" s="304"/>
      <c r="F215" s="327">
        <v>1</v>
      </c>
      <c r="G215" s="365"/>
      <c r="H215" s="356" t="s">
        <v>3274</v>
      </c>
      <c r="I215" s="356"/>
      <c r="J215" s="356"/>
      <c r="K215" s="377"/>
    </row>
    <row r="216" s="1" customFormat="1" ht="15" customHeight="1">
      <c r="B216" s="376"/>
      <c r="C216" s="304"/>
      <c r="D216" s="304"/>
      <c r="E216" s="304"/>
      <c r="F216" s="327">
        <v>2</v>
      </c>
      <c r="G216" s="365"/>
      <c r="H216" s="356" t="s">
        <v>3275</v>
      </c>
      <c r="I216" s="356"/>
      <c r="J216" s="356"/>
      <c r="K216" s="377"/>
    </row>
    <row r="217" s="1" customFormat="1" ht="15" customHeight="1">
      <c r="B217" s="376"/>
      <c r="C217" s="304"/>
      <c r="D217" s="304"/>
      <c r="E217" s="304"/>
      <c r="F217" s="327">
        <v>3</v>
      </c>
      <c r="G217" s="365"/>
      <c r="H217" s="356" t="s">
        <v>3276</v>
      </c>
      <c r="I217" s="356"/>
      <c r="J217" s="356"/>
      <c r="K217" s="377"/>
    </row>
    <row r="218" s="1" customFormat="1" ht="15" customHeight="1">
      <c r="B218" s="376"/>
      <c r="C218" s="304"/>
      <c r="D218" s="304"/>
      <c r="E218" s="304"/>
      <c r="F218" s="327">
        <v>4</v>
      </c>
      <c r="G218" s="365"/>
      <c r="H218" s="356" t="s">
        <v>3277</v>
      </c>
      <c r="I218" s="356"/>
      <c r="J218" s="356"/>
      <c r="K218" s="377"/>
    </row>
    <row r="219" s="1" customFormat="1" ht="12.75" customHeight="1">
      <c r="B219" s="378"/>
      <c r="C219" s="379"/>
      <c r="D219" s="379"/>
      <c r="E219" s="379"/>
      <c r="F219" s="379"/>
      <c r="G219" s="379"/>
      <c r="H219" s="379"/>
      <c r="I219" s="379"/>
      <c r="J219" s="379"/>
      <c r="K219" s="38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82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112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Rekonstrukce a přístavba hasičské zbrojnice, Velké Chvojno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113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114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14. 4. 2024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19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4" t="s">
        <v>28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29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28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31</v>
      </c>
      <c r="E20" s="40"/>
      <c r="F20" s="40"/>
      <c r="G20" s="40"/>
      <c r="H20" s="40"/>
      <c r="I20" s="144" t="s">
        <v>26</v>
      </c>
      <c r="J20" s="135" t="s">
        <v>19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32</v>
      </c>
      <c r="F21" s="40"/>
      <c r="G21" s="40"/>
      <c r="H21" s="40"/>
      <c r="I21" s="144" t="s">
        <v>28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34</v>
      </c>
      <c r="E23" s="40"/>
      <c r="F23" s="40"/>
      <c r="G23" s="40"/>
      <c r="H23" s="40"/>
      <c r="I23" s="144" t="s">
        <v>26</v>
      </c>
      <c r="J23" s="135" t="s">
        <v>35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36</v>
      </c>
      <c r="F24" s="40"/>
      <c r="G24" s="40"/>
      <c r="H24" s="40"/>
      <c r="I24" s="144" t="s">
        <v>28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37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39</v>
      </c>
      <c r="E30" s="40"/>
      <c r="F30" s="40"/>
      <c r="G30" s="40"/>
      <c r="H30" s="40"/>
      <c r="I30" s="40"/>
      <c r="J30" s="155">
        <f>ROUND(J104,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41</v>
      </c>
      <c r="G32" s="40"/>
      <c r="H32" s="40"/>
      <c r="I32" s="156" t="s">
        <v>40</v>
      </c>
      <c r="J32" s="156" t="s">
        <v>42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43</v>
      </c>
      <c r="E33" s="144" t="s">
        <v>44</v>
      </c>
      <c r="F33" s="158">
        <f>ROUND((SUM(BE104:BE975)),  2)</f>
        <v>0</v>
      </c>
      <c r="G33" s="40"/>
      <c r="H33" s="40"/>
      <c r="I33" s="159">
        <v>0.20999999999999999</v>
      </c>
      <c r="J33" s="158">
        <f>ROUND(((SUM(BE104:BE975))*I33),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45</v>
      </c>
      <c r="F34" s="158">
        <f>ROUND((SUM(BF104:BF975)),  2)</f>
        <v>0</v>
      </c>
      <c r="G34" s="40"/>
      <c r="H34" s="40"/>
      <c r="I34" s="159">
        <v>0.12</v>
      </c>
      <c r="J34" s="158">
        <f>ROUND(((SUM(BF104:BF975))*I34),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46</v>
      </c>
      <c r="F35" s="158">
        <f>ROUND((SUM(BG104:BG975)),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47</v>
      </c>
      <c r="F36" s="158">
        <f>ROUND((SUM(BH104:BH975)),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48</v>
      </c>
      <c r="F37" s="158">
        <f>ROUND((SUM(BI104:BI975)),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49</v>
      </c>
      <c r="E39" s="162"/>
      <c r="F39" s="162"/>
      <c r="G39" s="163" t="s">
        <v>50</v>
      </c>
      <c r="H39" s="164" t="s">
        <v>51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115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Rekonstrukce a přístavba hasičské zbrojnice, Velké Chvojno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113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D.1.1 - Architektonicko stavební část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Velké Chvojno</v>
      </c>
      <c r="G52" s="42"/>
      <c r="H52" s="42"/>
      <c r="I52" s="34" t="s">
        <v>23</v>
      </c>
      <c r="J52" s="74" t="str">
        <f>IF(J12="","",J12)</f>
        <v>14. 4. 2024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Obec Velké Chvojno</v>
      </c>
      <c r="G54" s="42"/>
      <c r="H54" s="42"/>
      <c r="I54" s="34" t="s">
        <v>31</v>
      </c>
      <c r="J54" s="38" t="str">
        <f>E21</f>
        <v>Ing.arch. Andrea Hrušková, Ateliér Hruška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Jan Doležal, Ústí nad Labem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116</v>
      </c>
      <c r="D57" s="173"/>
      <c r="E57" s="173"/>
      <c r="F57" s="173"/>
      <c r="G57" s="173"/>
      <c r="H57" s="173"/>
      <c r="I57" s="173"/>
      <c r="J57" s="174" t="s">
        <v>117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71</v>
      </c>
      <c r="D59" s="42"/>
      <c r="E59" s="42"/>
      <c r="F59" s="42"/>
      <c r="G59" s="42"/>
      <c r="H59" s="42"/>
      <c r="I59" s="42"/>
      <c r="J59" s="104">
        <f>J104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118</v>
      </c>
    </row>
    <row r="60" s="9" customFormat="1" ht="24.96" customHeight="1">
      <c r="A60" s="9"/>
      <c r="B60" s="176"/>
      <c r="C60" s="177"/>
      <c r="D60" s="178" t="s">
        <v>119</v>
      </c>
      <c r="E60" s="179"/>
      <c r="F60" s="179"/>
      <c r="G60" s="179"/>
      <c r="H60" s="179"/>
      <c r="I60" s="179"/>
      <c r="J60" s="180">
        <f>J105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120</v>
      </c>
      <c r="E61" s="184"/>
      <c r="F61" s="184"/>
      <c r="G61" s="184"/>
      <c r="H61" s="184"/>
      <c r="I61" s="184"/>
      <c r="J61" s="185">
        <f>J106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121</v>
      </c>
      <c r="E62" s="184"/>
      <c r="F62" s="184"/>
      <c r="G62" s="184"/>
      <c r="H62" s="184"/>
      <c r="I62" s="184"/>
      <c r="J62" s="185">
        <f>J162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122</v>
      </c>
      <c r="E63" s="184"/>
      <c r="F63" s="184"/>
      <c r="G63" s="184"/>
      <c r="H63" s="184"/>
      <c r="I63" s="184"/>
      <c r="J63" s="185">
        <f>J190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123</v>
      </c>
      <c r="E64" s="184"/>
      <c r="F64" s="184"/>
      <c r="G64" s="184"/>
      <c r="H64" s="184"/>
      <c r="I64" s="184"/>
      <c r="J64" s="185">
        <f>J231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2"/>
      <c r="C65" s="127"/>
      <c r="D65" s="183" t="s">
        <v>124</v>
      </c>
      <c r="E65" s="184"/>
      <c r="F65" s="184"/>
      <c r="G65" s="184"/>
      <c r="H65" s="184"/>
      <c r="I65" s="184"/>
      <c r="J65" s="185">
        <f>J277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125</v>
      </c>
      <c r="E66" s="184"/>
      <c r="F66" s="184"/>
      <c r="G66" s="184"/>
      <c r="H66" s="184"/>
      <c r="I66" s="184"/>
      <c r="J66" s="185">
        <f>J286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126</v>
      </c>
      <c r="E67" s="184"/>
      <c r="F67" s="184"/>
      <c r="G67" s="184"/>
      <c r="H67" s="184"/>
      <c r="I67" s="184"/>
      <c r="J67" s="185">
        <f>J385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127</v>
      </c>
      <c r="E68" s="184"/>
      <c r="F68" s="184"/>
      <c r="G68" s="184"/>
      <c r="H68" s="184"/>
      <c r="I68" s="184"/>
      <c r="J68" s="185">
        <f>J523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128</v>
      </c>
      <c r="E69" s="184"/>
      <c r="F69" s="184"/>
      <c r="G69" s="184"/>
      <c r="H69" s="184"/>
      <c r="I69" s="184"/>
      <c r="J69" s="185">
        <f>J539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6"/>
      <c r="C70" s="177"/>
      <c r="D70" s="178" t="s">
        <v>129</v>
      </c>
      <c r="E70" s="179"/>
      <c r="F70" s="179"/>
      <c r="G70" s="179"/>
      <c r="H70" s="179"/>
      <c r="I70" s="179"/>
      <c r="J70" s="180">
        <f>J542</f>
        <v>0</v>
      </c>
      <c r="K70" s="177"/>
      <c r="L70" s="18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2"/>
      <c r="C71" s="127"/>
      <c r="D71" s="183" t="s">
        <v>130</v>
      </c>
      <c r="E71" s="184"/>
      <c r="F71" s="184"/>
      <c r="G71" s="184"/>
      <c r="H71" s="184"/>
      <c r="I71" s="184"/>
      <c r="J71" s="185">
        <f>J543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7"/>
      <c r="D72" s="183" t="s">
        <v>131</v>
      </c>
      <c r="E72" s="184"/>
      <c r="F72" s="184"/>
      <c r="G72" s="184"/>
      <c r="H72" s="184"/>
      <c r="I72" s="184"/>
      <c r="J72" s="185">
        <f>J558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2"/>
      <c r="C73" s="127"/>
      <c r="D73" s="183" t="s">
        <v>132</v>
      </c>
      <c r="E73" s="184"/>
      <c r="F73" s="184"/>
      <c r="G73" s="184"/>
      <c r="H73" s="184"/>
      <c r="I73" s="184"/>
      <c r="J73" s="185">
        <f>J591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2"/>
      <c r="C74" s="127"/>
      <c r="D74" s="183" t="s">
        <v>133</v>
      </c>
      <c r="E74" s="184"/>
      <c r="F74" s="184"/>
      <c r="G74" s="184"/>
      <c r="H74" s="184"/>
      <c r="I74" s="184"/>
      <c r="J74" s="185">
        <f>J642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2"/>
      <c r="C75" s="127"/>
      <c r="D75" s="183" t="s">
        <v>134</v>
      </c>
      <c r="E75" s="184"/>
      <c r="F75" s="184"/>
      <c r="G75" s="184"/>
      <c r="H75" s="184"/>
      <c r="I75" s="184"/>
      <c r="J75" s="185">
        <f>J676</f>
        <v>0</v>
      </c>
      <c r="K75" s="127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2"/>
      <c r="C76" s="127"/>
      <c r="D76" s="183" t="s">
        <v>135</v>
      </c>
      <c r="E76" s="184"/>
      <c r="F76" s="184"/>
      <c r="G76" s="184"/>
      <c r="H76" s="184"/>
      <c r="I76" s="184"/>
      <c r="J76" s="185">
        <f>J746</f>
        <v>0</v>
      </c>
      <c r="K76" s="127"/>
      <c r="L76" s="18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2"/>
      <c r="C77" s="127"/>
      <c r="D77" s="183" t="s">
        <v>136</v>
      </c>
      <c r="E77" s="184"/>
      <c r="F77" s="184"/>
      <c r="G77" s="184"/>
      <c r="H77" s="184"/>
      <c r="I77" s="184"/>
      <c r="J77" s="185">
        <f>J757</f>
        <v>0</v>
      </c>
      <c r="K77" s="127"/>
      <c r="L77" s="18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2"/>
      <c r="C78" s="127"/>
      <c r="D78" s="183" t="s">
        <v>137</v>
      </c>
      <c r="E78" s="184"/>
      <c r="F78" s="184"/>
      <c r="G78" s="184"/>
      <c r="H78" s="184"/>
      <c r="I78" s="184"/>
      <c r="J78" s="185">
        <f>J820</f>
        <v>0</v>
      </c>
      <c r="K78" s="127"/>
      <c r="L78" s="18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2"/>
      <c r="C79" s="127"/>
      <c r="D79" s="183" t="s">
        <v>138</v>
      </c>
      <c r="E79" s="184"/>
      <c r="F79" s="184"/>
      <c r="G79" s="184"/>
      <c r="H79" s="184"/>
      <c r="I79" s="184"/>
      <c r="J79" s="185">
        <f>J845</f>
        <v>0</v>
      </c>
      <c r="K79" s="127"/>
      <c r="L79" s="18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2"/>
      <c r="C80" s="127"/>
      <c r="D80" s="183" t="s">
        <v>139</v>
      </c>
      <c r="E80" s="184"/>
      <c r="F80" s="184"/>
      <c r="G80" s="184"/>
      <c r="H80" s="184"/>
      <c r="I80" s="184"/>
      <c r="J80" s="185">
        <f>J881</f>
        <v>0</v>
      </c>
      <c r="K80" s="127"/>
      <c r="L80" s="186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2"/>
      <c r="C81" s="127"/>
      <c r="D81" s="183" t="s">
        <v>140</v>
      </c>
      <c r="E81" s="184"/>
      <c r="F81" s="184"/>
      <c r="G81" s="184"/>
      <c r="H81" s="184"/>
      <c r="I81" s="184"/>
      <c r="J81" s="185">
        <f>J894</f>
        <v>0</v>
      </c>
      <c r="K81" s="127"/>
      <c r="L81" s="186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2"/>
      <c r="C82" s="127"/>
      <c r="D82" s="183" t="s">
        <v>141</v>
      </c>
      <c r="E82" s="184"/>
      <c r="F82" s="184"/>
      <c r="G82" s="184"/>
      <c r="H82" s="184"/>
      <c r="I82" s="184"/>
      <c r="J82" s="185">
        <f>J938</f>
        <v>0</v>
      </c>
      <c r="K82" s="127"/>
      <c r="L82" s="186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2"/>
      <c r="C83" s="127"/>
      <c r="D83" s="183" t="s">
        <v>142</v>
      </c>
      <c r="E83" s="184"/>
      <c r="F83" s="184"/>
      <c r="G83" s="184"/>
      <c r="H83" s="184"/>
      <c r="I83" s="184"/>
      <c r="J83" s="185">
        <f>J963</f>
        <v>0</v>
      </c>
      <c r="K83" s="127"/>
      <c r="L83" s="186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82"/>
      <c r="C84" s="127"/>
      <c r="D84" s="183" t="s">
        <v>143</v>
      </c>
      <c r="E84" s="184"/>
      <c r="F84" s="184"/>
      <c r="G84" s="184"/>
      <c r="H84" s="184"/>
      <c r="I84" s="184"/>
      <c r="J84" s="185">
        <f>J974</f>
        <v>0</v>
      </c>
      <c r="K84" s="127"/>
      <c r="L84" s="186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2" customFormat="1" ht="21.84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61"/>
      <c r="C86" s="62"/>
      <c r="D86" s="62"/>
      <c r="E86" s="62"/>
      <c r="F86" s="62"/>
      <c r="G86" s="62"/>
      <c r="H86" s="62"/>
      <c r="I86" s="62"/>
      <c r="J86" s="62"/>
      <c r="K86" s="6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90" s="2" customFormat="1" ht="6.96" customHeight="1">
      <c r="A90" s="40"/>
      <c r="B90" s="63"/>
      <c r="C90" s="64"/>
      <c r="D90" s="64"/>
      <c r="E90" s="64"/>
      <c r="F90" s="64"/>
      <c r="G90" s="64"/>
      <c r="H90" s="64"/>
      <c r="I90" s="64"/>
      <c r="J90" s="64"/>
      <c r="K90" s="64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24.96" customHeight="1">
      <c r="A91" s="40"/>
      <c r="B91" s="41"/>
      <c r="C91" s="25" t="s">
        <v>144</v>
      </c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16</v>
      </c>
      <c r="D93" s="42"/>
      <c r="E93" s="42"/>
      <c r="F93" s="42"/>
      <c r="G93" s="42"/>
      <c r="H93" s="42"/>
      <c r="I93" s="42"/>
      <c r="J93" s="42"/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6.5" customHeight="1">
      <c r="A94" s="40"/>
      <c r="B94" s="41"/>
      <c r="C94" s="42"/>
      <c r="D94" s="42"/>
      <c r="E94" s="171" t="str">
        <f>E7</f>
        <v>Rekonstrukce a přístavba hasičské zbrojnice, Velké Chvojno</v>
      </c>
      <c r="F94" s="34"/>
      <c r="G94" s="34"/>
      <c r="H94" s="34"/>
      <c r="I94" s="42"/>
      <c r="J94" s="42"/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2" customHeight="1">
      <c r="A95" s="40"/>
      <c r="B95" s="41"/>
      <c r="C95" s="34" t="s">
        <v>113</v>
      </c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6.5" customHeight="1">
      <c r="A96" s="40"/>
      <c r="B96" s="41"/>
      <c r="C96" s="42"/>
      <c r="D96" s="42"/>
      <c r="E96" s="71" t="str">
        <f>E9</f>
        <v>D.1.1 - Architektonicko stavební část</v>
      </c>
      <c r="F96" s="42"/>
      <c r="G96" s="42"/>
      <c r="H96" s="42"/>
      <c r="I96" s="42"/>
      <c r="J96" s="42"/>
      <c r="K96" s="4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6.96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14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2" customHeight="1">
      <c r="A98" s="40"/>
      <c r="B98" s="41"/>
      <c r="C98" s="34" t="s">
        <v>21</v>
      </c>
      <c r="D98" s="42"/>
      <c r="E98" s="42"/>
      <c r="F98" s="29" t="str">
        <f>F12</f>
        <v>Velké Chvojno</v>
      </c>
      <c r="G98" s="42"/>
      <c r="H98" s="42"/>
      <c r="I98" s="34" t="s">
        <v>23</v>
      </c>
      <c r="J98" s="74" t="str">
        <f>IF(J12="","",J12)</f>
        <v>14. 4. 2024</v>
      </c>
      <c r="K98" s="42"/>
      <c r="L98" s="14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6.96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146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40.05" customHeight="1">
      <c r="A100" s="40"/>
      <c r="B100" s="41"/>
      <c r="C100" s="34" t="s">
        <v>25</v>
      </c>
      <c r="D100" s="42"/>
      <c r="E100" s="42"/>
      <c r="F100" s="29" t="str">
        <f>E15</f>
        <v>Obec Velké Chvojno</v>
      </c>
      <c r="G100" s="42"/>
      <c r="H100" s="42"/>
      <c r="I100" s="34" t="s">
        <v>31</v>
      </c>
      <c r="J100" s="38" t="str">
        <f>E21</f>
        <v>Ing.arch. Andrea Hrušková, Ateliér Hruška</v>
      </c>
      <c r="K100" s="42"/>
      <c r="L100" s="146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25.65" customHeight="1">
      <c r="A101" s="40"/>
      <c r="B101" s="41"/>
      <c r="C101" s="34" t="s">
        <v>29</v>
      </c>
      <c r="D101" s="42"/>
      <c r="E101" s="42"/>
      <c r="F101" s="29" t="str">
        <f>IF(E18="","",E18)</f>
        <v>Vyplň údaj</v>
      </c>
      <c r="G101" s="42"/>
      <c r="H101" s="42"/>
      <c r="I101" s="34" t="s">
        <v>34</v>
      </c>
      <c r="J101" s="38" t="str">
        <f>E24</f>
        <v>Jan Doležal, Ústí nad Labem</v>
      </c>
      <c r="K101" s="42"/>
      <c r="L101" s="146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10.32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146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11" customFormat="1" ht="29.28" customHeight="1">
      <c r="A103" s="187"/>
      <c r="B103" s="188"/>
      <c r="C103" s="189" t="s">
        <v>145</v>
      </c>
      <c r="D103" s="190" t="s">
        <v>58</v>
      </c>
      <c r="E103" s="190" t="s">
        <v>54</v>
      </c>
      <c r="F103" s="190" t="s">
        <v>55</v>
      </c>
      <c r="G103" s="190" t="s">
        <v>146</v>
      </c>
      <c r="H103" s="190" t="s">
        <v>147</v>
      </c>
      <c r="I103" s="190" t="s">
        <v>148</v>
      </c>
      <c r="J103" s="190" t="s">
        <v>117</v>
      </c>
      <c r="K103" s="191" t="s">
        <v>149</v>
      </c>
      <c r="L103" s="192"/>
      <c r="M103" s="94" t="s">
        <v>19</v>
      </c>
      <c r="N103" s="95" t="s">
        <v>43</v>
      </c>
      <c r="O103" s="95" t="s">
        <v>150</v>
      </c>
      <c r="P103" s="95" t="s">
        <v>151</v>
      </c>
      <c r="Q103" s="95" t="s">
        <v>152</v>
      </c>
      <c r="R103" s="95" t="s">
        <v>153</v>
      </c>
      <c r="S103" s="95" t="s">
        <v>154</v>
      </c>
      <c r="T103" s="96" t="s">
        <v>155</v>
      </c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</row>
    <row r="104" s="2" customFormat="1" ht="22.8" customHeight="1">
      <c r="A104" s="40"/>
      <c r="B104" s="41"/>
      <c r="C104" s="101" t="s">
        <v>156</v>
      </c>
      <c r="D104" s="42"/>
      <c r="E104" s="42"/>
      <c r="F104" s="42"/>
      <c r="G104" s="42"/>
      <c r="H104" s="42"/>
      <c r="I104" s="42"/>
      <c r="J104" s="193">
        <f>BK104</f>
        <v>0</v>
      </c>
      <c r="K104" s="42"/>
      <c r="L104" s="46"/>
      <c r="M104" s="97"/>
      <c r="N104" s="194"/>
      <c r="O104" s="98"/>
      <c r="P104" s="195">
        <f>P105+P542</f>
        <v>0</v>
      </c>
      <c r="Q104" s="98"/>
      <c r="R104" s="195">
        <f>R105+R542</f>
        <v>566.01963380999996</v>
      </c>
      <c r="S104" s="98"/>
      <c r="T104" s="196">
        <f>T105+T542</f>
        <v>172.44791699999999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72</v>
      </c>
      <c r="AU104" s="19" t="s">
        <v>118</v>
      </c>
      <c r="BK104" s="197">
        <f>BK105+BK542</f>
        <v>0</v>
      </c>
    </row>
    <row r="105" s="12" customFormat="1" ht="25.92" customHeight="1">
      <c r="A105" s="12"/>
      <c r="B105" s="198"/>
      <c r="C105" s="199"/>
      <c r="D105" s="200" t="s">
        <v>72</v>
      </c>
      <c r="E105" s="201" t="s">
        <v>157</v>
      </c>
      <c r="F105" s="201" t="s">
        <v>158</v>
      </c>
      <c r="G105" s="199"/>
      <c r="H105" s="199"/>
      <c r="I105" s="202"/>
      <c r="J105" s="203">
        <f>BK105</f>
        <v>0</v>
      </c>
      <c r="K105" s="199"/>
      <c r="L105" s="204"/>
      <c r="M105" s="205"/>
      <c r="N105" s="206"/>
      <c r="O105" s="206"/>
      <c r="P105" s="207">
        <f>P106+P162+P190+P231+P277+P286+P385+P523+P539</f>
        <v>0</v>
      </c>
      <c r="Q105" s="206"/>
      <c r="R105" s="207">
        <f>R106+R162+R190+R231+R277+R286+R385+R523+R539</f>
        <v>528.69495638000001</v>
      </c>
      <c r="S105" s="206"/>
      <c r="T105" s="208">
        <f>T106+T162+T190+T231+T277+T286+T385+T523+T539</f>
        <v>162.933607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9" t="s">
        <v>81</v>
      </c>
      <c r="AT105" s="210" t="s">
        <v>72</v>
      </c>
      <c r="AU105" s="210" t="s">
        <v>73</v>
      </c>
      <c r="AY105" s="209" t="s">
        <v>159</v>
      </c>
      <c r="BK105" s="211">
        <f>BK106+BK162+BK190+BK231+BK277+BK286+BK385+BK523+BK539</f>
        <v>0</v>
      </c>
    </row>
    <row r="106" s="12" customFormat="1" ht="22.8" customHeight="1">
      <c r="A106" s="12"/>
      <c r="B106" s="198"/>
      <c r="C106" s="199"/>
      <c r="D106" s="200" t="s">
        <v>72</v>
      </c>
      <c r="E106" s="212" t="s">
        <v>81</v>
      </c>
      <c r="F106" s="212" t="s">
        <v>160</v>
      </c>
      <c r="G106" s="199"/>
      <c r="H106" s="199"/>
      <c r="I106" s="202"/>
      <c r="J106" s="213">
        <f>BK106</f>
        <v>0</v>
      </c>
      <c r="K106" s="199"/>
      <c r="L106" s="204"/>
      <c r="M106" s="205"/>
      <c r="N106" s="206"/>
      <c r="O106" s="206"/>
      <c r="P106" s="207">
        <f>SUM(P107:P161)</f>
        <v>0</v>
      </c>
      <c r="Q106" s="206"/>
      <c r="R106" s="207">
        <f>SUM(R107:R161)</f>
        <v>119.18600000000001</v>
      </c>
      <c r="S106" s="206"/>
      <c r="T106" s="208">
        <f>SUM(T107:T161)</f>
        <v>3.9299999999999997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9" t="s">
        <v>81</v>
      </c>
      <c r="AT106" s="210" t="s">
        <v>72</v>
      </c>
      <c r="AU106" s="210" t="s">
        <v>81</v>
      </c>
      <c r="AY106" s="209" t="s">
        <v>159</v>
      </c>
      <c r="BK106" s="211">
        <f>SUM(BK107:BK161)</f>
        <v>0</v>
      </c>
    </row>
    <row r="107" s="2" customFormat="1" ht="62.7" customHeight="1">
      <c r="A107" s="40"/>
      <c r="B107" s="41"/>
      <c r="C107" s="214" t="s">
        <v>81</v>
      </c>
      <c r="D107" s="214" t="s">
        <v>161</v>
      </c>
      <c r="E107" s="215" t="s">
        <v>162</v>
      </c>
      <c r="F107" s="216" t="s">
        <v>163</v>
      </c>
      <c r="G107" s="217" t="s">
        <v>164</v>
      </c>
      <c r="H107" s="218">
        <v>10.5</v>
      </c>
      <c r="I107" s="219"/>
      <c r="J107" s="220">
        <f>ROUND(I107*H107,2)</f>
        <v>0</v>
      </c>
      <c r="K107" s="216" t="s">
        <v>165</v>
      </c>
      <c r="L107" s="46"/>
      <c r="M107" s="221" t="s">
        <v>19</v>
      </c>
      <c r="N107" s="222" t="s">
        <v>44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0.26000000000000001</v>
      </c>
      <c r="T107" s="224">
        <f>S107*H107</f>
        <v>2.73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166</v>
      </c>
      <c r="AT107" s="225" t="s">
        <v>161</v>
      </c>
      <c r="AU107" s="225" t="s">
        <v>83</v>
      </c>
      <c r="AY107" s="19" t="s">
        <v>159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81</v>
      </c>
      <c r="BK107" s="226">
        <f>ROUND(I107*H107,2)</f>
        <v>0</v>
      </c>
      <c r="BL107" s="19" t="s">
        <v>166</v>
      </c>
      <c r="BM107" s="225" t="s">
        <v>167</v>
      </c>
    </row>
    <row r="108" s="2" customFormat="1">
      <c r="A108" s="40"/>
      <c r="B108" s="41"/>
      <c r="C108" s="42"/>
      <c r="D108" s="227" t="s">
        <v>168</v>
      </c>
      <c r="E108" s="42"/>
      <c r="F108" s="228" t="s">
        <v>169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168</v>
      </c>
      <c r="AU108" s="19" t="s">
        <v>83</v>
      </c>
    </row>
    <row r="109" s="2" customFormat="1" ht="37.8" customHeight="1">
      <c r="A109" s="40"/>
      <c r="B109" s="41"/>
      <c r="C109" s="214" t="s">
        <v>83</v>
      </c>
      <c r="D109" s="214" t="s">
        <v>161</v>
      </c>
      <c r="E109" s="215" t="s">
        <v>170</v>
      </c>
      <c r="F109" s="216" t="s">
        <v>171</v>
      </c>
      <c r="G109" s="217" t="s">
        <v>172</v>
      </c>
      <c r="H109" s="218">
        <v>30</v>
      </c>
      <c r="I109" s="219"/>
      <c r="J109" s="220">
        <f>ROUND(I109*H109,2)</f>
        <v>0</v>
      </c>
      <c r="K109" s="216" t="s">
        <v>165</v>
      </c>
      <c r="L109" s="46"/>
      <c r="M109" s="221" t="s">
        <v>19</v>
      </c>
      <c r="N109" s="222" t="s">
        <v>44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0.040000000000000001</v>
      </c>
      <c r="T109" s="224">
        <f>S109*H109</f>
        <v>1.2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166</v>
      </c>
      <c r="AT109" s="225" t="s">
        <v>161</v>
      </c>
      <c r="AU109" s="225" t="s">
        <v>83</v>
      </c>
      <c r="AY109" s="19" t="s">
        <v>159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81</v>
      </c>
      <c r="BK109" s="226">
        <f>ROUND(I109*H109,2)</f>
        <v>0</v>
      </c>
      <c r="BL109" s="19" t="s">
        <v>166</v>
      </c>
      <c r="BM109" s="225" t="s">
        <v>173</v>
      </c>
    </row>
    <row r="110" s="2" customFormat="1">
      <c r="A110" s="40"/>
      <c r="B110" s="41"/>
      <c r="C110" s="42"/>
      <c r="D110" s="227" t="s">
        <v>168</v>
      </c>
      <c r="E110" s="42"/>
      <c r="F110" s="228" t="s">
        <v>174</v>
      </c>
      <c r="G110" s="42"/>
      <c r="H110" s="42"/>
      <c r="I110" s="229"/>
      <c r="J110" s="42"/>
      <c r="K110" s="42"/>
      <c r="L110" s="46"/>
      <c r="M110" s="230"/>
      <c r="N110" s="231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168</v>
      </c>
      <c r="AU110" s="19" t="s">
        <v>83</v>
      </c>
    </row>
    <row r="111" s="2" customFormat="1" ht="44.25" customHeight="1">
      <c r="A111" s="40"/>
      <c r="B111" s="41"/>
      <c r="C111" s="214" t="s">
        <v>175</v>
      </c>
      <c r="D111" s="214" t="s">
        <v>161</v>
      </c>
      <c r="E111" s="215" t="s">
        <v>176</v>
      </c>
      <c r="F111" s="216" t="s">
        <v>177</v>
      </c>
      <c r="G111" s="217" t="s">
        <v>178</v>
      </c>
      <c r="H111" s="218">
        <v>35</v>
      </c>
      <c r="I111" s="219"/>
      <c r="J111" s="220">
        <f>ROUND(I111*H111,2)</f>
        <v>0</v>
      </c>
      <c r="K111" s="216" t="s">
        <v>165</v>
      </c>
      <c r="L111" s="46"/>
      <c r="M111" s="221" t="s">
        <v>19</v>
      </c>
      <c r="N111" s="222" t="s">
        <v>44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166</v>
      </c>
      <c r="AT111" s="225" t="s">
        <v>161</v>
      </c>
      <c r="AU111" s="225" t="s">
        <v>83</v>
      </c>
      <c r="AY111" s="19" t="s">
        <v>159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81</v>
      </c>
      <c r="BK111" s="226">
        <f>ROUND(I111*H111,2)</f>
        <v>0</v>
      </c>
      <c r="BL111" s="19" t="s">
        <v>166</v>
      </c>
      <c r="BM111" s="225" t="s">
        <v>179</v>
      </c>
    </row>
    <row r="112" s="2" customFormat="1">
      <c r="A112" s="40"/>
      <c r="B112" s="41"/>
      <c r="C112" s="42"/>
      <c r="D112" s="227" t="s">
        <v>168</v>
      </c>
      <c r="E112" s="42"/>
      <c r="F112" s="228" t="s">
        <v>180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168</v>
      </c>
      <c r="AU112" s="19" t="s">
        <v>83</v>
      </c>
    </row>
    <row r="113" s="13" customFormat="1">
      <c r="A113" s="13"/>
      <c r="B113" s="232"/>
      <c r="C113" s="233"/>
      <c r="D113" s="234" t="s">
        <v>181</v>
      </c>
      <c r="E113" s="235" t="s">
        <v>19</v>
      </c>
      <c r="F113" s="236" t="s">
        <v>182</v>
      </c>
      <c r="G113" s="233"/>
      <c r="H113" s="237">
        <v>35</v>
      </c>
      <c r="I113" s="238"/>
      <c r="J113" s="233"/>
      <c r="K113" s="233"/>
      <c r="L113" s="239"/>
      <c r="M113" s="240"/>
      <c r="N113" s="241"/>
      <c r="O113" s="241"/>
      <c r="P113" s="241"/>
      <c r="Q113" s="241"/>
      <c r="R113" s="241"/>
      <c r="S113" s="241"/>
      <c r="T113" s="24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3" t="s">
        <v>181</v>
      </c>
      <c r="AU113" s="243" t="s">
        <v>83</v>
      </c>
      <c r="AV113" s="13" t="s">
        <v>83</v>
      </c>
      <c r="AW113" s="13" t="s">
        <v>33</v>
      </c>
      <c r="AX113" s="13" t="s">
        <v>81</v>
      </c>
      <c r="AY113" s="243" t="s">
        <v>159</v>
      </c>
    </row>
    <row r="114" s="2" customFormat="1" ht="44.25" customHeight="1">
      <c r="A114" s="40"/>
      <c r="B114" s="41"/>
      <c r="C114" s="214" t="s">
        <v>166</v>
      </c>
      <c r="D114" s="214" t="s">
        <v>161</v>
      </c>
      <c r="E114" s="215" t="s">
        <v>183</v>
      </c>
      <c r="F114" s="216" t="s">
        <v>184</v>
      </c>
      <c r="G114" s="217" t="s">
        <v>178</v>
      </c>
      <c r="H114" s="218">
        <v>11.75</v>
      </c>
      <c r="I114" s="219"/>
      <c r="J114" s="220">
        <f>ROUND(I114*H114,2)</f>
        <v>0</v>
      </c>
      <c r="K114" s="216" t="s">
        <v>165</v>
      </c>
      <c r="L114" s="46"/>
      <c r="M114" s="221" t="s">
        <v>19</v>
      </c>
      <c r="N114" s="222" t="s">
        <v>44</v>
      </c>
      <c r="O114" s="86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166</v>
      </c>
      <c r="AT114" s="225" t="s">
        <v>161</v>
      </c>
      <c r="AU114" s="225" t="s">
        <v>83</v>
      </c>
      <c r="AY114" s="19" t="s">
        <v>159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81</v>
      </c>
      <c r="BK114" s="226">
        <f>ROUND(I114*H114,2)</f>
        <v>0</v>
      </c>
      <c r="BL114" s="19" t="s">
        <v>166</v>
      </c>
      <c r="BM114" s="225" t="s">
        <v>185</v>
      </c>
    </row>
    <row r="115" s="2" customFormat="1">
      <c r="A115" s="40"/>
      <c r="B115" s="41"/>
      <c r="C115" s="42"/>
      <c r="D115" s="227" t="s">
        <v>168</v>
      </c>
      <c r="E115" s="42"/>
      <c r="F115" s="228" t="s">
        <v>186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168</v>
      </c>
      <c r="AU115" s="19" t="s">
        <v>83</v>
      </c>
    </row>
    <row r="116" s="13" customFormat="1">
      <c r="A116" s="13"/>
      <c r="B116" s="232"/>
      <c r="C116" s="233"/>
      <c r="D116" s="234" t="s">
        <v>181</v>
      </c>
      <c r="E116" s="235" t="s">
        <v>19</v>
      </c>
      <c r="F116" s="236" t="s">
        <v>187</v>
      </c>
      <c r="G116" s="233"/>
      <c r="H116" s="237">
        <v>10.800000000000001</v>
      </c>
      <c r="I116" s="238"/>
      <c r="J116" s="233"/>
      <c r="K116" s="233"/>
      <c r="L116" s="239"/>
      <c r="M116" s="240"/>
      <c r="N116" s="241"/>
      <c r="O116" s="241"/>
      <c r="P116" s="241"/>
      <c r="Q116" s="241"/>
      <c r="R116" s="241"/>
      <c r="S116" s="241"/>
      <c r="T116" s="24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3" t="s">
        <v>181</v>
      </c>
      <c r="AU116" s="243" t="s">
        <v>83</v>
      </c>
      <c r="AV116" s="13" t="s">
        <v>83</v>
      </c>
      <c r="AW116" s="13" t="s">
        <v>33</v>
      </c>
      <c r="AX116" s="13" t="s">
        <v>73</v>
      </c>
      <c r="AY116" s="243" t="s">
        <v>159</v>
      </c>
    </row>
    <row r="117" s="13" customFormat="1">
      <c r="A117" s="13"/>
      <c r="B117" s="232"/>
      <c r="C117" s="233"/>
      <c r="D117" s="234" t="s">
        <v>181</v>
      </c>
      <c r="E117" s="235" t="s">
        <v>19</v>
      </c>
      <c r="F117" s="236" t="s">
        <v>188</v>
      </c>
      <c r="G117" s="233"/>
      <c r="H117" s="237">
        <v>0.94999999999999996</v>
      </c>
      <c r="I117" s="238"/>
      <c r="J117" s="233"/>
      <c r="K117" s="233"/>
      <c r="L117" s="239"/>
      <c r="M117" s="240"/>
      <c r="N117" s="241"/>
      <c r="O117" s="241"/>
      <c r="P117" s="241"/>
      <c r="Q117" s="241"/>
      <c r="R117" s="241"/>
      <c r="S117" s="241"/>
      <c r="T117" s="24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3" t="s">
        <v>181</v>
      </c>
      <c r="AU117" s="243" t="s">
        <v>83</v>
      </c>
      <c r="AV117" s="13" t="s">
        <v>83</v>
      </c>
      <c r="AW117" s="13" t="s">
        <v>33</v>
      </c>
      <c r="AX117" s="13" t="s">
        <v>73</v>
      </c>
      <c r="AY117" s="243" t="s">
        <v>159</v>
      </c>
    </row>
    <row r="118" s="14" customFormat="1">
      <c r="A118" s="14"/>
      <c r="B118" s="244"/>
      <c r="C118" s="245"/>
      <c r="D118" s="234" t="s">
        <v>181</v>
      </c>
      <c r="E118" s="246" t="s">
        <v>19</v>
      </c>
      <c r="F118" s="247" t="s">
        <v>189</v>
      </c>
      <c r="G118" s="245"/>
      <c r="H118" s="248">
        <v>11.75</v>
      </c>
      <c r="I118" s="249"/>
      <c r="J118" s="245"/>
      <c r="K118" s="245"/>
      <c r="L118" s="250"/>
      <c r="M118" s="251"/>
      <c r="N118" s="252"/>
      <c r="O118" s="252"/>
      <c r="P118" s="252"/>
      <c r="Q118" s="252"/>
      <c r="R118" s="252"/>
      <c r="S118" s="252"/>
      <c r="T118" s="25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4" t="s">
        <v>181</v>
      </c>
      <c r="AU118" s="254" t="s">
        <v>83</v>
      </c>
      <c r="AV118" s="14" t="s">
        <v>166</v>
      </c>
      <c r="AW118" s="14" t="s">
        <v>33</v>
      </c>
      <c r="AX118" s="14" t="s">
        <v>81</v>
      </c>
      <c r="AY118" s="254" t="s">
        <v>159</v>
      </c>
    </row>
    <row r="119" s="2" customFormat="1" ht="44.25" customHeight="1">
      <c r="A119" s="40"/>
      <c r="B119" s="41"/>
      <c r="C119" s="214" t="s">
        <v>190</v>
      </c>
      <c r="D119" s="214" t="s">
        <v>161</v>
      </c>
      <c r="E119" s="215" t="s">
        <v>191</v>
      </c>
      <c r="F119" s="216" t="s">
        <v>192</v>
      </c>
      <c r="G119" s="217" t="s">
        <v>178</v>
      </c>
      <c r="H119" s="218">
        <v>66.647999999999996</v>
      </c>
      <c r="I119" s="219"/>
      <c r="J119" s="220">
        <f>ROUND(I119*H119,2)</f>
        <v>0</v>
      </c>
      <c r="K119" s="216" t="s">
        <v>165</v>
      </c>
      <c r="L119" s="46"/>
      <c r="M119" s="221" t="s">
        <v>19</v>
      </c>
      <c r="N119" s="222" t="s">
        <v>44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166</v>
      </c>
      <c r="AT119" s="225" t="s">
        <v>161</v>
      </c>
      <c r="AU119" s="225" t="s">
        <v>83</v>
      </c>
      <c r="AY119" s="19" t="s">
        <v>159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81</v>
      </c>
      <c r="BK119" s="226">
        <f>ROUND(I119*H119,2)</f>
        <v>0</v>
      </c>
      <c r="BL119" s="19" t="s">
        <v>166</v>
      </c>
      <c r="BM119" s="225" t="s">
        <v>193</v>
      </c>
    </row>
    <row r="120" s="2" customFormat="1">
      <c r="A120" s="40"/>
      <c r="B120" s="41"/>
      <c r="C120" s="42"/>
      <c r="D120" s="227" t="s">
        <v>168</v>
      </c>
      <c r="E120" s="42"/>
      <c r="F120" s="228" t="s">
        <v>194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168</v>
      </c>
      <c r="AU120" s="19" t="s">
        <v>83</v>
      </c>
    </row>
    <row r="121" s="13" customFormat="1">
      <c r="A121" s="13"/>
      <c r="B121" s="232"/>
      <c r="C121" s="233"/>
      <c r="D121" s="234" t="s">
        <v>181</v>
      </c>
      <c r="E121" s="235" t="s">
        <v>19</v>
      </c>
      <c r="F121" s="236" t="s">
        <v>195</v>
      </c>
      <c r="G121" s="233"/>
      <c r="H121" s="237">
        <v>17.148</v>
      </c>
      <c r="I121" s="238"/>
      <c r="J121" s="233"/>
      <c r="K121" s="233"/>
      <c r="L121" s="239"/>
      <c r="M121" s="240"/>
      <c r="N121" s="241"/>
      <c r="O121" s="241"/>
      <c r="P121" s="241"/>
      <c r="Q121" s="241"/>
      <c r="R121" s="241"/>
      <c r="S121" s="241"/>
      <c r="T121" s="24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3" t="s">
        <v>181</v>
      </c>
      <c r="AU121" s="243" t="s">
        <v>83</v>
      </c>
      <c r="AV121" s="13" t="s">
        <v>83</v>
      </c>
      <c r="AW121" s="13" t="s">
        <v>33</v>
      </c>
      <c r="AX121" s="13" t="s">
        <v>73</v>
      </c>
      <c r="AY121" s="243" t="s">
        <v>159</v>
      </c>
    </row>
    <row r="122" s="13" customFormat="1">
      <c r="A122" s="13"/>
      <c r="B122" s="232"/>
      <c r="C122" s="233"/>
      <c r="D122" s="234" t="s">
        <v>181</v>
      </c>
      <c r="E122" s="235" t="s">
        <v>19</v>
      </c>
      <c r="F122" s="236" t="s">
        <v>196</v>
      </c>
      <c r="G122" s="233"/>
      <c r="H122" s="237">
        <v>27</v>
      </c>
      <c r="I122" s="238"/>
      <c r="J122" s="233"/>
      <c r="K122" s="233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181</v>
      </c>
      <c r="AU122" s="243" t="s">
        <v>83</v>
      </c>
      <c r="AV122" s="13" t="s">
        <v>83</v>
      </c>
      <c r="AW122" s="13" t="s">
        <v>33</v>
      </c>
      <c r="AX122" s="13" t="s">
        <v>73</v>
      </c>
      <c r="AY122" s="243" t="s">
        <v>159</v>
      </c>
    </row>
    <row r="123" s="13" customFormat="1">
      <c r="A123" s="13"/>
      <c r="B123" s="232"/>
      <c r="C123" s="233"/>
      <c r="D123" s="234" t="s">
        <v>181</v>
      </c>
      <c r="E123" s="235" t="s">
        <v>19</v>
      </c>
      <c r="F123" s="236" t="s">
        <v>197</v>
      </c>
      <c r="G123" s="233"/>
      <c r="H123" s="237">
        <v>22.5</v>
      </c>
      <c r="I123" s="238"/>
      <c r="J123" s="233"/>
      <c r="K123" s="233"/>
      <c r="L123" s="239"/>
      <c r="M123" s="240"/>
      <c r="N123" s="241"/>
      <c r="O123" s="241"/>
      <c r="P123" s="241"/>
      <c r="Q123" s="241"/>
      <c r="R123" s="241"/>
      <c r="S123" s="241"/>
      <c r="T123" s="24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3" t="s">
        <v>181</v>
      </c>
      <c r="AU123" s="243" t="s">
        <v>83</v>
      </c>
      <c r="AV123" s="13" t="s">
        <v>83</v>
      </c>
      <c r="AW123" s="13" t="s">
        <v>33</v>
      </c>
      <c r="AX123" s="13" t="s">
        <v>73</v>
      </c>
      <c r="AY123" s="243" t="s">
        <v>159</v>
      </c>
    </row>
    <row r="124" s="14" customFormat="1">
      <c r="A124" s="14"/>
      <c r="B124" s="244"/>
      <c r="C124" s="245"/>
      <c r="D124" s="234" t="s">
        <v>181</v>
      </c>
      <c r="E124" s="246" t="s">
        <v>19</v>
      </c>
      <c r="F124" s="247" t="s">
        <v>189</v>
      </c>
      <c r="G124" s="245"/>
      <c r="H124" s="248">
        <v>66.647999999999996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181</v>
      </c>
      <c r="AU124" s="254" t="s">
        <v>83</v>
      </c>
      <c r="AV124" s="14" t="s">
        <v>166</v>
      </c>
      <c r="AW124" s="14" t="s">
        <v>33</v>
      </c>
      <c r="AX124" s="14" t="s">
        <v>81</v>
      </c>
      <c r="AY124" s="254" t="s">
        <v>159</v>
      </c>
    </row>
    <row r="125" s="2" customFormat="1" ht="62.7" customHeight="1">
      <c r="A125" s="40"/>
      <c r="B125" s="41"/>
      <c r="C125" s="214" t="s">
        <v>198</v>
      </c>
      <c r="D125" s="214" t="s">
        <v>161</v>
      </c>
      <c r="E125" s="215" t="s">
        <v>199</v>
      </c>
      <c r="F125" s="216" t="s">
        <v>200</v>
      </c>
      <c r="G125" s="217" t="s">
        <v>178</v>
      </c>
      <c r="H125" s="218">
        <v>113.398</v>
      </c>
      <c r="I125" s="219"/>
      <c r="J125" s="220">
        <f>ROUND(I125*H125,2)</f>
        <v>0</v>
      </c>
      <c r="K125" s="216" t="s">
        <v>165</v>
      </c>
      <c r="L125" s="46"/>
      <c r="M125" s="221" t="s">
        <v>19</v>
      </c>
      <c r="N125" s="222" t="s">
        <v>44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166</v>
      </c>
      <c r="AT125" s="225" t="s">
        <v>161</v>
      </c>
      <c r="AU125" s="225" t="s">
        <v>83</v>
      </c>
      <c r="AY125" s="19" t="s">
        <v>159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81</v>
      </c>
      <c r="BK125" s="226">
        <f>ROUND(I125*H125,2)</f>
        <v>0</v>
      </c>
      <c r="BL125" s="19" t="s">
        <v>166</v>
      </c>
      <c r="BM125" s="225" t="s">
        <v>201</v>
      </c>
    </row>
    <row r="126" s="2" customFormat="1">
      <c r="A126" s="40"/>
      <c r="B126" s="41"/>
      <c r="C126" s="42"/>
      <c r="D126" s="227" t="s">
        <v>168</v>
      </c>
      <c r="E126" s="42"/>
      <c r="F126" s="228" t="s">
        <v>202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168</v>
      </c>
      <c r="AU126" s="19" t="s">
        <v>83</v>
      </c>
    </row>
    <row r="127" s="13" customFormat="1">
      <c r="A127" s="13"/>
      <c r="B127" s="232"/>
      <c r="C127" s="233"/>
      <c r="D127" s="234" t="s">
        <v>181</v>
      </c>
      <c r="E127" s="235" t="s">
        <v>19</v>
      </c>
      <c r="F127" s="236" t="s">
        <v>203</v>
      </c>
      <c r="G127" s="233"/>
      <c r="H127" s="237">
        <v>113.398</v>
      </c>
      <c r="I127" s="238"/>
      <c r="J127" s="233"/>
      <c r="K127" s="233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181</v>
      </c>
      <c r="AU127" s="243" t="s">
        <v>83</v>
      </c>
      <c r="AV127" s="13" t="s">
        <v>83</v>
      </c>
      <c r="AW127" s="13" t="s">
        <v>33</v>
      </c>
      <c r="AX127" s="13" t="s">
        <v>81</v>
      </c>
      <c r="AY127" s="243" t="s">
        <v>159</v>
      </c>
    </row>
    <row r="128" s="2" customFormat="1" ht="62.7" customHeight="1">
      <c r="A128" s="40"/>
      <c r="B128" s="41"/>
      <c r="C128" s="214" t="s">
        <v>204</v>
      </c>
      <c r="D128" s="214" t="s">
        <v>161</v>
      </c>
      <c r="E128" s="215" t="s">
        <v>205</v>
      </c>
      <c r="F128" s="216" t="s">
        <v>206</v>
      </c>
      <c r="G128" s="217" t="s">
        <v>178</v>
      </c>
      <c r="H128" s="218">
        <v>97.890000000000001</v>
      </c>
      <c r="I128" s="219"/>
      <c r="J128" s="220">
        <f>ROUND(I128*H128,2)</f>
        <v>0</v>
      </c>
      <c r="K128" s="216" t="s">
        <v>165</v>
      </c>
      <c r="L128" s="46"/>
      <c r="M128" s="221" t="s">
        <v>19</v>
      </c>
      <c r="N128" s="222" t="s">
        <v>44</v>
      </c>
      <c r="O128" s="86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166</v>
      </c>
      <c r="AT128" s="225" t="s">
        <v>161</v>
      </c>
      <c r="AU128" s="225" t="s">
        <v>83</v>
      </c>
      <c r="AY128" s="19" t="s">
        <v>159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81</v>
      </c>
      <c r="BK128" s="226">
        <f>ROUND(I128*H128,2)</f>
        <v>0</v>
      </c>
      <c r="BL128" s="19" t="s">
        <v>166</v>
      </c>
      <c r="BM128" s="225" t="s">
        <v>207</v>
      </c>
    </row>
    <row r="129" s="2" customFormat="1">
      <c r="A129" s="40"/>
      <c r="B129" s="41"/>
      <c r="C129" s="42"/>
      <c r="D129" s="227" t="s">
        <v>168</v>
      </c>
      <c r="E129" s="42"/>
      <c r="F129" s="228" t="s">
        <v>208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168</v>
      </c>
      <c r="AU129" s="19" t="s">
        <v>83</v>
      </c>
    </row>
    <row r="130" s="13" customFormat="1">
      <c r="A130" s="13"/>
      <c r="B130" s="232"/>
      <c r="C130" s="233"/>
      <c r="D130" s="234" t="s">
        <v>181</v>
      </c>
      <c r="E130" s="235" t="s">
        <v>19</v>
      </c>
      <c r="F130" s="236" t="s">
        <v>209</v>
      </c>
      <c r="G130" s="233"/>
      <c r="H130" s="237">
        <v>97.890000000000001</v>
      </c>
      <c r="I130" s="238"/>
      <c r="J130" s="233"/>
      <c r="K130" s="233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181</v>
      </c>
      <c r="AU130" s="243" t="s">
        <v>83</v>
      </c>
      <c r="AV130" s="13" t="s">
        <v>83</v>
      </c>
      <c r="AW130" s="13" t="s">
        <v>33</v>
      </c>
      <c r="AX130" s="13" t="s">
        <v>81</v>
      </c>
      <c r="AY130" s="243" t="s">
        <v>159</v>
      </c>
    </row>
    <row r="131" s="2" customFormat="1" ht="44.25" customHeight="1">
      <c r="A131" s="40"/>
      <c r="B131" s="41"/>
      <c r="C131" s="214" t="s">
        <v>210</v>
      </c>
      <c r="D131" s="214" t="s">
        <v>161</v>
      </c>
      <c r="E131" s="215" t="s">
        <v>211</v>
      </c>
      <c r="F131" s="216" t="s">
        <v>212</v>
      </c>
      <c r="G131" s="217" t="s">
        <v>178</v>
      </c>
      <c r="H131" s="218">
        <v>97.890000000000001</v>
      </c>
      <c r="I131" s="219"/>
      <c r="J131" s="220">
        <f>ROUND(I131*H131,2)</f>
        <v>0</v>
      </c>
      <c r="K131" s="216" t="s">
        <v>165</v>
      </c>
      <c r="L131" s="46"/>
      <c r="M131" s="221" t="s">
        <v>19</v>
      </c>
      <c r="N131" s="222" t="s">
        <v>44</v>
      </c>
      <c r="O131" s="86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166</v>
      </c>
      <c r="AT131" s="225" t="s">
        <v>161</v>
      </c>
      <c r="AU131" s="225" t="s">
        <v>83</v>
      </c>
      <c r="AY131" s="19" t="s">
        <v>159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81</v>
      </c>
      <c r="BK131" s="226">
        <f>ROUND(I131*H131,2)</f>
        <v>0</v>
      </c>
      <c r="BL131" s="19" t="s">
        <v>166</v>
      </c>
      <c r="BM131" s="225" t="s">
        <v>213</v>
      </c>
    </row>
    <row r="132" s="2" customFormat="1">
      <c r="A132" s="40"/>
      <c r="B132" s="41"/>
      <c r="C132" s="42"/>
      <c r="D132" s="227" t="s">
        <v>168</v>
      </c>
      <c r="E132" s="42"/>
      <c r="F132" s="228" t="s">
        <v>214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168</v>
      </c>
      <c r="AU132" s="19" t="s">
        <v>83</v>
      </c>
    </row>
    <row r="133" s="2" customFormat="1" ht="44.25" customHeight="1">
      <c r="A133" s="40"/>
      <c r="B133" s="41"/>
      <c r="C133" s="214" t="s">
        <v>215</v>
      </c>
      <c r="D133" s="214" t="s">
        <v>161</v>
      </c>
      <c r="E133" s="215" t="s">
        <v>216</v>
      </c>
      <c r="F133" s="216" t="s">
        <v>217</v>
      </c>
      <c r="G133" s="217" t="s">
        <v>178</v>
      </c>
      <c r="H133" s="218">
        <v>113.398</v>
      </c>
      <c r="I133" s="219"/>
      <c r="J133" s="220">
        <f>ROUND(I133*H133,2)</f>
        <v>0</v>
      </c>
      <c r="K133" s="216" t="s">
        <v>165</v>
      </c>
      <c r="L133" s="46"/>
      <c r="M133" s="221" t="s">
        <v>19</v>
      </c>
      <c r="N133" s="222" t="s">
        <v>44</v>
      </c>
      <c r="O133" s="86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166</v>
      </c>
      <c r="AT133" s="225" t="s">
        <v>161</v>
      </c>
      <c r="AU133" s="225" t="s">
        <v>83</v>
      </c>
      <c r="AY133" s="19" t="s">
        <v>159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81</v>
      </c>
      <c r="BK133" s="226">
        <f>ROUND(I133*H133,2)</f>
        <v>0</v>
      </c>
      <c r="BL133" s="19" t="s">
        <v>166</v>
      </c>
      <c r="BM133" s="225" t="s">
        <v>218</v>
      </c>
    </row>
    <row r="134" s="2" customFormat="1">
      <c r="A134" s="40"/>
      <c r="B134" s="41"/>
      <c r="C134" s="42"/>
      <c r="D134" s="227" t="s">
        <v>168</v>
      </c>
      <c r="E134" s="42"/>
      <c r="F134" s="228" t="s">
        <v>219</v>
      </c>
      <c r="G134" s="42"/>
      <c r="H134" s="42"/>
      <c r="I134" s="229"/>
      <c r="J134" s="42"/>
      <c r="K134" s="42"/>
      <c r="L134" s="46"/>
      <c r="M134" s="230"/>
      <c r="N134" s="231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168</v>
      </c>
      <c r="AU134" s="19" t="s">
        <v>83</v>
      </c>
    </row>
    <row r="135" s="2" customFormat="1" ht="44.25" customHeight="1">
      <c r="A135" s="40"/>
      <c r="B135" s="41"/>
      <c r="C135" s="214" t="s">
        <v>220</v>
      </c>
      <c r="D135" s="214" t="s">
        <v>161</v>
      </c>
      <c r="E135" s="215" t="s">
        <v>221</v>
      </c>
      <c r="F135" s="216" t="s">
        <v>222</v>
      </c>
      <c r="G135" s="217" t="s">
        <v>178</v>
      </c>
      <c r="H135" s="218">
        <v>113.398</v>
      </c>
      <c r="I135" s="219"/>
      <c r="J135" s="220">
        <f>ROUND(I135*H135,2)</f>
        <v>0</v>
      </c>
      <c r="K135" s="216" t="s">
        <v>165</v>
      </c>
      <c r="L135" s="46"/>
      <c r="M135" s="221" t="s">
        <v>19</v>
      </c>
      <c r="N135" s="222" t="s">
        <v>44</v>
      </c>
      <c r="O135" s="86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166</v>
      </c>
      <c r="AT135" s="225" t="s">
        <v>161</v>
      </c>
      <c r="AU135" s="225" t="s">
        <v>83</v>
      </c>
      <c r="AY135" s="19" t="s">
        <v>159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81</v>
      </c>
      <c r="BK135" s="226">
        <f>ROUND(I135*H135,2)</f>
        <v>0</v>
      </c>
      <c r="BL135" s="19" t="s">
        <v>166</v>
      </c>
      <c r="BM135" s="225" t="s">
        <v>223</v>
      </c>
    </row>
    <row r="136" s="2" customFormat="1">
      <c r="A136" s="40"/>
      <c r="B136" s="41"/>
      <c r="C136" s="42"/>
      <c r="D136" s="227" t="s">
        <v>168</v>
      </c>
      <c r="E136" s="42"/>
      <c r="F136" s="228" t="s">
        <v>224</v>
      </c>
      <c r="G136" s="42"/>
      <c r="H136" s="42"/>
      <c r="I136" s="229"/>
      <c r="J136" s="42"/>
      <c r="K136" s="42"/>
      <c r="L136" s="46"/>
      <c r="M136" s="230"/>
      <c r="N136" s="231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168</v>
      </c>
      <c r="AU136" s="19" t="s">
        <v>83</v>
      </c>
    </row>
    <row r="137" s="2" customFormat="1" ht="44.25" customHeight="1">
      <c r="A137" s="40"/>
      <c r="B137" s="41"/>
      <c r="C137" s="214" t="s">
        <v>225</v>
      </c>
      <c r="D137" s="214" t="s">
        <v>161</v>
      </c>
      <c r="E137" s="215" t="s">
        <v>226</v>
      </c>
      <c r="F137" s="216" t="s">
        <v>227</v>
      </c>
      <c r="G137" s="217" t="s">
        <v>178</v>
      </c>
      <c r="H137" s="218">
        <v>97.890000000000001</v>
      </c>
      <c r="I137" s="219"/>
      <c r="J137" s="220">
        <f>ROUND(I137*H137,2)</f>
        <v>0</v>
      </c>
      <c r="K137" s="216" t="s">
        <v>165</v>
      </c>
      <c r="L137" s="46"/>
      <c r="M137" s="221" t="s">
        <v>19</v>
      </c>
      <c r="N137" s="222" t="s">
        <v>44</v>
      </c>
      <c r="O137" s="86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166</v>
      </c>
      <c r="AT137" s="225" t="s">
        <v>161</v>
      </c>
      <c r="AU137" s="225" t="s">
        <v>83</v>
      </c>
      <c r="AY137" s="19" t="s">
        <v>159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81</v>
      </c>
      <c r="BK137" s="226">
        <f>ROUND(I137*H137,2)</f>
        <v>0</v>
      </c>
      <c r="BL137" s="19" t="s">
        <v>166</v>
      </c>
      <c r="BM137" s="225" t="s">
        <v>228</v>
      </c>
    </row>
    <row r="138" s="2" customFormat="1">
      <c r="A138" s="40"/>
      <c r="B138" s="41"/>
      <c r="C138" s="42"/>
      <c r="D138" s="227" t="s">
        <v>168</v>
      </c>
      <c r="E138" s="42"/>
      <c r="F138" s="228" t="s">
        <v>229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168</v>
      </c>
      <c r="AU138" s="19" t="s">
        <v>83</v>
      </c>
    </row>
    <row r="139" s="2" customFormat="1" ht="44.25" customHeight="1">
      <c r="A139" s="40"/>
      <c r="B139" s="41"/>
      <c r="C139" s="214" t="s">
        <v>8</v>
      </c>
      <c r="D139" s="214" t="s">
        <v>161</v>
      </c>
      <c r="E139" s="215" t="s">
        <v>230</v>
      </c>
      <c r="F139" s="216" t="s">
        <v>231</v>
      </c>
      <c r="G139" s="217" t="s">
        <v>178</v>
      </c>
      <c r="H139" s="218">
        <v>113.398</v>
      </c>
      <c r="I139" s="219"/>
      <c r="J139" s="220">
        <f>ROUND(I139*H139,2)</f>
        <v>0</v>
      </c>
      <c r="K139" s="216" t="s">
        <v>165</v>
      </c>
      <c r="L139" s="46"/>
      <c r="M139" s="221" t="s">
        <v>19</v>
      </c>
      <c r="N139" s="222" t="s">
        <v>44</v>
      </c>
      <c r="O139" s="86"/>
      <c r="P139" s="223">
        <f>O139*H139</f>
        <v>0</v>
      </c>
      <c r="Q139" s="223">
        <v>0</v>
      </c>
      <c r="R139" s="223">
        <f>Q139*H139</f>
        <v>0</v>
      </c>
      <c r="S139" s="223">
        <v>0</v>
      </c>
      <c r="T139" s="224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166</v>
      </c>
      <c r="AT139" s="225" t="s">
        <v>161</v>
      </c>
      <c r="AU139" s="225" t="s">
        <v>83</v>
      </c>
      <c r="AY139" s="19" t="s">
        <v>159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81</v>
      </c>
      <c r="BK139" s="226">
        <f>ROUND(I139*H139,2)</f>
        <v>0</v>
      </c>
      <c r="BL139" s="19" t="s">
        <v>166</v>
      </c>
      <c r="BM139" s="225" t="s">
        <v>232</v>
      </c>
    </row>
    <row r="140" s="2" customFormat="1">
      <c r="A140" s="40"/>
      <c r="B140" s="41"/>
      <c r="C140" s="42"/>
      <c r="D140" s="227" t="s">
        <v>168</v>
      </c>
      <c r="E140" s="42"/>
      <c r="F140" s="228" t="s">
        <v>233</v>
      </c>
      <c r="G140" s="42"/>
      <c r="H140" s="42"/>
      <c r="I140" s="229"/>
      <c r="J140" s="42"/>
      <c r="K140" s="42"/>
      <c r="L140" s="46"/>
      <c r="M140" s="230"/>
      <c r="N140" s="231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168</v>
      </c>
      <c r="AU140" s="19" t="s">
        <v>83</v>
      </c>
    </row>
    <row r="141" s="13" customFormat="1">
      <c r="A141" s="13"/>
      <c r="B141" s="232"/>
      <c r="C141" s="233"/>
      <c r="D141" s="234" t="s">
        <v>181</v>
      </c>
      <c r="E141" s="235" t="s">
        <v>19</v>
      </c>
      <c r="F141" s="236" t="s">
        <v>203</v>
      </c>
      <c r="G141" s="233"/>
      <c r="H141" s="237">
        <v>113.398</v>
      </c>
      <c r="I141" s="238"/>
      <c r="J141" s="233"/>
      <c r="K141" s="233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181</v>
      </c>
      <c r="AU141" s="243" t="s">
        <v>83</v>
      </c>
      <c r="AV141" s="13" t="s">
        <v>83</v>
      </c>
      <c r="AW141" s="13" t="s">
        <v>33</v>
      </c>
      <c r="AX141" s="13" t="s">
        <v>81</v>
      </c>
      <c r="AY141" s="243" t="s">
        <v>159</v>
      </c>
    </row>
    <row r="142" s="2" customFormat="1" ht="44.25" customHeight="1">
      <c r="A142" s="40"/>
      <c r="B142" s="41"/>
      <c r="C142" s="214" t="s">
        <v>234</v>
      </c>
      <c r="D142" s="214" t="s">
        <v>161</v>
      </c>
      <c r="E142" s="215" t="s">
        <v>235</v>
      </c>
      <c r="F142" s="216" t="s">
        <v>236</v>
      </c>
      <c r="G142" s="217" t="s">
        <v>178</v>
      </c>
      <c r="H142" s="218">
        <v>46.390000000000001</v>
      </c>
      <c r="I142" s="219"/>
      <c r="J142" s="220">
        <f>ROUND(I142*H142,2)</f>
        <v>0</v>
      </c>
      <c r="K142" s="216" t="s">
        <v>165</v>
      </c>
      <c r="L142" s="46"/>
      <c r="M142" s="221" t="s">
        <v>19</v>
      </c>
      <c r="N142" s="222" t="s">
        <v>44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166</v>
      </c>
      <c r="AT142" s="225" t="s">
        <v>161</v>
      </c>
      <c r="AU142" s="225" t="s">
        <v>83</v>
      </c>
      <c r="AY142" s="19" t="s">
        <v>159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81</v>
      </c>
      <c r="BK142" s="226">
        <f>ROUND(I142*H142,2)</f>
        <v>0</v>
      </c>
      <c r="BL142" s="19" t="s">
        <v>166</v>
      </c>
      <c r="BM142" s="225" t="s">
        <v>237</v>
      </c>
    </row>
    <row r="143" s="2" customFormat="1">
      <c r="A143" s="40"/>
      <c r="B143" s="41"/>
      <c r="C143" s="42"/>
      <c r="D143" s="227" t="s">
        <v>168</v>
      </c>
      <c r="E143" s="42"/>
      <c r="F143" s="228" t="s">
        <v>238</v>
      </c>
      <c r="G143" s="42"/>
      <c r="H143" s="42"/>
      <c r="I143" s="229"/>
      <c r="J143" s="42"/>
      <c r="K143" s="42"/>
      <c r="L143" s="46"/>
      <c r="M143" s="230"/>
      <c r="N143" s="231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168</v>
      </c>
      <c r="AU143" s="19" t="s">
        <v>83</v>
      </c>
    </row>
    <row r="144" s="13" customFormat="1">
      <c r="A144" s="13"/>
      <c r="B144" s="232"/>
      <c r="C144" s="233"/>
      <c r="D144" s="234" t="s">
        <v>181</v>
      </c>
      <c r="E144" s="235" t="s">
        <v>19</v>
      </c>
      <c r="F144" s="236" t="s">
        <v>239</v>
      </c>
      <c r="G144" s="233"/>
      <c r="H144" s="237">
        <v>18</v>
      </c>
      <c r="I144" s="238"/>
      <c r="J144" s="233"/>
      <c r="K144" s="233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181</v>
      </c>
      <c r="AU144" s="243" t="s">
        <v>83</v>
      </c>
      <c r="AV144" s="13" t="s">
        <v>83</v>
      </c>
      <c r="AW144" s="13" t="s">
        <v>33</v>
      </c>
      <c r="AX144" s="13" t="s">
        <v>73</v>
      </c>
      <c r="AY144" s="243" t="s">
        <v>159</v>
      </c>
    </row>
    <row r="145" s="13" customFormat="1">
      <c r="A145" s="13"/>
      <c r="B145" s="232"/>
      <c r="C145" s="233"/>
      <c r="D145" s="234" t="s">
        <v>181</v>
      </c>
      <c r="E145" s="235" t="s">
        <v>19</v>
      </c>
      <c r="F145" s="236" t="s">
        <v>240</v>
      </c>
      <c r="G145" s="233"/>
      <c r="H145" s="237">
        <v>15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181</v>
      </c>
      <c r="AU145" s="243" t="s">
        <v>83</v>
      </c>
      <c r="AV145" s="13" t="s">
        <v>83</v>
      </c>
      <c r="AW145" s="13" t="s">
        <v>33</v>
      </c>
      <c r="AX145" s="13" t="s">
        <v>73</v>
      </c>
      <c r="AY145" s="243" t="s">
        <v>159</v>
      </c>
    </row>
    <row r="146" s="13" customFormat="1">
      <c r="A146" s="13"/>
      <c r="B146" s="232"/>
      <c r="C146" s="233"/>
      <c r="D146" s="234" t="s">
        <v>181</v>
      </c>
      <c r="E146" s="235" t="s">
        <v>19</v>
      </c>
      <c r="F146" s="236" t="s">
        <v>241</v>
      </c>
      <c r="G146" s="233"/>
      <c r="H146" s="237">
        <v>10.800000000000001</v>
      </c>
      <c r="I146" s="238"/>
      <c r="J146" s="233"/>
      <c r="K146" s="233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181</v>
      </c>
      <c r="AU146" s="243" t="s">
        <v>83</v>
      </c>
      <c r="AV146" s="13" t="s">
        <v>83</v>
      </c>
      <c r="AW146" s="13" t="s">
        <v>33</v>
      </c>
      <c r="AX146" s="13" t="s">
        <v>73</v>
      </c>
      <c r="AY146" s="243" t="s">
        <v>159</v>
      </c>
    </row>
    <row r="147" s="13" customFormat="1">
      <c r="A147" s="13"/>
      <c r="B147" s="232"/>
      <c r="C147" s="233"/>
      <c r="D147" s="234" t="s">
        <v>181</v>
      </c>
      <c r="E147" s="235" t="s">
        <v>19</v>
      </c>
      <c r="F147" s="236" t="s">
        <v>242</v>
      </c>
      <c r="G147" s="233"/>
      <c r="H147" s="237">
        <v>2.5899999999999999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181</v>
      </c>
      <c r="AU147" s="243" t="s">
        <v>83</v>
      </c>
      <c r="AV147" s="13" t="s">
        <v>83</v>
      </c>
      <c r="AW147" s="13" t="s">
        <v>33</v>
      </c>
      <c r="AX147" s="13" t="s">
        <v>73</v>
      </c>
      <c r="AY147" s="243" t="s">
        <v>159</v>
      </c>
    </row>
    <row r="148" s="14" customFormat="1">
      <c r="A148" s="14"/>
      <c r="B148" s="244"/>
      <c r="C148" s="245"/>
      <c r="D148" s="234" t="s">
        <v>181</v>
      </c>
      <c r="E148" s="246" t="s">
        <v>19</v>
      </c>
      <c r="F148" s="247" t="s">
        <v>189</v>
      </c>
      <c r="G148" s="245"/>
      <c r="H148" s="248">
        <v>46.390000000000001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181</v>
      </c>
      <c r="AU148" s="254" t="s">
        <v>83</v>
      </c>
      <c r="AV148" s="14" t="s">
        <v>166</v>
      </c>
      <c r="AW148" s="14" t="s">
        <v>33</v>
      </c>
      <c r="AX148" s="14" t="s">
        <v>81</v>
      </c>
      <c r="AY148" s="254" t="s">
        <v>159</v>
      </c>
    </row>
    <row r="149" s="2" customFormat="1" ht="16.5" customHeight="1">
      <c r="A149" s="40"/>
      <c r="B149" s="41"/>
      <c r="C149" s="255" t="s">
        <v>243</v>
      </c>
      <c r="D149" s="255" t="s">
        <v>244</v>
      </c>
      <c r="E149" s="256" t="s">
        <v>245</v>
      </c>
      <c r="F149" s="257" t="s">
        <v>246</v>
      </c>
      <c r="G149" s="258" t="s">
        <v>247</v>
      </c>
      <c r="H149" s="259">
        <v>92.780000000000001</v>
      </c>
      <c r="I149" s="260"/>
      <c r="J149" s="261">
        <f>ROUND(I149*H149,2)</f>
        <v>0</v>
      </c>
      <c r="K149" s="257" t="s">
        <v>165</v>
      </c>
      <c r="L149" s="262"/>
      <c r="M149" s="263" t="s">
        <v>19</v>
      </c>
      <c r="N149" s="264" t="s">
        <v>44</v>
      </c>
      <c r="O149" s="86"/>
      <c r="P149" s="223">
        <f>O149*H149</f>
        <v>0</v>
      </c>
      <c r="Q149" s="223">
        <v>1</v>
      </c>
      <c r="R149" s="223">
        <f>Q149*H149</f>
        <v>92.780000000000001</v>
      </c>
      <c r="S149" s="223">
        <v>0</v>
      </c>
      <c r="T149" s="224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5" t="s">
        <v>210</v>
      </c>
      <c r="AT149" s="225" t="s">
        <v>244</v>
      </c>
      <c r="AU149" s="225" t="s">
        <v>83</v>
      </c>
      <c r="AY149" s="19" t="s">
        <v>159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9" t="s">
        <v>81</v>
      </c>
      <c r="BK149" s="226">
        <f>ROUND(I149*H149,2)</f>
        <v>0</v>
      </c>
      <c r="BL149" s="19" t="s">
        <v>166</v>
      </c>
      <c r="BM149" s="225" t="s">
        <v>248</v>
      </c>
    </row>
    <row r="150" s="13" customFormat="1">
      <c r="A150" s="13"/>
      <c r="B150" s="232"/>
      <c r="C150" s="233"/>
      <c r="D150" s="234" t="s">
        <v>181</v>
      </c>
      <c r="E150" s="233"/>
      <c r="F150" s="236" t="s">
        <v>249</v>
      </c>
      <c r="G150" s="233"/>
      <c r="H150" s="237">
        <v>92.780000000000001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181</v>
      </c>
      <c r="AU150" s="243" t="s">
        <v>83</v>
      </c>
      <c r="AV150" s="13" t="s">
        <v>83</v>
      </c>
      <c r="AW150" s="13" t="s">
        <v>4</v>
      </c>
      <c r="AX150" s="13" t="s">
        <v>81</v>
      </c>
      <c r="AY150" s="243" t="s">
        <v>159</v>
      </c>
    </row>
    <row r="151" s="2" customFormat="1" ht="66.75" customHeight="1">
      <c r="A151" s="40"/>
      <c r="B151" s="41"/>
      <c r="C151" s="214" t="s">
        <v>250</v>
      </c>
      <c r="D151" s="214" t="s">
        <v>161</v>
      </c>
      <c r="E151" s="215" t="s">
        <v>251</v>
      </c>
      <c r="F151" s="216" t="s">
        <v>252</v>
      </c>
      <c r="G151" s="217" t="s">
        <v>178</v>
      </c>
      <c r="H151" s="218">
        <v>13.199999999999999</v>
      </c>
      <c r="I151" s="219"/>
      <c r="J151" s="220">
        <f>ROUND(I151*H151,2)</f>
        <v>0</v>
      </c>
      <c r="K151" s="216" t="s">
        <v>165</v>
      </c>
      <c r="L151" s="46"/>
      <c r="M151" s="221" t="s">
        <v>19</v>
      </c>
      <c r="N151" s="222" t="s">
        <v>44</v>
      </c>
      <c r="O151" s="86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166</v>
      </c>
      <c r="AT151" s="225" t="s">
        <v>161</v>
      </c>
      <c r="AU151" s="225" t="s">
        <v>83</v>
      </c>
      <c r="AY151" s="19" t="s">
        <v>159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81</v>
      </c>
      <c r="BK151" s="226">
        <f>ROUND(I151*H151,2)</f>
        <v>0</v>
      </c>
      <c r="BL151" s="19" t="s">
        <v>166</v>
      </c>
      <c r="BM151" s="225" t="s">
        <v>253</v>
      </c>
    </row>
    <row r="152" s="2" customFormat="1">
      <c r="A152" s="40"/>
      <c r="B152" s="41"/>
      <c r="C152" s="42"/>
      <c r="D152" s="227" t="s">
        <v>168</v>
      </c>
      <c r="E152" s="42"/>
      <c r="F152" s="228" t="s">
        <v>254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168</v>
      </c>
      <c r="AU152" s="19" t="s">
        <v>83</v>
      </c>
    </row>
    <row r="153" s="13" customFormat="1">
      <c r="A153" s="13"/>
      <c r="B153" s="232"/>
      <c r="C153" s="233"/>
      <c r="D153" s="234" t="s">
        <v>181</v>
      </c>
      <c r="E153" s="235" t="s">
        <v>19</v>
      </c>
      <c r="F153" s="236" t="s">
        <v>255</v>
      </c>
      <c r="G153" s="233"/>
      <c r="H153" s="237">
        <v>7.2000000000000002</v>
      </c>
      <c r="I153" s="238"/>
      <c r="J153" s="233"/>
      <c r="K153" s="233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181</v>
      </c>
      <c r="AU153" s="243" t="s">
        <v>83</v>
      </c>
      <c r="AV153" s="13" t="s">
        <v>83</v>
      </c>
      <c r="AW153" s="13" t="s">
        <v>33</v>
      </c>
      <c r="AX153" s="13" t="s">
        <v>73</v>
      </c>
      <c r="AY153" s="243" t="s">
        <v>159</v>
      </c>
    </row>
    <row r="154" s="13" customFormat="1">
      <c r="A154" s="13"/>
      <c r="B154" s="232"/>
      <c r="C154" s="233"/>
      <c r="D154" s="234" t="s">
        <v>181</v>
      </c>
      <c r="E154" s="235" t="s">
        <v>19</v>
      </c>
      <c r="F154" s="236" t="s">
        <v>256</v>
      </c>
      <c r="G154" s="233"/>
      <c r="H154" s="237">
        <v>6</v>
      </c>
      <c r="I154" s="238"/>
      <c r="J154" s="233"/>
      <c r="K154" s="233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181</v>
      </c>
      <c r="AU154" s="243" t="s">
        <v>83</v>
      </c>
      <c r="AV154" s="13" t="s">
        <v>83</v>
      </c>
      <c r="AW154" s="13" t="s">
        <v>33</v>
      </c>
      <c r="AX154" s="13" t="s">
        <v>73</v>
      </c>
      <c r="AY154" s="243" t="s">
        <v>159</v>
      </c>
    </row>
    <row r="155" s="14" customFormat="1">
      <c r="A155" s="14"/>
      <c r="B155" s="244"/>
      <c r="C155" s="245"/>
      <c r="D155" s="234" t="s">
        <v>181</v>
      </c>
      <c r="E155" s="246" t="s">
        <v>19</v>
      </c>
      <c r="F155" s="247" t="s">
        <v>189</v>
      </c>
      <c r="G155" s="245"/>
      <c r="H155" s="248">
        <v>13.199999999999999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181</v>
      </c>
      <c r="AU155" s="254" t="s">
        <v>83</v>
      </c>
      <c r="AV155" s="14" t="s">
        <v>166</v>
      </c>
      <c r="AW155" s="14" t="s">
        <v>33</v>
      </c>
      <c r="AX155" s="14" t="s">
        <v>81</v>
      </c>
      <c r="AY155" s="254" t="s">
        <v>159</v>
      </c>
    </row>
    <row r="156" s="2" customFormat="1" ht="16.5" customHeight="1">
      <c r="A156" s="40"/>
      <c r="B156" s="41"/>
      <c r="C156" s="255" t="s">
        <v>257</v>
      </c>
      <c r="D156" s="255" t="s">
        <v>244</v>
      </c>
      <c r="E156" s="256" t="s">
        <v>258</v>
      </c>
      <c r="F156" s="257" t="s">
        <v>259</v>
      </c>
      <c r="G156" s="258" t="s">
        <v>247</v>
      </c>
      <c r="H156" s="259">
        <v>26.399999999999999</v>
      </c>
      <c r="I156" s="260"/>
      <c r="J156" s="261">
        <f>ROUND(I156*H156,2)</f>
        <v>0</v>
      </c>
      <c r="K156" s="257" t="s">
        <v>165</v>
      </c>
      <c r="L156" s="262"/>
      <c r="M156" s="263" t="s">
        <v>19</v>
      </c>
      <c r="N156" s="264" t="s">
        <v>44</v>
      </c>
      <c r="O156" s="86"/>
      <c r="P156" s="223">
        <f>O156*H156</f>
        <v>0</v>
      </c>
      <c r="Q156" s="223">
        <v>1</v>
      </c>
      <c r="R156" s="223">
        <f>Q156*H156</f>
        <v>26.399999999999999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210</v>
      </c>
      <c r="AT156" s="225" t="s">
        <v>244</v>
      </c>
      <c r="AU156" s="225" t="s">
        <v>83</v>
      </c>
      <c r="AY156" s="19" t="s">
        <v>159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81</v>
      </c>
      <c r="BK156" s="226">
        <f>ROUND(I156*H156,2)</f>
        <v>0</v>
      </c>
      <c r="BL156" s="19" t="s">
        <v>166</v>
      </c>
      <c r="BM156" s="225" t="s">
        <v>260</v>
      </c>
    </row>
    <row r="157" s="13" customFormat="1">
      <c r="A157" s="13"/>
      <c r="B157" s="232"/>
      <c r="C157" s="233"/>
      <c r="D157" s="234" t="s">
        <v>181</v>
      </c>
      <c r="E157" s="233"/>
      <c r="F157" s="236" t="s">
        <v>261</v>
      </c>
      <c r="G157" s="233"/>
      <c r="H157" s="237">
        <v>26.399999999999999</v>
      </c>
      <c r="I157" s="238"/>
      <c r="J157" s="233"/>
      <c r="K157" s="233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181</v>
      </c>
      <c r="AU157" s="243" t="s">
        <v>83</v>
      </c>
      <c r="AV157" s="13" t="s">
        <v>83</v>
      </c>
      <c r="AW157" s="13" t="s">
        <v>4</v>
      </c>
      <c r="AX157" s="13" t="s">
        <v>81</v>
      </c>
      <c r="AY157" s="243" t="s">
        <v>159</v>
      </c>
    </row>
    <row r="158" s="2" customFormat="1" ht="37.8" customHeight="1">
      <c r="A158" s="40"/>
      <c r="B158" s="41"/>
      <c r="C158" s="214" t="s">
        <v>262</v>
      </c>
      <c r="D158" s="214" t="s">
        <v>161</v>
      </c>
      <c r="E158" s="215" t="s">
        <v>263</v>
      </c>
      <c r="F158" s="216" t="s">
        <v>264</v>
      </c>
      <c r="G158" s="217" t="s">
        <v>164</v>
      </c>
      <c r="H158" s="218">
        <v>300</v>
      </c>
      <c r="I158" s="219"/>
      <c r="J158" s="220">
        <f>ROUND(I158*H158,2)</f>
        <v>0</v>
      </c>
      <c r="K158" s="216" t="s">
        <v>165</v>
      </c>
      <c r="L158" s="46"/>
      <c r="M158" s="221" t="s">
        <v>19</v>
      </c>
      <c r="N158" s="222" t="s">
        <v>44</v>
      </c>
      <c r="O158" s="86"/>
      <c r="P158" s="223">
        <f>O158*H158</f>
        <v>0</v>
      </c>
      <c r="Q158" s="223">
        <v>0</v>
      </c>
      <c r="R158" s="223">
        <f>Q158*H158</f>
        <v>0</v>
      </c>
      <c r="S158" s="223">
        <v>0</v>
      </c>
      <c r="T158" s="224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5" t="s">
        <v>166</v>
      </c>
      <c r="AT158" s="225" t="s">
        <v>161</v>
      </c>
      <c r="AU158" s="225" t="s">
        <v>83</v>
      </c>
      <c r="AY158" s="19" t="s">
        <v>159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9" t="s">
        <v>81</v>
      </c>
      <c r="BK158" s="226">
        <f>ROUND(I158*H158,2)</f>
        <v>0</v>
      </c>
      <c r="BL158" s="19" t="s">
        <v>166</v>
      </c>
      <c r="BM158" s="225" t="s">
        <v>265</v>
      </c>
    </row>
    <row r="159" s="2" customFormat="1">
      <c r="A159" s="40"/>
      <c r="B159" s="41"/>
      <c r="C159" s="42"/>
      <c r="D159" s="227" t="s">
        <v>168</v>
      </c>
      <c r="E159" s="42"/>
      <c r="F159" s="228" t="s">
        <v>266</v>
      </c>
      <c r="G159" s="42"/>
      <c r="H159" s="42"/>
      <c r="I159" s="229"/>
      <c r="J159" s="42"/>
      <c r="K159" s="42"/>
      <c r="L159" s="46"/>
      <c r="M159" s="230"/>
      <c r="N159" s="231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168</v>
      </c>
      <c r="AU159" s="19" t="s">
        <v>83</v>
      </c>
    </row>
    <row r="160" s="2" customFormat="1" ht="16.5" customHeight="1">
      <c r="A160" s="40"/>
      <c r="B160" s="41"/>
      <c r="C160" s="255" t="s">
        <v>267</v>
      </c>
      <c r="D160" s="255" t="s">
        <v>244</v>
      </c>
      <c r="E160" s="256" t="s">
        <v>268</v>
      </c>
      <c r="F160" s="257" t="s">
        <v>269</v>
      </c>
      <c r="G160" s="258" t="s">
        <v>270</v>
      </c>
      <c r="H160" s="259">
        <v>6</v>
      </c>
      <c r="I160" s="260"/>
      <c r="J160" s="261">
        <f>ROUND(I160*H160,2)</f>
        <v>0</v>
      </c>
      <c r="K160" s="257" t="s">
        <v>165</v>
      </c>
      <c r="L160" s="262"/>
      <c r="M160" s="263" t="s">
        <v>19</v>
      </c>
      <c r="N160" s="264" t="s">
        <v>44</v>
      </c>
      <c r="O160" s="86"/>
      <c r="P160" s="223">
        <f>O160*H160</f>
        <v>0</v>
      </c>
      <c r="Q160" s="223">
        <v>0.001</v>
      </c>
      <c r="R160" s="223">
        <f>Q160*H160</f>
        <v>0.0060000000000000001</v>
      </c>
      <c r="S160" s="223">
        <v>0</v>
      </c>
      <c r="T160" s="224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5" t="s">
        <v>210</v>
      </c>
      <c r="AT160" s="225" t="s">
        <v>244</v>
      </c>
      <c r="AU160" s="225" t="s">
        <v>83</v>
      </c>
      <c r="AY160" s="19" t="s">
        <v>159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9" t="s">
        <v>81</v>
      </c>
      <c r="BK160" s="226">
        <f>ROUND(I160*H160,2)</f>
        <v>0</v>
      </c>
      <c r="BL160" s="19" t="s">
        <v>166</v>
      </c>
      <c r="BM160" s="225" t="s">
        <v>271</v>
      </c>
    </row>
    <row r="161" s="13" customFormat="1">
      <c r="A161" s="13"/>
      <c r="B161" s="232"/>
      <c r="C161" s="233"/>
      <c r="D161" s="234" t="s">
        <v>181</v>
      </c>
      <c r="E161" s="233"/>
      <c r="F161" s="236" t="s">
        <v>272</v>
      </c>
      <c r="G161" s="233"/>
      <c r="H161" s="237">
        <v>6</v>
      </c>
      <c r="I161" s="238"/>
      <c r="J161" s="233"/>
      <c r="K161" s="233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181</v>
      </c>
      <c r="AU161" s="243" t="s">
        <v>83</v>
      </c>
      <c r="AV161" s="13" t="s">
        <v>83</v>
      </c>
      <c r="AW161" s="13" t="s">
        <v>4</v>
      </c>
      <c r="AX161" s="13" t="s">
        <v>81</v>
      </c>
      <c r="AY161" s="243" t="s">
        <v>159</v>
      </c>
    </row>
    <row r="162" s="12" customFormat="1" ht="22.8" customHeight="1">
      <c r="A162" s="12"/>
      <c r="B162" s="198"/>
      <c r="C162" s="199"/>
      <c r="D162" s="200" t="s">
        <v>72</v>
      </c>
      <c r="E162" s="212" t="s">
        <v>83</v>
      </c>
      <c r="F162" s="212" t="s">
        <v>273</v>
      </c>
      <c r="G162" s="199"/>
      <c r="H162" s="199"/>
      <c r="I162" s="202"/>
      <c r="J162" s="213">
        <f>BK162</f>
        <v>0</v>
      </c>
      <c r="K162" s="199"/>
      <c r="L162" s="204"/>
      <c r="M162" s="205"/>
      <c r="N162" s="206"/>
      <c r="O162" s="206"/>
      <c r="P162" s="207">
        <f>SUM(P163:P189)</f>
        <v>0</v>
      </c>
      <c r="Q162" s="206"/>
      <c r="R162" s="207">
        <f>SUM(R163:R189)</f>
        <v>188.41009552</v>
      </c>
      <c r="S162" s="206"/>
      <c r="T162" s="208">
        <f>SUM(T163:T189)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9" t="s">
        <v>81</v>
      </c>
      <c r="AT162" s="210" t="s">
        <v>72</v>
      </c>
      <c r="AU162" s="210" t="s">
        <v>81</v>
      </c>
      <c r="AY162" s="209" t="s">
        <v>159</v>
      </c>
      <c r="BK162" s="211">
        <f>SUM(BK163:BK189)</f>
        <v>0</v>
      </c>
    </row>
    <row r="163" s="2" customFormat="1" ht="44.25" customHeight="1">
      <c r="A163" s="40"/>
      <c r="B163" s="41"/>
      <c r="C163" s="214" t="s">
        <v>274</v>
      </c>
      <c r="D163" s="214" t="s">
        <v>161</v>
      </c>
      <c r="E163" s="215" t="s">
        <v>275</v>
      </c>
      <c r="F163" s="216" t="s">
        <v>276</v>
      </c>
      <c r="G163" s="217" t="s">
        <v>178</v>
      </c>
      <c r="H163" s="218">
        <v>35</v>
      </c>
      <c r="I163" s="219"/>
      <c r="J163" s="220">
        <f>ROUND(I163*H163,2)</f>
        <v>0</v>
      </c>
      <c r="K163" s="216" t="s">
        <v>165</v>
      </c>
      <c r="L163" s="46"/>
      <c r="M163" s="221" t="s">
        <v>19</v>
      </c>
      <c r="N163" s="222" t="s">
        <v>44</v>
      </c>
      <c r="O163" s="86"/>
      <c r="P163" s="223">
        <f>O163*H163</f>
        <v>0</v>
      </c>
      <c r="Q163" s="223">
        <v>1.6299999999999999</v>
      </c>
      <c r="R163" s="223">
        <f>Q163*H163</f>
        <v>57.049999999999997</v>
      </c>
      <c r="S163" s="223">
        <v>0</v>
      </c>
      <c r="T163" s="224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5" t="s">
        <v>166</v>
      </c>
      <c r="AT163" s="225" t="s">
        <v>161</v>
      </c>
      <c r="AU163" s="225" t="s">
        <v>83</v>
      </c>
      <c r="AY163" s="19" t="s">
        <v>159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9" t="s">
        <v>81</v>
      </c>
      <c r="BK163" s="226">
        <f>ROUND(I163*H163,2)</f>
        <v>0</v>
      </c>
      <c r="BL163" s="19" t="s">
        <v>166</v>
      </c>
      <c r="BM163" s="225" t="s">
        <v>277</v>
      </c>
    </row>
    <row r="164" s="2" customFormat="1">
      <c r="A164" s="40"/>
      <c r="B164" s="41"/>
      <c r="C164" s="42"/>
      <c r="D164" s="227" t="s">
        <v>168</v>
      </c>
      <c r="E164" s="42"/>
      <c r="F164" s="228" t="s">
        <v>278</v>
      </c>
      <c r="G164" s="42"/>
      <c r="H164" s="42"/>
      <c r="I164" s="229"/>
      <c r="J164" s="42"/>
      <c r="K164" s="42"/>
      <c r="L164" s="46"/>
      <c r="M164" s="230"/>
      <c r="N164" s="231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168</v>
      </c>
      <c r="AU164" s="19" t="s">
        <v>83</v>
      </c>
    </row>
    <row r="165" s="13" customFormat="1">
      <c r="A165" s="13"/>
      <c r="B165" s="232"/>
      <c r="C165" s="233"/>
      <c r="D165" s="234" t="s">
        <v>181</v>
      </c>
      <c r="E165" s="235" t="s">
        <v>19</v>
      </c>
      <c r="F165" s="236" t="s">
        <v>279</v>
      </c>
      <c r="G165" s="233"/>
      <c r="H165" s="237">
        <v>35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181</v>
      </c>
      <c r="AU165" s="243" t="s">
        <v>83</v>
      </c>
      <c r="AV165" s="13" t="s">
        <v>83</v>
      </c>
      <c r="AW165" s="13" t="s">
        <v>33</v>
      </c>
      <c r="AX165" s="13" t="s">
        <v>81</v>
      </c>
      <c r="AY165" s="243" t="s">
        <v>159</v>
      </c>
    </row>
    <row r="166" s="2" customFormat="1" ht="55.5" customHeight="1">
      <c r="A166" s="40"/>
      <c r="B166" s="41"/>
      <c r="C166" s="214" t="s">
        <v>280</v>
      </c>
      <c r="D166" s="214" t="s">
        <v>161</v>
      </c>
      <c r="E166" s="215" t="s">
        <v>281</v>
      </c>
      <c r="F166" s="216" t="s">
        <v>282</v>
      </c>
      <c r="G166" s="217" t="s">
        <v>164</v>
      </c>
      <c r="H166" s="218">
        <v>85</v>
      </c>
      <c r="I166" s="219"/>
      <c r="J166" s="220">
        <f>ROUND(I166*H166,2)</f>
        <v>0</v>
      </c>
      <c r="K166" s="216" t="s">
        <v>165</v>
      </c>
      <c r="L166" s="46"/>
      <c r="M166" s="221" t="s">
        <v>19</v>
      </c>
      <c r="N166" s="222" t="s">
        <v>44</v>
      </c>
      <c r="O166" s="86"/>
      <c r="P166" s="223">
        <f>O166*H166</f>
        <v>0</v>
      </c>
      <c r="Q166" s="223">
        <v>0.00027</v>
      </c>
      <c r="R166" s="223">
        <f>Q166*H166</f>
        <v>0.022950000000000002</v>
      </c>
      <c r="S166" s="223">
        <v>0</v>
      </c>
      <c r="T166" s="224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5" t="s">
        <v>166</v>
      </c>
      <c r="AT166" s="225" t="s">
        <v>161</v>
      </c>
      <c r="AU166" s="225" t="s">
        <v>83</v>
      </c>
      <c r="AY166" s="19" t="s">
        <v>159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9" t="s">
        <v>81</v>
      </c>
      <c r="BK166" s="226">
        <f>ROUND(I166*H166,2)</f>
        <v>0</v>
      </c>
      <c r="BL166" s="19" t="s">
        <v>166</v>
      </c>
      <c r="BM166" s="225" t="s">
        <v>283</v>
      </c>
    </row>
    <row r="167" s="2" customFormat="1">
      <c r="A167" s="40"/>
      <c r="B167" s="41"/>
      <c r="C167" s="42"/>
      <c r="D167" s="227" t="s">
        <v>168</v>
      </c>
      <c r="E167" s="42"/>
      <c r="F167" s="228" t="s">
        <v>284</v>
      </c>
      <c r="G167" s="42"/>
      <c r="H167" s="42"/>
      <c r="I167" s="229"/>
      <c r="J167" s="42"/>
      <c r="K167" s="42"/>
      <c r="L167" s="46"/>
      <c r="M167" s="230"/>
      <c r="N167" s="231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168</v>
      </c>
      <c r="AU167" s="19" t="s">
        <v>83</v>
      </c>
    </row>
    <row r="168" s="13" customFormat="1">
      <c r="A168" s="13"/>
      <c r="B168" s="232"/>
      <c r="C168" s="233"/>
      <c r="D168" s="234" t="s">
        <v>181</v>
      </c>
      <c r="E168" s="235" t="s">
        <v>19</v>
      </c>
      <c r="F168" s="236" t="s">
        <v>285</v>
      </c>
      <c r="G168" s="233"/>
      <c r="H168" s="237">
        <v>85</v>
      </c>
      <c r="I168" s="238"/>
      <c r="J168" s="233"/>
      <c r="K168" s="233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181</v>
      </c>
      <c r="AU168" s="243" t="s">
        <v>83</v>
      </c>
      <c r="AV168" s="13" t="s">
        <v>83</v>
      </c>
      <c r="AW168" s="13" t="s">
        <v>33</v>
      </c>
      <c r="AX168" s="13" t="s">
        <v>81</v>
      </c>
      <c r="AY168" s="243" t="s">
        <v>159</v>
      </c>
    </row>
    <row r="169" s="2" customFormat="1" ht="24.15" customHeight="1">
      <c r="A169" s="40"/>
      <c r="B169" s="41"/>
      <c r="C169" s="255" t="s">
        <v>7</v>
      </c>
      <c r="D169" s="255" t="s">
        <v>244</v>
      </c>
      <c r="E169" s="256" t="s">
        <v>286</v>
      </c>
      <c r="F169" s="257" t="s">
        <v>287</v>
      </c>
      <c r="G169" s="258" t="s">
        <v>164</v>
      </c>
      <c r="H169" s="259">
        <v>100.68300000000001</v>
      </c>
      <c r="I169" s="260"/>
      <c r="J169" s="261">
        <f>ROUND(I169*H169,2)</f>
        <v>0</v>
      </c>
      <c r="K169" s="257" t="s">
        <v>165</v>
      </c>
      <c r="L169" s="262"/>
      <c r="M169" s="263" t="s">
        <v>19</v>
      </c>
      <c r="N169" s="264" t="s">
        <v>44</v>
      </c>
      <c r="O169" s="86"/>
      <c r="P169" s="223">
        <f>O169*H169</f>
        <v>0</v>
      </c>
      <c r="Q169" s="223">
        <v>0.00050000000000000001</v>
      </c>
      <c r="R169" s="223">
        <f>Q169*H169</f>
        <v>0.050341500000000004</v>
      </c>
      <c r="S169" s="223">
        <v>0</v>
      </c>
      <c r="T169" s="224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5" t="s">
        <v>210</v>
      </c>
      <c r="AT169" s="225" t="s">
        <v>244</v>
      </c>
      <c r="AU169" s="225" t="s">
        <v>83</v>
      </c>
      <c r="AY169" s="19" t="s">
        <v>159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9" t="s">
        <v>81</v>
      </c>
      <c r="BK169" s="226">
        <f>ROUND(I169*H169,2)</f>
        <v>0</v>
      </c>
      <c r="BL169" s="19" t="s">
        <v>166</v>
      </c>
      <c r="BM169" s="225" t="s">
        <v>288</v>
      </c>
    </row>
    <row r="170" s="13" customFormat="1">
      <c r="A170" s="13"/>
      <c r="B170" s="232"/>
      <c r="C170" s="233"/>
      <c r="D170" s="234" t="s">
        <v>181</v>
      </c>
      <c r="E170" s="233"/>
      <c r="F170" s="236" t="s">
        <v>289</v>
      </c>
      <c r="G170" s="233"/>
      <c r="H170" s="237">
        <v>100.68300000000001</v>
      </c>
      <c r="I170" s="238"/>
      <c r="J170" s="233"/>
      <c r="K170" s="233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181</v>
      </c>
      <c r="AU170" s="243" t="s">
        <v>83</v>
      </c>
      <c r="AV170" s="13" t="s">
        <v>83</v>
      </c>
      <c r="AW170" s="13" t="s">
        <v>4</v>
      </c>
      <c r="AX170" s="13" t="s">
        <v>81</v>
      </c>
      <c r="AY170" s="243" t="s">
        <v>159</v>
      </c>
    </row>
    <row r="171" s="2" customFormat="1" ht="37.8" customHeight="1">
      <c r="A171" s="40"/>
      <c r="B171" s="41"/>
      <c r="C171" s="214" t="s">
        <v>290</v>
      </c>
      <c r="D171" s="214" t="s">
        <v>161</v>
      </c>
      <c r="E171" s="215" t="s">
        <v>291</v>
      </c>
      <c r="F171" s="216" t="s">
        <v>292</v>
      </c>
      <c r="G171" s="217" t="s">
        <v>178</v>
      </c>
      <c r="H171" s="218">
        <v>15.6</v>
      </c>
      <c r="I171" s="219"/>
      <c r="J171" s="220">
        <f>ROUND(I171*H171,2)</f>
        <v>0</v>
      </c>
      <c r="K171" s="216" t="s">
        <v>165</v>
      </c>
      <c r="L171" s="46"/>
      <c r="M171" s="221" t="s">
        <v>19</v>
      </c>
      <c r="N171" s="222" t="s">
        <v>44</v>
      </c>
      <c r="O171" s="86"/>
      <c r="P171" s="223">
        <f>O171*H171</f>
        <v>0</v>
      </c>
      <c r="Q171" s="223">
        <v>2.1600000000000001</v>
      </c>
      <c r="R171" s="223">
        <f>Q171*H171</f>
        <v>33.695999999999998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166</v>
      </c>
      <c r="AT171" s="225" t="s">
        <v>161</v>
      </c>
      <c r="AU171" s="225" t="s">
        <v>83</v>
      </c>
      <c r="AY171" s="19" t="s">
        <v>159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81</v>
      </c>
      <c r="BK171" s="226">
        <f>ROUND(I171*H171,2)</f>
        <v>0</v>
      </c>
      <c r="BL171" s="19" t="s">
        <v>166</v>
      </c>
      <c r="BM171" s="225" t="s">
        <v>293</v>
      </c>
    </row>
    <row r="172" s="2" customFormat="1">
      <c r="A172" s="40"/>
      <c r="B172" s="41"/>
      <c r="C172" s="42"/>
      <c r="D172" s="227" t="s">
        <v>168</v>
      </c>
      <c r="E172" s="42"/>
      <c r="F172" s="228" t="s">
        <v>294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168</v>
      </c>
      <c r="AU172" s="19" t="s">
        <v>83</v>
      </c>
    </row>
    <row r="173" s="13" customFormat="1">
      <c r="A173" s="13"/>
      <c r="B173" s="232"/>
      <c r="C173" s="233"/>
      <c r="D173" s="234" t="s">
        <v>181</v>
      </c>
      <c r="E173" s="235" t="s">
        <v>19</v>
      </c>
      <c r="F173" s="236" t="s">
        <v>295</v>
      </c>
      <c r="G173" s="233"/>
      <c r="H173" s="237">
        <v>15.6</v>
      </c>
      <c r="I173" s="238"/>
      <c r="J173" s="233"/>
      <c r="K173" s="233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181</v>
      </c>
      <c r="AU173" s="243" t="s">
        <v>83</v>
      </c>
      <c r="AV173" s="13" t="s">
        <v>83</v>
      </c>
      <c r="AW173" s="13" t="s">
        <v>33</v>
      </c>
      <c r="AX173" s="13" t="s">
        <v>81</v>
      </c>
      <c r="AY173" s="243" t="s">
        <v>159</v>
      </c>
    </row>
    <row r="174" s="2" customFormat="1" ht="33" customHeight="1">
      <c r="A174" s="40"/>
      <c r="B174" s="41"/>
      <c r="C174" s="214" t="s">
        <v>296</v>
      </c>
      <c r="D174" s="214" t="s">
        <v>161</v>
      </c>
      <c r="E174" s="215" t="s">
        <v>297</v>
      </c>
      <c r="F174" s="216" t="s">
        <v>298</v>
      </c>
      <c r="G174" s="217" t="s">
        <v>178</v>
      </c>
      <c r="H174" s="218">
        <v>20.800000000000001</v>
      </c>
      <c r="I174" s="219"/>
      <c r="J174" s="220">
        <f>ROUND(I174*H174,2)</f>
        <v>0</v>
      </c>
      <c r="K174" s="216" t="s">
        <v>165</v>
      </c>
      <c r="L174" s="46"/>
      <c r="M174" s="221" t="s">
        <v>19</v>
      </c>
      <c r="N174" s="222" t="s">
        <v>44</v>
      </c>
      <c r="O174" s="86"/>
      <c r="P174" s="223">
        <f>O174*H174</f>
        <v>0</v>
      </c>
      <c r="Q174" s="223">
        <v>2.5018699999999998</v>
      </c>
      <c r="R174" s="223">
        <f>Q174*H174</f>
        <v>52.038896000000001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166</v>
      </c>
      <c r="AT174" s="225" t="s">
        <v>161</v>
      </c>
      <c r="AU174" s="225" t="s">
        <v>83</v>
      </c>
      <c r="AY174" s="19" t="s">
        <v>159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81</v>
      </c>
      <c r="BK174" s="226">
        <f>ROUND(I174*H174,2)</f>
        <v>0</v>
      </c>
      <c r="BL174" s="19" t="s">
        <v>166</v>
      </c>
      <c r="BM174" s="225" t="s">
        <v>299</v>
      </c>
    </row>
    <row r="175" s="2" customFormat="1">
      <c r="A175" s="40"/>
      <c r="B175" s="41"/>
      <c r="C175" s="42"/>
      <c r="D175" s="227" t="s">
        <v>168</v>
      </c>
      <c r="E175" s="42"/>
      <c r="F175" s="228" t="s">
        <v>300</v>
      </c>
      <c r="G175" s="42"/>
      <c r="H175" s="42"/>
      <c r="I175" s="229"/>
      <c r="J175" s="42"/>
      <c r="K175" s="42"/>
      <c r="L175" s="46"/>
      <c r="M175" s="230"/>
      <c r="N175" s="231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168</v>
      </c>
      <c r="AU175" s="19" t="s">
        <v>83</v>
      </c>
    </row>
    <row r="176" s="13" customFormat="1">
      <c r="A176" s="13"/>
      <c r="B176" s="232"/>
      <c r="C176" s="233"/>
      <c r="D176" s="234" t="s">
        <v>181</v>
      </c>
      <c r="E176" s="235" t="s">
        <v>19</v>
      </c>
      <c r="F176" s="236" t="s">
        <v>301</v>
      </c>
      <c r="G176" s="233"/>
      <c r="H176" s="237">
        <v>20.800000000000001</v>
      </c>
      <c r="I176" s="238"/>
      <c r="J176" s="233"/>
      <c r="K176" s="233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181</v>
      </c>
      <c r="AU176" s="243" t="s">
        <v>83</v>
      </c>
      <c r="AV176" s="13" t="s">
        <v>83</v>
      </c>
      <c r="AW176" s="13" t="s">
        <v>33</v>
      </c>
      <c r="AX176" s="13" t="s">
        <v>81</v>
      </c>
      <c r="AY176" s="243" t="s">
        <v>159</v>
      </c>
    </row>
    <row r="177" s="2" customFormat="1" ht="24.15" customHeight="1">
      <c r="A177" s="40"/>
      <c r="B177" s="41"/>
      <c r="C177" s="214" t="s">
        <v>302</v>
      </c>
      <c r="D177" s="214" t="s">
        <v>161</v>
      </c>
      <c r="E177" s="215" t="s">
        <v>303</v>
      </c>
      <c r="F177" s="216" t="s">
        <v>304</v>
      </c>
      <c r="G177" s="217" t="s">
        <v>247</v>
      </c>
      <c r="H177" s="218">
        <v>0.998</v>
      </c>
      <c r="I177" s="219"/>
      <c r="J177" s="220">
        <f>ROUND(I177*H177,2)</f>
        <v>0</v>
      </c>
      <c r="K177" s="216" t="s">
        <v>165</v>
      </c>
      <c r="L177" s="46"/>
      <c r="M177" s="221" t="s">
        <v>19</v>
      </c>
      <c r="N177" s="222" t="s">
        <v>44</v>
      </c>
      <c r="O177" s="86"/>
      <c r="P177" s="223">
        <f>O177*H177</f>
        <v>0</v>
      </c>
      <c r="Q177" s="223">
        <v>1.06277</v>
      </c>
      <c r="R177" s="223">
        <f>Q177*H177</f>
        <v>1.06064446</v>
      </c>
      <c r="S177" s="223">
        <v>0</v>
      </c>
      <c r="T177" s="224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166</v>
      </c>
      <c r="AT177" s="225" t="s">
        <v>161</v>
      </c>
      <c r="AU177" s="225" t="s">
        <v>83</v>
      </c>
      <c r="AY177" s="19" t="s">
        <v>159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81</v>
      </c>
      <c r="BK177" s="226">
        <f>ROUND(I177*H177,2)</f>
        <v>0</v>
      </c>
      <c r="BL177" s="19" t="s">
        <v>166</v>
      </c>
      <c r="BM177" s="225" t="s">
        <v>305</v>
      </c>
    </row>
    <row r="178" s="2" customFormat="1">
      <c r="A178" s="40"/>
      <c r="B178" s="41"/>
      <c r="C178" s="42"/>
      <c r="D178" s="227" t="s">
        <v>168</v>
      </c>
      <c r="E178" s="42"/>
      <c r="F178" s="228" t="s">
        <v>306</v>
      </c>
      <c r="G178" s="42"/>
      <c r="H178" s="42"/>
      <c r="I178" s="229"/>
      <c r="J178" s="42"/>
      <c r="K178" s="42"/>
      <c r="L178" s="46"/>
      <c r="M178" s="230"/>
      <c r="N178" s="231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168</v>
      </c>
      <c r="AU178" s="19" t="s">
        <v>83</v>
      </c>
    </row>
    <row r="179" s="13" customFormat="1">
      <c r="A179" s="13"/>
      <c r="B179" s="232"/>
      <c r="C179" s="233"/>
      <c r="D179" s="234" t="s">
        <v>181</v>
      </c>
      <c r="E179" s="235" t="s">
        <v>19</v>
      </c>
      <c r="F179" s="236" t="s">
        <v>307</v>
      </c>
      <c r="G179" s="233"/>
      <c r="H179" s="237">
        <v>0.998</v>
      </c>
      <c r="I179" s="238"/>
      <c r="J179" s="233"/>
      <c r="K179" s="233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181</v>
      </c>
      <c r="AU179" s="243" t="s">
        <v>83</v>
      </c>
      <c r="AV179" s="13" t="s">
        <v>83</v>
      </c>
      <c r="AW179" s="13" t="s">
        <v>33</v>
      </c>
      <c r="AX179" s="13" t="s">
        <v>81</v>
      </c>
      <c r="AY179" s="243" t="s">
        <v>159</v>
      </c>
    </row>
    <row r="180" s="2" customFormat="1" ht="24.15" customHeight="1">
      <c r="A180" s="40"/>
      <c r="B180" s="41"/>
      <c r="C180" s="214" t="s">
        <v>308</v>
      </c>
      <c r="D180" s="214" t="s">
        <v>161</v>
      </c>
      <c r="E180" s="215" t="s">
        <v>309</v>
      </c>
      <c r="F180" s="216" t="s">
        <v>310</v>
      </c>
      <c r="G180" s="217" t="s">
        <v>178</v>
      </c>
      <c r="H180" s="218">
        <v>9.7880000000000003</v>
      </c>
      <c r="I180" s="219"/>
      <c r="J180" s="220">
        <f>ROUND(I180*H180,2)</f>
        <v>0</v>
      </c>
      <c r="K180" s="216" t="s">
        <v>165</v>
      </c>
      <c r="L180" s="46"/>
      <c r="M180" s="221" t="s">
        <v>19</v>
      </c>
      <c r="N180" s="222" t="s">
        <v>44</v>
      </c>
      <c r="O180" s="86"/>
      <c r="P180" s="223">
        <f>O180*H180</f>
        <v>0</v>
      </c>
      <c r="Q180" s="223">
        <v>2.5018699999999998</v>
      </c>
      <c r="R180" s="223">
        <f>Q180*H180</f>
        <v>24.488303559999999</v>
      </c>
      <c r="S180" s="223">
        <v>0</v>
      </c>
      <c r="T180" s="22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5" t="s">
        <v>166</v>
      </c>
      <c r="AT180" s="225" t="s">
        <v>161</v>
      </c>
      <c r="AU180" s="225" t="s">
        <v>83</v>
      </c>
      <c r="AY180" s="19" t="s">
        <v>159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9" t="s">
        <v>81</v>
      </c>
      <c r="BK180" s="226">
        <f>ROUND(I180*H180,2)</f>
        <v>0</v>
      </c>
      <c r="BL180" s="19" t="s">
        <v>166</v>
      </c>
      <c r="BM180" s="225" t="s">
        <v>311</v>
      </c>
    </row>
    <row r="181" s="2" customFormat="1">
      <c r="A181" s="40"/>
      <c r="B181" s="41"/>
      <c r="C181" s="42"/>
      <c r="D181" s="227" t="s">
        <v>168</v>
      </c>
      <c r="E181" s="42"/>
      <c r="F181" s="228" t="s">
        <v>312</v>
      </c>
      <c r="G181" s="42"/>
      <c r="H181" s="42"/>
      <c r="I181" s="229"/>
      <c r="J181" s="42"/>
      <c r="K181" s="42"/>
      <c r="L181" s="46"/>
      <c r="M181" s="230"/>
      <c r="N181" s="231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168</v>
      </c>
      <c r="AU181" s="19" t="s">
        <v>83</v>
      </c>
    </row>
    <row r="182" s="13" customFormat="1">
      <c r="A182" s="13"/>
      <c r="B182" s="232"/>
      <c r="C182" s="233"/>
      <c r="D182" s="234" t="s">
        <v>181</v>
      </c>
      <c r="E182" s="235" t="s">
        <v>19</v>
      </c>
      <c r="F182" s="236" t="s">
        <v>313</v>
      </c>
      <c r="G182" s="233"/>
      <c r="H182" s="237">
        <v>9.0999999999999996</v>
      </c>
      <c r="I182" s="238"/>
      <c r="J182" s="233"/>
      <c r="K182" s="233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181</v>
      </c>
      <c r="AU182" s="243" t="s">
        <v>83</v>
      </c>
      <c r="AV182" s="13" t="s">
        <v>83</v>
      </c>
      <c r="AW182" s="13" t="s">
        <v>33</v>
      </c>
      <c r="AX182" s="13" t="s">
        <v>73</v>
      </c>
      <c r="AY182" s="243" t="s">
        <v>159</v>
      </c>
    </row>
    <row r="183" s="13" customFormat="1">
      <c r="A183" s="13"/>
      <c r="B183" s="232"/>
      <c r="C183" s="233"/>
      <c r="D183" s="234" t="s">
        <v>181</v>
      </c>
      <c r="E183" s="235" t="s">
        <v>19</v>
      </c>
      <c r="F183" s="236" t="s">
        <v>314</v>
      </c>
      <c r="G183" s="233"/>
      <c r="H183" s="237">
        <v>0.68799999999999994</v>
      </c>
      <c r="I183" s="238"/>
      <c r="J183" s="233"/>
      <c r="K183" s="233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181</v>
      </c>
      <c r="AU183" s="243" t="s">
        <v>83</v>
      </c>
      <c r="AV183" s="13" t="s">
        <v>83</v>
      </c>
      <c r="AW183" s="13" t="s">
        <v>33</v>
      </c>
      <c r="AX183" s="13" t="s">
        <v>73</v>
      </c>
      <c r="AY183" s="243" t="s">
        <v>159</v>
      </c>
    </row>
    <row r="184" s="14" customFormat="1">
      <c r="A184" s="14"/>
      <c r="B184" s="244"/>
      <c r="C184" s="245"/>
      <c r="D184" s="234" t="s">
        <v>181</v>
      </c>
      <c r="E184" s="246" t="s">
        <v>19</v>
      </c>
      <c r="F184" s="247" t="s">
        <v>189</v>
      </c>
      <c r="G184" s="245"/>
      <c r="H184" s="248">
        <v>9.7880000000000003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4" t="s">
        <v>181</v>
      </c>
      <c r="AU184" s="254" t="s">
        <v>83</v>
      </c>
      <c r="AV184" s="14" t="s">
        <v>166</v>
      </c>
      <c r="AW184" s="14" t="s">
        <v>33</v>
      </c>
      <c r="AX184" s="14" t="s">
        <v>81</v>
      </c>
      <c r="AY184" s="254" t="s">
        <v>159</v>
      </c>
    </row>
    <row r="185" s="2" customFormat="1" ht="44.25" customHeight="1">
      <c r="A185" s="40"/>
      <c r="B185" s="41"/>
      <c r="C185" s="214" t="s">
        <v>315</v>
      </c>
      <c r="D185" s="214" t="s">
        <v>161</v>
      </c>
      <c r="E185" s="215" t="s">
        <v>316</v>
      </c>
      <c r="F185" s="216" t="s">
        <v>317</v>
      </c>
      <c r="G185" s="217" t="s">
        <v>164</v>
      </c>
      <c r="H185" s="218">
        <v>19.5</v>
      </c>
      <c r="I185" s="219"/>
      <c r="J185" s="220">
        <f>ROUND(I185*H185,2)</f>
        <v>0</v>
      </c>
      <c r="K185" s="216" t="s">
        <v>165</v>
      </c>
      <c r="L185" s="46"/>
      <c r="M185" s="221" t="s">
        <v>19</v>
      </c>
      <c r="N185" s="222" t="s">
        <v>44</v>
      </c>
      <c r="O185" s="86"/>
      <c r="P185" s="223">
        <f>O185*H185</f>
        <v>0</v>
      </c>
      <c r="Q185" s="223">
        <v>1.0203599999999999</v>
      </c>
      <c r="R185" s="223">
        <f>Q185*H185</f>
        <v>19.897019999999998</v>
      </c>
      <c r="S185" s="223">
        <v>0</v>
      </c>
      <c r="T185" s="224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5" t="s">
        <v>166</v>
      </c>
      <c r="AT185" s="225" t="s">
        <v>161</v>
      </c>
      <c r="AU185" s="225" t="s">
        <v>83</v>
      </c>
      <c r="AY185" s="19" t="s">
        <v>159</v>
      </c>
      <c r="BE185" s="226">
        <f>IF(N185="základní",J185,0)</f>
        <v>0</v>
      </c>
      <c r="BF185" s="226">
        <f>IF(N185="snížená",J185,0)</f>
        <v>0</v>
      </c>
      <c r="BG185" s="226">
        <f>IF(N185="zákl. přenesená",J185,0)</f>
        <v>0</v>
      </c>
      <c r="BH185" s="226">
        <f>IF(N185="sníž. přenesená",J185,0)</f>
        <v>0</v>
      </c>
      <c r="BI185" s="226">
        <f>IF(N185="nulová",J185,0)</f>
        <v>0</v>
      </c>
      <c r="BJ185" s="19" t="s">
        <v>81</v>
      </c>
      <c r="BK185" s="226">
        <f>ROUND(I185*H185,2)</f>
        <v>0</v>
      </c>
      <c r="BL185" s="19" t="s">
        <v>166</v>
      </c>
      <c r="BM185" s="225" t="s">
        <v>318</v>
      </c>
    </row>
    <row r="186" s="2" customFormat="1">
      <c r="A186" s="40"/>
      <c r="B186" s="41"/>
      <c r="C186" s="42"/>
      <c r="D186" s="227" t="s">
        <v>168</v>
      </c>
      <c r="E186" s="42"/>
      <c r="F186" s="228" t="s">
        <v>319</v>
      </c>
      <c r="G186" s="42"/>
      <c r="H186" s="42"/>
      <c r="I186" s="229"/>
      <c r="J186" s="42"/>
      <c r="K186" s="42"/>
      <c r="L186" s="46"/>
      <c r="M186" s="230"/>
      <c r="N186" s="231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168</v>
      </c>
      <c r="AU186" s="19" t="s">
        <v>83</v>
      </c>
    </row>
    <row r="187" s="13" customFormat="1">
      <c r="A187" s="13"/>
      <c r="B187" s="232"/>
      <c r="C187" s="233"/>
      <c r="D187" s="234" t="s">
        <v>181</v>
      </c>
      <c r="E187" s="235" t="s">
        <v>19</v>
      </c>
      <c r="F187" s="236" t="s">
        <v>320</v>
      </c>
      <c r="G187" s="233"/>
      <c r="H187" s="237">
        <v>19.5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181</v>
      </c>
      <c r="AU187" s="243" t="s">
        <v>83</v>
      </c>
      <c r="AV187" s="13" t="s">
        <v>83</v>
      </c>
      <c r="AW187" s="13" t="s">
        <v>33</v>
      </c>
      <c r="AX187" s="13" t="s">
        <v>81</v>
      </c>
      <c r="AY187" s="243" t="s">
        <v>159</v>
      </c>
    </row>
    <row r="188" s="2" customFormat="1" ht="55.5" customHeight="1">
      <c r="A188" s="40"/>
      <c r="B188" s="41"/>
      <c r="C188" s="214" t="s">
        <v>321</v>
      </c>
      <c r="D188" s="214" t="s">
        <v>161</v>
      </c>
      <c r="E188" s="215" t="s">
        <v>322</v>
      </c>
      <c r="F188" s="216" t="s">
        <v>323</v>
      </c>
      <c r="G188" s="217" t="s">
        <v>247</v>
      </c>
      <c r="H188" s="218">
        <v>0.10000000000000001</v>
      </c>
      <c r="I188" s="219"/>
      <c r="J188" s="220">
        <f>ROUND(I188*H188,2)</f>
        <v>0</v>
      </c>
      <c r="K188" s="216" t="s">
        <v>165</v>
      </c>
      <c r="L188" s="46"/>
      <c r="M188" s="221" t="s">
        <v>19</v>
      </c>
      <c r="N188" s="222" t="s">
        <v>44</v>
      </c>
      <c r="O188" s="86"/>
      <c r="P188" s="223">
        <f>O188*H188</f>
        <v>0</v>
      </c>
      <c r="Q188" s="223">
        <v>1.0593999999999999</v>
      </c>
      <c r="R188" s="223">
        <f>Q188*H188</f>
        <v>0.10593999999999999</v>
      </c>
      <c r="S188" s="223">
        <v>0</v>
      </c>
      <c r="T188" s="224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5" t="s">
        <v>166</v>
      </c>
      <c r="AT188" s="225" t="s">
        <v>161</v>
      </c>
      <c r="AU188" s="225" t="s">
        <v>83</v>
      </c>
      <c r="AY188" s="19" t="s">
        <v>159</v>
      </c>
      <c r="BE188" s="226">
        <f>IF(N188="základní",J188,0)</f>
        <v>0</v>
      </c>
      <c r="BF188" s="226">
        <f>IF(N188="snížená",J188,0)</f>
        <v>0</v>
      </c>
      <c r="BG188" s="226">
        <f>IF(N188="zákl. přenesená",J188,0)</f>
        <v>0</v>
      </c>
      <c r="BH188" s="226">
        <f>IF(N188="sníž. přenesená",J188,0)</f>
        <v>0</v>
      </c>
      <c r="BI188" s="226">
        <f>IF(N188="nulová",J188,0)</f>
        <v>0</v>
      </c>
      <c r="BJ188" s="19" t="s">
        <v>81</v>
      </c>
      <c r="BK188" s="226">
        <f>ROUND(I188*H188,2)</f>
        <v>0</v>
      </c>
      <c r="BL188" s="19" t="s">
        <v>166</v>
      </c>
      <c r="BM188" s="225" t="s">
        <v>324</v>
      </c>
    </row>
    <row r="189" s="2" customFormat="1">
      <c r="A189" s="40"/>
      <c r="B189" s="41"/>
      <c r="C189" s="42"/>
      <c r="D189" s="227" t="s">
        <v>168</v>
      </c>
      <c r="E189" s="42"/>
      <c r="F189" s="228" t="s">
        <v>325</v>
      </c>
      <c r="G189" s="42"/>
      <c r="H189" s="42"/>
      <c r="I189" s="229"/>
      <c r="J189" s="42"/>
      <c r="K189" s="42"/>
      <c r="L189" s="46"/>
      <c r="M189" s="230"/>
      <c r="N189" s="231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168</v>
      </c>
      <c r="AU189" s="19" t="s">
        <v>83</v>
      </c>
    </row>
    <row r="190" s="12" customFormat="1" ht="22.8" customHeight="1">
      <c r="A190" s="12"/>
      <c r="B190" s="198"/>
      <c r="C190" s="199"/>
      <c r="D190" s="200" t="s">
        <v>72</v>
      </c>
      <c r="E190" s="212" t="s">
        <v>175</v>
      </c>
      <c r="F190" s="212" t="s">
        <v>326</v>
      </c>
      <c r="G190" s="199"/>
      <c r="H190" s="199"/>
      <c r="I190" s="202"/>
      <c r="J190" s="213">
        <f>BK190</f>
        <v>0</v>
      </c>
      <c r="K190" s="199"/>
      <c r="L190" s="204"/>
      <c r="M190" s="205"/>
      <c r="N190" s="206"/>
      <c r="O190" s="206"/>
      <c r="P190" s="207">
        <f>SUM(P191:P230)</f>
        <v>0</v>
      </c>
      <c r="Q190" s="206"/>
      <c r="R190" s="207">
        <f>SUM(R191:R230)</f>
        <v>60.623966749999987</v>
      </c>
      <c r="S190" s="206"/>
      <c r="T190" s="208">
        <f>SUM(T191:T230)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09" t="s">
        <v>81</v>
      </c>
      <c r="AT190" s="210" t="s">
        <v>72</v>
      </c>
      <c r="AU190" s="210" t="s">
        <v>81</v>
      </c>
      <c r="AY190" s="209" t="s">
        <v>159</v>
      </c>
      <c r="BK190" s="211">
        <f>SUM(BK191:BK230)</f>
        <v>0</v>
      </c>
    </row>
    <row r="191" s="2" customFormat="1" ht="37.8" customHeight="1">
      <c r="A191" s="40"/>
      <c r="B191" s="41"/>
      <c r="C191" s="214" t="s">
        <v>327</v>
      </c>
      <c r="D191" s="214" t="s">
        <v>161</v>
      </c>
      <c r="E191" s="215" t="s">
        <v>328</v>
      </c>
      <c r="F191" s="216" t="s">
        <v>329</v>
      </c>
      <c r="G191" s="217" t="s">
        <v>164</v>
      </c>
      <c r="H191" s="218">
        <v>0.375</v>
      </c>
      <c r="I191" s="219"/>
      <c r="J191" s="220">
        <f>ROUND(I191*H191,2)</f>
        <v>0</v>
      </c>
      <c r="K191" s="216" t="s">
        <v>165</v>
      </c>
      <c r="L191" s="46"/>
      <c r="M191" s="221" t="s">
        <v>19</v>
      </c>
      <c r="N191" s="222" t="s">
        <v>44</v>
      </c>
      <c r="O191" s="86"/>
      <c r="P191" s="223">
        <f>O191*H191</f>
        <v>0</v>
      </c>
      <c r="Q191" s="223">
        <v>0.18645999999999999</v>
      </c>
      <c r="R191" s="223">
        <f>Q191*H191</f>
        <v>0.069922499999999999</v>
      </c>
      <c r="S191" s="223">
        <v>0</v>
      </c>
      <c r="T191" s="224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5" t="s">
        <v>166</v>
      </c>
      <c r="AT191" s="225" t="s">
        <v>161</v>
      </c>
      <c r="AU191" s="225" t="s">
        <v>83</v>
      </c>
      <c r="AY191" s="19" t="s">
        <v>159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9" t="s">
        <v>81</v>
      </c>
      <c r="BK191" s="226">
        <f>ROUND(I191*H191,2)</f>
        <v>0</v>
      </c>
      <c r="BL191" s="19" t="s">
        <v>166</v>
      </c>
      <c r="BM191" s="225" t="s">
        <v>330</v>
      </c>
    </row>
    <row r="192" s="2" customFormat="1">
      <c r="A192" s="40"/>
      <c r="B192" s="41"/>
      <c r="C192" s="42"/>
      <c r="D192" s="227" t="s">
        <v>168</v>
      </c>
      <c r="E192" s="42"/>
      <c r="F192" s="228" t="s">
        <v>331</v>
      </c>
      <c r="G192" s="42"/>
      <c r="H192" s="42"/>
      <c r="I192" s="229"/>
      <c r="J192" s="42"/>
      <c r="K192" s="42"/>
      <c r="L192" s="46"/>
      <c r="M192" s="230"/>
      <c r="N192" s="231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168</v>
      </c>
      <c r="AU192" s="19" t="s">
        <v>83</v>
      </c>
    </row>
    <row r="193" s="13" customFormat="1">
      <c r="A193" s="13"/>
      <c r="B193" s="232"/>
      <c r="C193" s="233"/>
      <c r="D193" s="234" t="s">
        <v>181</v>
      </c>
      <c r="E193" s="235" t="s">
        <v>19</v>
      </c>
      <c r="F193" s="236" t="s">
        <v>332</v>
      </c>
      <c r="G193" s="233"/>
      <c r="H193" s="237">
        <v>0.375</v>
      </c>
      <c r="I193" s="238"/>
      <c r="J193" s="233"/>
      <c r="K193" s="233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181</v>
      </c>
      <c r="AU193" s="243" t="s">
        <v>83</v>
      </c>
      <c r="AV193" s="13" t="s">
        <v>83</v>
      </c>
      <c r="AW193" s="13" t="s">
        <v>33</v>
      </c>
      <c r="AX193" s="13" t="s">
        <v>81</v>
      </c>
      <c r="AY193" s="243" t="s">
        <v>159</v>
      </c>
    </row>
    <row r="194" s="2" customFormat="1" ht="37.8" customHeight="1">
      <c r="A194" s="40"/>
      <c r="B194" s="41"/>
      <c r="C194" s="214" t="s">
        <v>333</v>
      </c>
      <c r="D194" s="214" t="s">
        <v>161</v>
      </c>
      <c r="E194" s="215" t="s">
        <v>334</v>
      </c>
      <c r="F194" s="216" t="s">
        <v>335</v>
      </c>
      <c r="G194" s="217" t="s">
        <v>178</v>
      </c>
      <c r="H194" s="218">
        <v>2.5990000000000002</v>
      </c>
      <c r="I194" s="219"/>
      <c r="J194" s="220">
        <f>ROUND(I194*H194,2)</f>
        <v>0</v>
      </c>
      <c r="K194" s="216" t="s">
        <v>165</v>
      </c>
      <c r="L194" s="46"/>
      <c r="M194" s="221" t="s">
        <v>19</v>
      </c>
      <c r="N194" s="222" t="s">
        <v>44</v>
      </c>
      <c r="O194" s="86"/>
      <c r="P194" s="223">
        <f>O194*H194</f>
        <v>0</v>
      </c>
      <c r="Q194" s="223">
        <v>1.3271500000000001</v>
      </c>
      <c r="R194" s="223">
        <f>Q194*H194</f>
        <v>3.4492628500000002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166</v>
      </c>
      <c r="AT194" s="225" t="s">
        <v>161</v>
      </c>
      <c r="AU194" s="225" t="s">
        <v>83</v>
      </c>
      <c r="AY194" s="19" t="s">
        <v>159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81</v>
      </c>
      <c r="BK194" s="226">
        <f>ROUND(I194*H194,2)</f>
        <v>0</v>
      </c>
      <c r="BL194" s="19" t="s">
        <v>166</v>
      </c>
      <c r="BM194" s="225" t="s">
        <v>336</v>
      </c>
    </row>
    <row r="195" s="2" customFormat="1">
      <c r="A195" s="40"/>
      <c r="B195" s="41"/>
      <c r="C195" s="42"/>
      <c r="D195" s="227" t="s">
        <v>168</v>
      </c>
      <c r="E195" s="42"/>
      <c r="F195" s="228" t="s">
        <v>337</v>
      </c>
      <c r="G195" s="42"/>
      <c r="H195" s="42"/>
      <c r="I195" s="229"/>
      <c r="J195" s="42"/>
      <c r="K195" s="42"/>
      <c r="L195" s="46"/>
      <c r="M195" s="230"/>
      <c r="N195" s="231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168</v>
      </c>
      <c r="AU195" s="19" t="s">
        <v>83</v>
      </c>
    </row>
    <row r="196" s="13" customFormat="1">
      <c r="A196" s="13"/>
      <c r="B196" s="232"/>
      <c r="C196" s="233"/>
      <c r="D196" s="234" t="s">
        <v>181</v>
      </c>
      <c r="E196" s="235" t="s">
        <v>19</v>
      </c>
      <c r="F196" s="236" t="s">
        <v>338</v>
      </c>
      <c r="G196" s="233"/>
      <c r="H196" s="237">
        <v>0.98999999999999999</v>
      </c>
      <c r="I196" s="238"/>
      <c r="J196" s="233"/>
      <c r="K196" s="233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181</v>
      </c>
      <c r="AU196" s="243" t="s">
        <v>83</v>
      </c>
      <c r="AV196" s="13" t="s">
        <v>83</v>
      </c>
      <c r="AW196" s="13" t="s">
        <v>33</v>
      </c>
      <c r="AX196" s="13" t="s">
        <v>73</v>
      </c>
      <c r="AY196" s="243" t="s">
        <v>159</v>
      </c>
    </row>
    <row r="197" s="13" customFormat="1">
      <c r="A197" s="13"/>
      <c r="B197" s="232"/>
      <c r="C197" s="233"/>
      <c r="D197" s="234" t="s">
        <v>181</v>
      </c>
      <c r="E197" s="235" t="s">
        <v>19</v>
      </c>
      <c r="F197" s="236" t="s">
        <v>339</v>
      </c>
      <c r="G197" s="233"/>
      <c r="H197" s="237">
        <v>1.159</v>
      </c>
      <c r="I197" s="238"/>
      <c r="J197" s="233"/>
      <c r="K197" s="233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181</v>
      </c>
      <c r="AU197" s="243" t="s">
        <v>83</v>
      </c>
      <c r="AV197" s="13" t="s">
        <v>83</v>
      </c>
      <c r="AW197" s="13" t="s">
        <v>33</v>
      </c>
      <c r="AX197" s="13" t="s">
        <v>73</v>
      </c>
      <c r="AY197" s="243" t="s">
        <v>159</v>
      </c>
    </row>
    <row r="198" s="13" customFormat="1">
      <c r="A198" s="13"/>
      <c r="B198" s="232"/>
      <c r="C198" s="233"/>
      <c r="D198" s="234" t="s">
        <v>181</v>
      </c>
      <c r="E198" s="235" t="s">
        <v>19</v>
      </c>
      <c r="F198" s="236" t="s">
        <v>340</v>
      </c>
      <c r="G198" s="233"/>
      <c r="H198" s="237">
        <v>0.45000000000000001</v>
      </c>
      <c r="I198" s="238"/>
      <c r="J198" s="233"/>
      <c r="K198" s="233"/>
      <c r="L198" s="239"/>
      <c r="M198" s="240"/>
      <c r="N198" s="241"/>
      <c r="O198" s="241"/>
      <c r="P198" s="241"/>
      <c r="Q198" s="241"/>
      <c r="R198" s="241"/>
      <c r="S198" s="241"/>
      <c r="T198" s="24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3" t="s">
        <v>181</v>
      </c>
      <c r="AU198" s="243" t="s">
        <v>83</v>
      </c>
      <c r="AV198" s="13" t="s">
        <v>83</v>
      </c>
      <c r="AW198" s="13" t="s">
        <v>33</v>
      </c>
      <c r="AX198" s="13" t="s">
        <v>73</v>
      </c>
      <c r="AY198" s="243" t="s">
        <v>159</v>
      </c>
    </row>
    <row r="199" s="14" customFormat="1">
      <c r="A199" s="14"/>
      <c r="B199" s="244"/>
      <c r="C199" s="245"/>
      <c r="D199" s="234" t="s">
        <v>181</v>
      </c>
      <c r="E199" s="246" t="s">
        <v>19</v>
      </c>
      <c r="F199" s="247" t="s">
        <v>189</v>
      </c>
      <c r="G199" s="245"/>
      <c r="H199" s="248">
        <v>2.5990000000000002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4" t="s">
        <v>181</v>
      </c>
      <c r="AU199" s="254" t="s">
        <v>83</v>
      </c>
      <c r="AV199" s="14" t="s">
        <v>166</v>
      </c>
      <c r="AW199" s="14" t="s">
        <v>33</v>
      </c>
      <c r="AX199" s="14" t="s">
        <v>81</v>
      </c>
      <c r="AY199" s="254" t="s">
        <v>159</v>
      </c>
    </row>
    <row r="200" s="2" customFormat="1" ht="44.25" customHeight="1">
      <c r="A200" s="40"/>
      <c r="B200" s="41"/>
      <c r="C200" s="214" t="s">
        <v>341</v>
      </c>
      <c r="D200" s="214" t="s">
        <v>161</v>
      </c>
      <c r="E200" s="215" t="s">
        <v>342</v>
      </c>
      <c r="F200" s="216" t="s">
        <v>343</v>
      </c>
      <c r="G200" s="217" t="s">
        <v>164</v>
      </c>
      <c r="H200" s="218">
        <v>3.8999999999999999</v>
      </c>
      <c r="I200" s="219"/>
      <c r="J200" s="220">
        <f>ROUND(I200*H200,2)</f>
        <v>0</v>
      </c>
      <c r="K200" s="216" t="s">
        <v>165</v>
      </c>
      <c r="L200" s="46"/>
      <c r="M200" s="221" t="s">
        <v>19</v>
      </c>
      <c r="N200" s="222" t="s">
        <v>44</v>
      </c>
      <c r="O200" s="86"/>
      <c r="P200" s="223">
        <f>O200*H200</f>
        <v>0</v>
      </c>
      <c r="Q200" s="223">
        <v>0.15273999999999999</v>
      </c>
      <c r="R200" s="223">
        <f>Q200*H200</f>
        <v>0.59568599999999994</v>
      </c>
      <c r="S200" s="223">
        <v>0</v>
      </c>
      <c r="T200" s="224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5" t="s">
        <v>166</v>
      </c>
      <c r="AT200" s="225" t="s">
        <v>161</v>
      </c>
      <c r="AU200" s="225" t="s">
        <v>83</v>
      </c>
      <c r="AY200" s="19" t="s">
        <v>159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9" t="s">
        <v>81</v>
      </c>
      <c r="BK200" s="226">
        <f>ROUND(I200*H200,2)</f>
        <v>0</v>
      </c>
      <c r="BL200" s="19" t="s">
        <v>166</v>
      </c>
      <c r="BM200" s="225" t="s">
        <v>344</v>
      </c>
    </row>
    <row r="201" s="2" customFormat="1">
      <c r="A201" s="40"/>
      <c r="B201" s="41"/>
      <c r="C201" s="42"/>
      <c r="D201" s="227" t="s">
        <v>168</v>
      </c>
      <c r="E201" s="42"/>
      <c r="F201" s="228" t="s">
        <v>345</v>
      </c>
      <c r="G201" s="42"/>
      <c r="H201" s="42"/>
      <c r="I201" s="229"/>
      <c r="J201" s="42"/>
      <c r="K201" s="42"/>
      <c r="L201" s="46"/>
      <c r="M201" s="230"/>
      <c r="N201" s="231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168</v>
      </c>
      <c r="AU201" s="19" t="s">
        <v>83</v>
      </c>
    </row>
    <row r="202" s="13" customFormat="1">
      <c r="A202" s="13"/>
      <c r="B202" s="232"/>
      <c r="C202" s="233"/>
      <c r="D202" s="234" t="s">
        <v>181</v>
      </c>
      <c r="E202" s="235" t="s">
        <v>19</v>
      </c>
      <c r="F202" s="236" t="s">
        <v>346</v>
      </c>
      <c r="G202" s="233"/>
      <c r="H202" s="237">
        <v>3.8999999999999999</v>
      </c>
      <c r="I202" s="238"/>
      <c r="J202" s="233"/>
      <c r="K202" s="233"/>
      <c r="L202" s="239"/>
      <c r="M202" s="240"/>
      <c r="N202" s="241"/>
      <c r="O202" s="241"/>
      <c r="P202" s="241"/>
      <c r="Q202" s="241"/>
      <c r="R202" s="241"/>
      <c r="S202" s="241"/>
      <c r="T202" s="24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3" t="s">
        <v>181</v>
      </c>
      <c r="AU202" s="243" t="s">
        <v>83</v>
      </c>
      <c r="AV202" s="13" t="s">
        <v>83</v>
      </c>
      <c r="AW202" s="13" t="s">
        <v>33</v>
      </c>
      <c r="AX202" s="13" t="s">
        <v>81</v>
      </c>
      <c r="AY202" s="243" t="s">
        <v>159</v>
      </c>
    </row>
    <row r="203" s="2" customFormat="1" ht="37.8" customHeight="1">
      <c r="A203" s="40"/>
      <c r="B203" s="41"/>
      <c r="C203" s="214" t="s">
        <v>347</v>
      </c>
      <c r="D203" s="214" t="s">
        <v>161</v>
      </c>
      <c r="E203" s="215" t="s">
        <v>348</v>
      </c>
      <c r="F203" s="216" t="s">
        <v>349</v>
      </c>
      <c r="G203" s="217" t="s">
        <v>164</v>
      </c>
      <c r="H203" s="218">
        <v>28</v>
      </c>
      <c r="I203" s="219"/>
      <c r="J203" s="220">
        <f>ROUND(I203*H203,2)</f>
        <v>0</v>
      </c>
      <c r="K203" s="216" t="s">
        <v>165</v>
      </c>
      <c r="L203" s="46"/>
      <c r="M203" s="221" t="s">
        <v>19</v>
      </c>
      <c r="N203" s="222" t="s">
        <v>44</v>
      </c>
      <c r="O203" s="86"/>
      <c r="P203" s="223">
        <f>O203*H203</f>
        <v>0</v>
      </c>
      <c r="Q203" s="223">
        <v>0.1774</v>
      </c>
      <c r="R203" s="223">
        <f>Q203*H203</f>
        <v>4.9672000000000001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166</v>
      </c>
      <c r="AT203" s="225" t="s">
        <v>161</v>
      </c>
      <c r="AU203" s="225" t="s">
        <v>83</v>
      </c>
      <c r="AY203" s="19" t="s">
        <v>159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81</v>
      </c>
      <c r="BK203" s="226">
        <f>ROUND(I203*H203,2)</f>
        <v>0</v>
      </c>
      <c r="BL203" s="19" t="s">
        <v>166</v>
      </c>
      <c r="BM203" s="225" t="s">
        <v>350</v>
      </c>
    </row>
    <row r="204" s="2" customFormat="1">
      <c r="A204" s="40"/>
      <c r="B204" s="41"/>
      <c r="C204" s="42"/>
      <c r="D204" s="227" t="s">
        <v>168</v>
      </c>
      <c r="E204" s="42"/>
      <c r="F204" s="228" t="s">
        <v>351</v>
      </c>
      <c r="G204" s="42"/>
      <c r="H204" s="42"/>
      <c r="I204" s="229"/>
      <c r="J204" s="42"/>
      <c r="K204" s="42"/>
      <c r="L204" s="46"/>
      <c r="M204" s="230"/>
      <c r="N204" s="231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168</v>
      </c>
      <c r="AU204" s="19" t="s">
        <v>83</v>
      </c>
    </row>
    <row r="205" s="13" customFormat="1">
      <c r="A205" s="13"/>
      <c r="B205" s="232"/>
      <c r="C205" s="233"/>
      <c r="D205" s="234" t="s">
        <v>181</v>
      </c>
      <c r="E205" s="235" t="s">
        <v>19</v>
      </c>
      <c r="F205" s="236" t="s">
        <v>352</v>
      </c>
      <c r="G205" s="233"/>
      <c r="H205" s="237">
        <v>28</v>
      </c>
      <c r="I205" s="238"/>
      <c r="J205" s="233"/>
      <c r="K205" s="233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181</v>
      </c>
      <c r="AU205" s="243" t="s">
        <v>83</v>
      </c>
      <c r="AV205" s="13" t="s">
        <v>83</v>
      </c>
      <c r="AW205" s="13" t="s">
        <v>33</v>
      </c>
      <c r="AX205" s="13" t="s">
        <v>81</v>
      </c>
      <c r="AY205" s="243" t="s">
        <v>159</v>
      </c>
    </row>
    <row r="206" s="2" customFormat="1" ht="55.5" customHeight="1">
      <c r="A206" s="40"/>
      <c r="B206" s="41"/>
      <c r="C206" s="214" t="s">
        <v>353</v>
      </c>
      <c r="D206" s="214" t="s">
        <v>161</v>
      </c>
      <c r="E206" s="215" t="s">
        <v>354</v>
      </c>
      <c r="F206" s="216" t="s">
        <v>355</v>
      </c>
      <c r="G206" s="217" t="s">
        <v>164</v>
      </c>
      <c r="H206" s="218">
        <v>301.94</v>
      </c>
      <c r="I206" s="219"/>
      <c r="J206" s="220">
        <f>ROUND(I206*H206,2)</f>
        <v>0</v>
      </c>
      <c r="K206" s="216" t="s">
        <v>165</v>
      </c>
      <c r="L206" s="46"/>
      <c r="M206" s="221" t="s">
        <v>19</v>
      </c>
      <c r="N206" s="222" t="s">
        <v>44</v>
      </c>
      <c r="O206" s="86"/>
      <c r="P206" s="223">
        <f>O206*H206</f>
        <v>0</v>
      </c>
      <c r="Q206" s="223">
        <v>0.15608</v>
      </c>
      <c r="R206" s="223">
        <f>Q206*H206</f>
        <v>47.126795199999997</v>
      </c>
      <c r="S206" s="223">
        <v>0</v>
      </c>
      <c r="T206" s="224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5" t="s">
        <v>166</v>
      </c>
      <c r="AT206" s="225" t="s">
        <v>161</v>
      </c>
      <c r="AU206" s="225" t="s">
        <v>83</v>
      </c>
      <c r="AY206" s="19" t="s">
        <v>159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9" t="s">
        <v>81</v>
      </c>
      <c r="BK206" s="226">
        <f>ROUND(I206*H206,2)</f>
        <v>0</v>
      </c>
      <c r="BL206" s="19" t="s">
        <v>166</v>
      </c>
      <c r="BM206" s="225" t="s">
        <v>356</v>
      </c>
    </row>
    <row r="207" s="2" customFormat="1">
      <c r="A207" s="40"/>
      <c r="B207" s="41"/>
      <c r="C207" s="42"/>
      <c r="D207" s="227" t="s">
        <v>168</v>
      </c>
      <c r="E207" s="42"/>
      <c r="F207" s="228" t="s">
        <v>357</v>
      </c>
      <c r="G207" s="42"/>
      <c r="H207" s="42"/>
      <c r="I207" s="229"/>
      <c r="J207" s="42"/>
      <c r="K207" s="42"/>
      <c r="L207" s="46"/>
      <c r="M207" s="230"/>
      <c r="N207" s="231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168</v>
      </c>
      <c r="AU207" s="19" t="s">
        <v>83</v>
      </c>
    </row>
    <row r="208" s="13" customFormat="1">
      <c r="A208" s="13"/>
      <c r="B208" s="232"/>
      <c r="C208" s="233"/>
      <c r="D208" s="234" t="s">
        <v>181</v>
      </c>
      <c r="E208" s="235" t="s">
        <v>19</v>
      </c>
      <c r="F208" s="236" t="s">
        <v>358</v>
      </c>
      <c r="G208" s="233"/>
      <c r="H208" s="237">
        <v>151.44</v>
      </c>
      <c r="I208" s="238"/>
      <c r="J208" s="233"/>
      <c r="K208" s="233"/>
      <c r="L208" s="239"/>
      <c r="M208" s="240"/>
      <c r="N208" s="241"/>
      <c r="O208" s="241"/>
      <c r="P208" s="241"/>
      <c r="Q208" s="241"/>
      <c r="R208" s="241"/>
      <c r="S208" s="241"/>
      <c r="T208" s="24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3" t="s">
        <v>181</v>
      </c>
      <c r="AU208" s="243" t="s">
        <v>83</v>
      </c>
      <c r="AV208" s="13" t="s">
        <v>83</v>
      </c>
      <c r="AW208" s="13" t="s">
        <v>33</v>
      </c>
      <c r="AX208" s="13" t="s">
        <v>73</v>
      </c>
      <c r="AY208" s="243" t="s">
        <v>159</v>
      </c>
    </row>
    <row r="209" s="13" customFormat="1">
      <c r="A209" s="13"/>
      <c r="B209" s="232"/>
      <c r="C209" s="233"/>
      <c r="D209" s="234" t="s">
        <v>181</v>
      </c>
      <c r="E209" s="235" t="s">
        <v>19</v>
      </c>
      <c r="F209" s="236" t="s">
        <v>359</v>
      </c>
      <c r="G209" s="233"/>
      <c r="H209" s="237">
        <v>150.5</v>
      </c>
      <c r="I209" s="238"/>
      <c r="J209" s="233"/>
      <c r="K209" s="233"/>
      <c r="L209" s="239"/>
      <c r="M209" s="240"/>
      <c r="N209" s="241"/>
      <c r="O209" s="241"/>
      <c r="P209" s="241"/>
      <c r="Q209" s="241"/>
      <c r="R209" s="241"/>
      <c r="S209" s="241"/>
      <c r="T209" s="24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3" t="s">
        <v>181</v>
      </c>
      <c r="AU209" s="243" t="s">
        <v>83</v>
      </c>
      <c r="AV209" s="13" t="s">
        <v>83</v>
      </c>
      <c r="AW209" s="13" t="s">
        <v>33</v>
      </c>
      <c r="AX209" s="13" t="s">
        <v>73</v>
      </c>
      <c r="AY209" s="243" t="s">
        <v>159</v>
      </c>
    </row>
    <row r="210" s="14" customFormat="1">
      <c r="A210" s="14"/>
      <c r="B210" s="244"/>
      <c r="C210" s="245"/>
      <c r="D210" s="234" t="s">
        <v>181</v>
      </c>
      <c r="E210" s="246" t="s">
        <v>19</v>
      </c>
      <c r="F210" s="247" t="s">
        <v>189</v>
      </c>
      <c r="G210" s="245"/>
      <c r="H210" s="248">
        <v>301.94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4" t="s">
        <v>181</v>
      </c>
      <c r="AU210" s="254" t="s">
        <v>83</v>
      </c>
      <c r="AV210" s="14" t="s">
        <v>166</v>
      </c>
      <c r="AW210" s="14" t="s">
        <v>33</v>
      </c>
      <c r="AX210" s="14" t="s">
        <v>81</v>
      </c>
      <c r="AY210" s="254" t="s">
        <v>159</v>
      </c>
    </row>
    <row r="211" s="2" customFormat="1" ht="44.25" customHeight="1">
      <c r="A211" s="40"/>
      <c r="B211" s="41"/>
      <c r="C211" s="214" t="s">
        <v>360</v>
      </c>
      <c r="D211" s="214" t="s">
        <v>161</v>
      </c>
      <c r="E211" s="215" t="s">
        <v>361</v>
      </c>
      <c r="F211" s="216" t="s">
        <v>362</v>
      </c>
      <c r="G211" s="217" t="s">
        <v>363</v>
      </c>
      <c r="H211" s="218">
        <v>4</v>
      </c>
      <c r="I211" s="219"/>
      <c r="J211" s="220">
        <f>ROUND(I211*H211,2)</f>
        <v>0</v>
      </c>
      <c r="K211" s="216" t="s">
        <v>165</v>
      </c>
      <c r="L211" s="46"/>
      <c r="M211" s="221" t="s">
        <v>19</v>
      </c>
      <c r="N211" s="222" t="s">
        <v>44</v>
      </c>
      <c r="O211" s="86"/>
      <c r="P211" s="223">
        <f>O211*H211</f>
        <v>0</v>
      </c>
      <c r="Q211" s="223">
        <v>0.026280000000000001</v>
      </c>
      <c r="R211" s="223">
        <f>Q211*H211</f>
        <v>0.10512000000000001</v>
      </c>
      <c r="S211" s="223">
        <v>0</v>
      </c>
      <c r="T211" s="224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5" t="s">
        <v>166</v>
      </c>
      <c r="AT211" s="225" t="s">
        <v>161</v>
      </c>
      <c r="AU211" s="225" t="s">
        <v>83</v>
      </c>
      <c r="AY211" s="19" t="s">
        <v>159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9" t="s">
        <v>81</v>
      </c>
      <c r="BK211" s="226">
        <f>ROUND(I211*H211,2)</f>
        <v>0</v>
      </c>
      <c r="BL211" s="19" t="s">
        <v>166</v>
      </c>
      <c r="BM211" s="225" t="s">
        <v>364</v>
      </c>
    </row>
    <row r="212" s="2" customFormat="1">
      <c r="A212" s="40"/>
      <c r="B212" s="41"/>
      <c r="C212" s="42"/>
      <c r="D212" s="227" t="s">
        <v>168</v>
      </c>
      <c r="E212" s="42"/>
      <c r="F212" s="228" t="s">
        <v>365</v>
      </c>
      <c r="G212" s="42"/>
      <c r="H212" s="42"/>
      <c r="I212" s="229"/>
      <c r="J212" s="42"/>
      <c r="K212" s="42"/>
      <c r="L212" s="46"/>
      <c r="M212" s="230"/>
      <c r="N212" s="231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168</v>
      </c>
      <c r="AU212" s="19" t="s">
        <v>83</v>
      </c>
    </row>
    <row r="213" s="2" customFormat="1" ht="37.8" customHeight="1">
      <c r="A213" s="40"/>
      <c r="B213" s="41"/>
      <c r="C213" s="214" t="s">
        <v>366</v>
      </c>
      <c r="D213" s="214" t="s">
        <v>161</v>
      </c>
      <c r="E213" s="215" t="s">
        <v>367</v>
      </c>
      <c r="F213" s="216" t="s">
        <v>368</v>
      </c>
      <c r="G213" s="217" t="s">
        <v>363</v>
      </c>
      <c r="H213" s="218">
        <v>2</v>
      </c>
      <c r="I213" s="219"/>
      <c r="J213" s="220">
        <f>ROUND(I213*H213,2)</f>
        <v>0</v>
      </c>
      <c r="K213" s="216" t="s">
        <v>165</v>
      </c>
      <c r="L213" s="46"/>
      <c r="M213" s="221" t="s">
        <v>19</v>
      </c>
      <c r="N213" s="222" t="s">
        <v>44</v>
      </c>
      <c r="O213" s="86"/>
      <c r="P213" s="223">
        <f>O213*H213</f>
        <v>0</v>
      </c>
      <c r="Q213" s="223">
        <v>0.11738999999999999</v>
      </c>
      <c r="R213" s="223">
        <f>Q213*H213</f>
        <v>0.23477999999999999</v>
      </c>
      <c r="S213" s="223">
        <v>0</v>
      </c>
      <c r="T213" s="224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5" t="s">
        <v>166</v>
      </c>
      <c r="AT213" s="225" t="s">
        <v>161</v>
      </c>
      <c r="AU213" s="225" t="s">
        <v>83</v>
      </c>
      <c r="AY213" s="19" t="s">
        <v>159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9" t="s">
        <v>81</v>
      </c>
      <c r="BK213" s="226">
        <f>ROUND(I213*H213,2)</f>
        <v>0</v>
      </c>
      <c r="BL213" s="19" t="s">
        <v>166</v>
      </c>
      <c r="BM213" s="225" t="s">
        <v>369</v>
      </c>
    </row>
    <row r="214" s="2" customFormat="1">
      <c r="A214" s="40"/>
      <c r="B214" s="41"/>
      <c r="C214" s="42"/>
      <c r="D214" s="227" t="s">
        <v>168</v>
      </c>
      <c r="E214" s="42"/>
      <c r="F214" s="228" t="s">
        <v>370</v>
      </c>
      <c r="G214" s="42"/>
      <c r="H214" s="42"/>
      <c r="I214" s="229"/>
      <c r="J214" s="42"/>
      <c r="K214" s="42"/>
      <c r="L214" s="46"/>
      <c r="M214" s="230"/>
      <c r="N214" s="231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168</v>
      </c>
      <c r="AU214" s="19" t="s">
        <v>83</v>
      </c>
    </row>
    <row r="215" s="2" customFormat="1" ht="49.05" customHeight="1">
      <c r="A215" s="40"/>
      <c r="B215" s="41"/>
      <c r="C215" s="214" t="s">
        <v>371</v>
      </c>
      <c r="D215" s="214" t="s">
        <v>161</v>
      </c>
      <c r="E215" s="215" t="s">
        <v>372</v>
      </c>
      <c r="F215" s="216" t="s">
        <v>373</v>
      </c>
      <c r="G215" s="217" t="s">
        <v>172</v>
      </c>
      <c r="H215" s="218">
        <v>4</v>
      </c>
      <c r="I215" s="219"/>
      <c r="J215" s="220">
        <f>ROUND(I215*H215,2)</f>
        <v>0</v>
      </c>
      <c r="K215" s="216" t="s">
        <v>165</v>
      </c>
      <c r="L215" s="46"/>
      <c r="M215" s="221" t="s">
        <v>19</v>
      </c>
      <c r="N215" s="222" t="s">
        <v>44</v>
      </c>
      <c r="O215" s="86"/>
      <c r="P215" s="223">
        <f>O215*H215</f>
        <v>0</v>
      </c>
      <c r="Q215" s="223">
        <v>0.037650000000000003</v>
      </c>
      <c r="R215" s="223">
        <f>Q215*H215</f>
        <v>0.15060000000000001</v>
      </c>
      <c r="S215" s="223">
        <v>0</v>
      </c>
      <c r="T215" s="224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5" t="s">
        <v>166</v>
      </c>
      <c r="AT215" s="225" t="s">
        <v>161</v>
      </c>
      <c r="AU215" s="225" t="s">
        <v>83</v>
      </c>
      <c r="AY215" s="19" t="s">
        <v>159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9" t="s">
        <v>81</v>
      </c>
      <c r="BK215" s="226">
        <f>ROUND(I215*H215,2)</f>
        <v>0</v>
      </c>
      <c r="BL215" s="19" t="s">
        <v>166</v>
      </c>
      <c r="BM215" s="225" t="s">
        <v>374</v>
      </c>
    </row>
    <row r="216" s="2" customFormat="1">
      <c r="A216" s="40"/>
      <c r="B216" s="41"/>
      <c r="C216" s="42"/>
      <c r="D216" s="227" t="s">
        <v>168</v>
      </c>
      <c r="E216" s="42"/>
      <c r="F216" s="228" t="s">
        <v>375</v>
      </c>
      <c r="G216" s="42"/>
      <c r="H216" s="42"/>
      <c r="I216" s="229"/>
      <c r="J216" s="42"/>
      <c r="K216" s="42"/>
      <c r="L216" s="46"/>
      <c r="M216" s="230"/>
      <c r="N216" s="231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168</v>
      </c>
      <c r="AU216" s="19" t="s">
        <v>83</v>
      </c>
    </row>
    <row r="217" s="2" customFormat="1" ht="37.8" customHeight="1">
      <c r="A217" s="40"/>
      <c r="B217" s="41"/>
      <c r="C217" s="214" t="s">
        <v>376</v>
      </c>
      <c r="D217" s="214" t="s">
        <v>161</v>
      </c>
      <c r="E217" s="215" t="s">
        <v>377</v>
      </c>
      <c r="F217" s="216" t="s">
        <v>378</v>
      </c>
      <c r="G217" s="217" t="s">
        <v>247</v>
      </c>
      <c r="H217" s="218">
        <v>0.26000000000000001</v>
      </c>
      <c r="I217" s="219"/>
      <c r="J217" s="220">
        <f>ROUND(I217*H217,2)</f>
        <v>0</v>
      </c>
      <c r="K217" s="216" t="s">
        <v>165</v>
      </c>
      <c r="L217" s="46"/>
      <c r="M217" s="221" t="s">
        <v>19</v>
      </c>
      <c r="N217" s="222" t="s">
        <v>44</v>
      </c>
      <c r="O217" s="86"/>
      <c r="P217" s="223">
        <f>O217*H217</f>
        <v>0</v>
      </c>
      <c r="Q217" s="223">
        <v>0.017090000000000001</v>
      </c>
      <c r="R217" s="223">
        <f>Q217*H217</f>
        <v>0.0044434000000000001</v>
      </c>
      <c r="S217" s="223">
        <v>0</v>
      </c>
      <c r="T217" s="224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5" t="s">
        <v>166</v>
      </c>
      <c r="AT217" s="225" t="s">
        <v>161</v>
      </c>
      <c r="AU217" s="225" t="s">
        <v>83</v>
      </c>
      <c r="AY217" s="19" t="s">
        <v>159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9" t="s">
        <v>81</v>
      </c>
      <c r="BK217" s="226">
        <f>ROUND(I217*H217,2)</f>
        <v>0</v>
      </c>
      <c r="BL217" s="19" t="s">
        <v>166</v>
      </c>
      <c r="BM217" s="225" t="s">
        <v>379</v>
      </c>
    </row>
    <row r="218" s="2" customFormat="1">
      <c r="A218" s="40"/>
      <c r="B218" s="41"/>
      <c r="C218" s="42"/>
      <c r="D218" s="227" t="s">
        <v>168</v>
      </c>
      <c r="E218" s="42"/>
      <c r="F218" s="228" t="s">
        <v>380</v>
      </c>
      <c r="G218" s="42"/>
      <c r="H218" s="42"/>
      <c r="I218" s="229"/>
      <c r="J218" s="42"/>
      <c r="K218" s="42"/>
      <c r="L218" s="46"/>
      <c r="M218" s="230"/>
      <c r="N218" s="231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168</v>
      </c>
      <c r="AU218" s="19" t="s">
        <v>83</v>
      </c>
    </row>
    <row r="219" s="13" customFormat="1">
      <c r="A219" s="13"/>
      <c r="B219" s="232"/>
      <c r="C219" s="233"/>
      <c r="D219" s="234" t="s">
        <v>181</v>
      </c>
      <c r="E219" s="235" t="s">
        <v>19</v>
      </c>
      <c r="F219" s="236" t="s">
        <v>381</v>
      </c>
      <c r="G219" s="233"/>
      <c r="H219" s="237">
        <v>0.26000000000000001</v>
      </c>
      <c r="I219" s="238"/>
      <c r="J219" s="233"/>
      <c r="K219" s="233"/>
      <c r="L219" s="239"/>
      <c r="M219" s="240"/>
      <c r="N219" s="241"/>
      <c r="O219" s="241"/>
      <c r="P219" s="241"/>
      <c r="Q219" s="241"/>
      <c r="R219" s="241"/>
      <c r="S219" s="241"/>
      <c r="T219" s="24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3" t="s">
        <v>181</v>
      </c>
      <c r="AU219" s="243" t="s">
        <v>83</v>
      </c>
      <c r="AV219" s="13" t="s">
        <v>83</v>
      </c>
      <c r="AW219" s="13" t="s">
        <v>33</v>
      </c>
      <c r="AX219" s="13" t="s">
        <v>81</v>
      </c>
      <c r="AY219" s="243" t="s">
        <v>159</v>
      </c>
    </row>
    <row r="220" s="2" customFormat="1" ht="24.15" customHeight="1">
      <c r="A220" s="40"/>
      <c r="B220" s="41"/>
      <c r="C220" s="255" t="s">
        <v>382</v>
      </c>
      <c r="D220" s="255" t="s">
        <v>244</v>
      </c>
      <c r="E220" s="256" t="s">
        <v>383</v>
      </c>
      <c r="F220" s="257" t="s">
        <v>384</v>
      </c>
      <c r="G220" s="258" t="s">
        <v>247</v>
      </c>
      <c r="H220" s="259">
        <v>0.26000000000000001</v>
      </c>
      <c r="I220" s="260"/>
      <c r="J220" s="261">
        <f>ROUND(I220*H220,2)</f>
        <v>0</v>
      </c>
      <c r="K220" s="257" t="s">
        <v>165</v>
      </c>
      <c r="L220" s="262"/>
      <c r="M220" s="263" t="s">
        <v>19</v>
      </c>
      <c r="N220" s="264" t="s">
        <v>44</v>
      </c>
      <c r="O220" s="86"/>
      <c r="P220" s="223">
        <f>O220*H220</f>
        <v>0</v>
      </c>
      <c r="Q220" s="223">
        <v>1</v>
      </c>
      <c r="R220" s="223">
        <f>Q220*H220</f>
        <v>0.26000000000000001</v>
      </c>
      <c r="S220" s="223">
        <v>0</v>
      </c>
      <c r="T220" s="224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25" t="s">
        <v>210</v>
      </c>
      <c r="AT220" s="225" t="s">
        <v>244</v>
      </c>
      <c r="AU220" s="225" t="s">
        <v>83</v>
      </c>
      <c r="AY220" s="19" t="s">
        <v>159</v>
      </c>
      <c r="BE220" s="226">
        <f>IF(N220="základní",J220,0)</f>
        <v>0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9" t="s">
        <v>81</v>
      </c>
      <c r="BK220" s="226">
        <f>ROUND(I220*H220,2)</f>
        <v>0</v>
      </c>
      <c r="BL220" s="19" t="s">
        <v>166</v>
      </c>
      <c r="BM220" s="225" t="s">
        <v>385</v>
      </c>
    </row>
    <row r="221" s="2" customFormat="1" ht="21.75" customHeight="1">
      <c r="A221" s="40"/>
      <c r="B221" s="41"/>
      <c r="C221" s="255" t="s">
        <v>386</v>
      </c>
      <c r="D221" s="255" t="s">
        <v>244</v>
      </c>
      <c r="E221" s="256" t="s">
        <v>387</v>
      </c>
      <c r="F221" s="257" t="s">
        <v>388</v>
      </c>
      <c r="G221" s="258" t="s">
        <v>247</v>
      </c>
      <c r="H221" s="259">
        <v>0.16</v>
      </c>
      <c r="I221" s="260"/>
      <c r="J221" s="261">
        <f>ROUND(I221*H221,2)</f>
        <v>0</v>
      </c>
      <c r="K221" s="257" t="s">
        <v>165</v>
      </c>
      <c r="L221" s="262"/>
      <c r="M221" s="263" t="s">
        <v>19</v>
      </c>
      <c r="N221" s="264" t="s">
        <v>44</v>
      </c>
      <c r="O221" s="86"/>
      <c r="P221" s="223">
        <f>O221*H221</f>
        <v>0</v>
      </c>
      <c r="Q221" s="223">
        <v>1</v>
      </c>
      <c r="R221" s="223">
        <f>Q221*H221</f>
        <v>0.16</v>
      </c>
      <c r="S221" s="223">
        <v>0</v>
      </c>
      <c r="T221" s="224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25" t="s">
        <v>210</v>
      </c>
      <c r="AT221" s="225" t="s">
        <v>244</v>
      </c>
      <c r="AU221" s="225" t="s">
        <v>83</v>
      </c>
      <c r="AY221" s="19" t="s">
        <v>159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9" t="s">
        <v>81</v>
      </c>
      <c r="BK221" s="226">
        <f>ROUND(I221*H221,2)</f>
        <v>0</v>
      </c>
      <c r="BL221" s="19" t="s">
        <v>166</v>
      </c>
      <c r="BM221" s="225" t="s">
        <v>389</v>
      </c>
    </row>
    <row r="222" s="2" customFormat="1" ht="24.15" customHeight="1">
      <c r="A222" s="40"/>
      <c r="B222" s="41"/>
      <c r="C222" s="214" t="s">
        <v>390</v>
      </c>
      <c r="D222" s="214" t="s">
        <v>161</v>
      </c>
      <c r="E222" s="215" t="s">
        <v>391</v>
      </c>
      <c r="F222" s="216" t="s">
        <v>392</v>
      </c>
      <c r="G222" s="217" t="s">
        <v>247</v>
      </c>
      <c r="H222" s="218">
        <v>0.040000000000000001</v>
      </c>
      <c r="I222" s="219"/>
      <c r="J222" s="220">
        <f>ROUND(I222*H222,2)</f>
        <v>0</v>
      </c>
      <c r="K222" s="216" t="s">
        <v>165</v>
      </c>
      <c r="L222" s="46"/>
      <c r="M222" s="221" t="s">
        <v>19</v>
      </c>
      <c r="N222" s="222" t="s">
        <v>44</v>
      </c>
      <c r="O222" s="86"/>
      <c r="P222" s="223">
        <f>O222*H222</f>
        <v>0</v>
      </c>
      <c r="Q222" s="223">
        <v>1.0900000000000001</v>
      </c>
      <c r="R222" s="223">
        <f>Q222*H222</f>
        <v>0.043600000000000007</v>
      </c>
      <c r="S222" s="223">
        <v>0</v>
      </c>
      <c r="T222" s="224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5" t="s">
        <v>166</v>
      </c>
      <c r="AT222" s="225" t="s">
        <v>161</v>
      </c>
      <c r="AU222" s="225" t="s">
        <v>83</v>
      </c>
      <c r="AY222" s="19" t="s">
        <v>159</v>
      </c>
      <c r="BE222" s="226">
        <f>IF(N222="základní",J222,0)</f>
        <v>0</v>
      </c>
      <c r="BF222" s="226">
        <f>IF(N222="snížená",J222,0)</f>
        <v>0</v>
      </c>
      <c r="BG222" s="226">
        <f>IF(N222="zákl. přenesená",J222,0)</f>
        <v>0</v>
      </c>
      <c r="BH222" s="226">
        <f>IF(N222="sníž. přenesená",J222,0)</f>
        <v>0</v>
      </c>
      <c r="BI222" s="226">
        <f>IF(N222="nulová",J222,0)</f>
        <v>0</v>
      </c>
      <c r="BJ222" s="19" t="s">
        <v>81</v>
      </c>
      <c r="BK222" s="226">
        <f>ROUND(I222*H222,2)</f>
        <v>0</v>
      </c>
      <c r="BL222" s="19" t="s">
        <v>166</v>
      </c>
      <c r="BM222" s="225" t="s">
        <v>393</v>
      </c>
    </row>
    <row r="223" s="2" customFormat="1">
      <c r="A223" s="40"/>
      <c r="B223" s="41"/>
      <c r="C223" s="42"/>
      <c r="D223" s="227" t="s">
        <v>168</v>
      </c>
      <c r="E223" s="42"/>
      <c r="F223" s="228" t="s">
        <v>394</v>
      </c>
      <c r="G223" s="42"/>
      <c r="H223" s="42"/>
      <c r="I223" s="229"/>
      <c r="J223" s="42"/>
      <c r="K223" s="42"/>
      <c r="L223" s="46"/>
      <c r="M223" s="230"/>
      <c r="N223" s="231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168</v>
      </c>
      <c r="AU223" s="19" t="s">
        <v>83</v>
      </c>
    </row>
    <row r="224" s="2" customFormat="1" ht="24.15" customHeight="1">
      <c r="A224" s="40"/>
      <c r="B224" s="41"/>
      <c r="C224" s="214" t="s">
        <v>395</v>
      </c>
      <c r="D224" s="214" t="s">
        <v>161</v>
      </c>
      <c r="E224" s="215" t="s">
        <v>396</v>
      </c>
      <c r="F224" s="216" t="s">
        <v>397</v>
      </c>
      <c r="G224" s="217" t="s">
        <v>164</v>
      </c>
      <c r="H224" s="218">
        <v>3</v>
      </c>
      <c r="I224" s="219"/>
      <c r="J224" s="220">
        <f>ROUND(I224*H224,2)</f>
        <v>0</v>
      </c>
      <c r="K224" s="216" t="s">
        <v>165</v>
      </c>
      <c r="L224" s="46"/>
      <c r="M224" s="221" t="s">
        <v>19</v>
      </c>
      <c r="N224" s="222" t="s">
        <v>44</v>
      </c>
      <c r="O224" s="86"/>
      <c r="P224" s="223">
        <f>O224*H224</f>
        <v>0</v>
      </c>
      <c r="Q224" s="223">
        <v>0.00315</v>
      </c>
      <c r="R224" s="223">
        <f>Q224*H224</f>
        <v>0.0094500000000000001</v>
      </c>
      <c r="S224" s="223">
        <v>0</v>
      </c>
      <c r="T224" s="224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25" t="s">
        <v>166</v>
      </c>
      <c r="AT224" s="225" t="s">
        <v>161</v>
      </c>
      <c r="AU224" s="225" t="s">
        <v>83</v>
      </c>
      <c r="AY224" s="19" t="s">
        <v>159</v>
      </c>
      <c r="BE224" s="226">
        <f>IF(N224="základní",J224,0)</f>
        <v>0</v>
      </c>
      <c r="BF224" s="226">
        <f>IF(N224="snížená",J224,0)</f>
        <v>0</v>
      </c>
      <c r="BG224" s="226">
        <f>IF(N224="zákl. přenesená",J224,0)</f>
        <v>0</v>
      </c>
      <c r="BH224" s="226">
        <f>IF(N224="sníž. přenesená",J224,0)</f>
        <v>0</v>
      </c>
      <c r="BI224" s="226">
        <f>IF(N224="nulová",J224,0)</f>
        <v>0</v>
      </c>
      <c r="BJ224" s="19" t="s">
        <v>81</v>
      </c>
      <c r="BK224" s="226">
        <f>ROUND(I224*H224,2)</f>
        <v>0</v>
      </c>
      <c r="BL224" s="19" t="s">
        <v>166</v>
      </c>
      <c r="BM224" s="225" t="s">
        <v>398</v>
      </c>
    </row>
    <row r="225" s="2" customFormat="1">
      <c r="A225" s="40"/>
      <c r="B225" s="41"/>
      <c r="C225" s="42"/>
      <c r="D225" s="227" t="s">
        <v>168</v>
      </c>
      <c r="E225" s="42"/>
      <c r="F225" s="228" t="s">
        <v>399</v>
      </c>
      <c r="G225" s="42"/>
      <c r="H225" s="42"/>
      <c r="I225" s="229"/>
      <c r="J225" s="42"/>
      <c r="K225" s="42"/>
      <c r="L225" s="46"/>
      <c r="M225" s="230"/>
      <c r="N225" s="231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168</v>
      </c>
      <c r="AU225" s="19" t="s">
        <v>83</v>
      </c>
    </row>
    <row r="226" s="2" customFormat="1" ht="37.8" customHeight="1">
      <c r="A226" s="40"/>
      <c r="B226" s="41"/>
      <c r="C226" s="214" t="s">
        <v>400</v>
      </c>
      <c r="D226" s="214" t="s">
        <v>161</v>
      </c>
      <c r="E226" s="215" t="s">
        <v>401</v>
      </c>
      <c r="F226" s="216" t="s">
        <v>402</v>
      </c>
      <c r="G226" s="217" t="s">
        <v>164</v>
      </c>
      <c r="H226" s="218">
        <v>47.189999999999998</v>
      </c>
      <c r="I226" s="219"/>
      <c r="J226" s="220">
        <f>ROUND(I226*H226,2)</f>
        <v>0</v>
      </c>
      <c r="K226" s="216" t="s">
        <v>165</v>
      </c>
      <c r="L226" s="46"/>
      <c r="M226" s="221" t="s">
        <v>19</v>
      </c>
      <c r="N226" s="222" t="s">
        <v>44</v>
      </c>
      <c r="O226" s="86"/>
      <c r="P226" s="223">
        <f>O226*H226</f>
        <v>0</v>
      </c>
      <c r="Q226" s="223">
        <v>0.061719999999999997</v>
      </c>
      <c r="R226" s="223">
        <f>Q226*H226</f>
        <v>2.9125667999999996</v>
      </c>
      <c r="S226" s="223">
        <v>0</v>
      </c>
      <c r="T226" s="224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5" t="s">
        <v>166</v>
      </c>
      <c r="AT226" s="225" t="s">
        <v>161</v>
      </c>
      <c r="AU226" s="225" t="s">
        <v>83</v>
      </c>
      <c r="AY226" s="19" t="s">
        <v>159</v>
      </c>
      <c r="BE226" s="226">
        <f>IF(N226="základní",J226,0)</f>
        <v>0</v>
      </c>
      <c r="BF226" s="226">
        <f>IF(N226="snížená",J226,0)</f>
        <v>0</v>
      </c>
      <c r="BG226" s="226">
        <f>IF(N226="zákl. přenesená",J226,0)</f>
        <v>0</v>
      </c>
      <c r="BH226" s="226">
        <f>IF(N226="sníž. přenesená",J226,0)</f>
        <v>0</v>
      </c>
      <c r="BI226" s="226">
        <f>IF(N226="nulová",J226,0)</f>
        <v>0</v>
      </c>
      <c r="BJ226" s="19" t="s">
        <v>81</v>
      </c>
      <c r="BK226" s="226">
        <f>ROUND(I226*H226,2)</f>
        <v>0</v>
      </c>
      <c r="BL226" s="19" t="s">
        <v>166</v>
      </c>
      <c r="BM226" s="225" t="s">
        <v>403</v>
      </c>
    </row>
    <row r="227" s="2" customFormat="1">
      <c r="A227" s="40"/>
      <c r="B227" s="41"/>
      <c r="C227" s="42"/>
      <c r="D227" s="227" t="s">
        <v>168</v>
      </c>
      <c r="E227" s="42"/>
      <c r="F227" s="228" t="s">
        <v>404</v>
      </c>
      <c r="G227" s="42"/>
      <c r="H227" s="42"/>
      <c r="I227" s="229"/>
      <c r="J227" s="42"/>
      <c r="K227" s="42"/>
      <c r="L227" s="46"/>
      <c r="M227" s="230"/>
      <c r="N227" s="231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168</v>
      </c>
      <c r="AU227" s="19" t="s">
        <v>83</v>
      </c>
    </row>
    <row r="228" s="13" customFormat="1">
      <c r="A228" s="13"/>
      <c r="B228" s="232"/>
      <c r="C228" s="233"/>
      <c r="D228" s="234" t="s">
        <v>181</v>
      </c>
      <c r="E228" s="235" t="s">
        <v>19</v>
      </c>
      <c r="F228" s="236" t="s">
        <v>405</v>
      </c>
      <c r="G228" s="233"/>
      <c r="H228" s="237">
        <v>47.189999999999998</v>
      </c>
      <c r="I228" s="238"/>
      <c r="J228" s="233"/>
      <c r="K228" s="233"/>
      <c r="L228" s="239"/>
      <c r="M228" s="240"/>
      <c r="N228" s="241"/>
      <c r="O228" s="241"/>
      <c r="P228" s="241"/>
      <c r="Q228" s="241"/>
      <c r="R228" s="241"/>
      <c r="S228" s="241"/>
      <c r="T228" s="24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3" t="s">
        <v>181</v>
      </c>
      <c r="AU228" s="243" t="s">
        <v>83</v>
      </c>
      <c r="AV228" s="13" t="s">
        <v>83</v>
      </c>
      <c r="AW228" s="13" t="s">
        <v>33</v>
      </c>
      <c r="AX228" s="13" t="s">
        <v>81</v>
      </c>
      <c r="AY228" s="243" t="s">
        <v>159</v>
      </c>
    </row>
    <row r="229" s="2" customFormat="1" ht="37.8" customHeight="1">
      <c r="A229" s="40"/>
      <c r="B229" s="41"/>
      <c r="C229" s="214" t="s">
        <v>406</v>
      </c>
      <c r="D229" s="214" t="s">
        <v>161</v>
      </c>
      <c r="E229" s="215" t="s">
        <v>407</v>
      </c>
      <c r="F229" s="216" t="s">
        <v>408</v>
      </c>
      <c r="G229" s="217" t="s">
        <v>164</v>
      </c>
      <c r="H229" s="218">
        <v>3</v>
      </c>
      <c r="I229" s="219"/>
      <c r="J229" s="220">
        <f>ROUND(I229*H229,2)</f>
        <v>0</v>
      </c>
      <c r="K229" s="216" t="s">
        <v>165</v>
      </c>
      <c r="L229" s="46"/>
      <c r="M229" s="221" t="s">
        <v>19</v>
      </c>
      <c r="N229" s="222" t="s">
        <v>44</v>
      </c>
      <c r="O229" s="86"/>
      <c r="P229" s="223">
        <f>O229*H229</f>
        <v>0</v>
      </c>
      <c r="Q229" s="223">
        <v>0.17818000000000001</v>
      </c>
      <c r="R229" s="223">
        <f>Q229*H229</f>
        <v>0.53454000000000002</v>
      </c>
      <c r="S229" s="223">
        <v>0</v>
      </c>
      <c r="T229" s="224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25" t="s">
        <v>166</v>
      </c>
      <c r="AT229" s="225" t="s">
        <v>161</v>
      </c>
      <c r="AU229" s="225" t="s">
        <v>83</v>
      </c>
      <c r="AY229" s="19" t="s">
        <v>159</v>
      </c>
      <c r="BE229" s="226">
        <f>IF(N229="základní",J229,0)</f>
        <v>0</v>
      </c>
      <c r="BF229" s="226">
        <f>IF(N229="snížená",J229,0)</f>
        <v>0</v>
      </c>
      <c r="BG229" s="226">
        <f>IF(N229="zákl. přenesená",J229,0)</f>
        <v>0</v>
      </c>
      <c r="BH229" s="226">
        <f>IF(N229="sníž. přenesená",J229,0)</f>
        <v>0</v>
      </c>
      <c r="BI229" s="226">
        <f>IF(N229="nulová",J229,0)</f>
        <v>0</v>
      </c>
      <c r="BJ229" s="19" t="s">
        <v>81</v>
      </c>
      <c r="BK229" s="226">
        <f>ROUND(I229*H229,2)</f>
        <v>0</v>
      </c>
      <c r="BL229" s="19" t="s">
        <v>166</v>
      </c>
      <c r="BM229" s="225" t="s">
        <v>409</v>
      </c>
    </row>
    <row r="230" s="2" customFormat="1">
      <c r="A230" s="40"/>
      <c r="B230" s="41"/>
      <c r="C230" s="42"/>
      <c r="D230" s="227" t="s">
        <v>168</v>
      </c>
      <c r="E230" s="42"/>
      <c r="F230" s="228" t="s">
        <v>410</v>
      </c>
      <c r="G230" s="42"/>
      <c r="H230" s="42"/>
      <c r="I230" s="229"/>
      <c r="J230" s="42"/>
      <c r="K230" s="42"/>
      <c r="L230" s="46"/>
      <c r="M230" s="230"/>
      <c r="N230" s="231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168</v>
      </c>
      <c r="AU230" s="19" t="s">
        <v>83</v>
      </c>
    </row>
    <row r="231" s="12" customFormat="1" ht="22.8" customHeight="1">
      <c r="A231" s="12"/>
      <c r="B231" s="198"/>
      <c r="C231" s="199"/>
      <c r="D231" s="200" t="s">
        <v>72</v>
      </c>
      <c r="E231" s="212" t="s">
        <v>166</v>
      </c>
      <c r="F231" s="212" t="s">
        <v>411</v>
      </c>
      <c r="G231" s="199"/>
      <c r="H231" s="199"/>
      <c r="I231" s="202"/>
      <c r="J231" s="213">
        <f>BK231</f>
        <v>0</v>
      </c>
      <c r="K231" s="199"/>
      <c r="L231" s="204"/>
      <c r="M231" s="205"/>
      <c r="N231" s="206"/>
      <c r="O231" s="206"/>
      <c r="P231" s="207">
        <f>SUM(P232:P276)</f>
        <v>0</v>
      </c>
      <c r="Q231" s="206"/>
      <c r="R231" s="207">
        <f>SUM(R232:R276)</f>
        <v>25.471943450000001</v>
      </c>
      <c r="S231" s="206"/>
      <c r="T231" s="208">
        <f>SUM(T232:T276)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09" t="s">
        <v>81</v>
      </c>
      <c r="AT231" s="210" t="s">
        <v>72</v>
      </c>
      <c r="AU231" s="210" t="s">
        <v>81</v>
      </c>
      <c r="AY231" s="209" t="s">
        <v>159</v>
      </c>
      <c r="BK231" s="211">
        <f>SUM(BK232:BK276)</f>
        <v>0</v>
      </c>
    </row>
    <row r="232" s="2" customFormat="1" ht="49.05" customHeight="1">
      <c r="A232" s="40"/>
      <c r="B232" s="41"/>
      <c r="C232" s="214" t="s">
        <v>412</v>
      </c>
      <c r="D232" s="214" t="s">
        <v>161</v>
      </c>
      <c r="E232" s="215" t="s">
        <v>413</v>
      </c>
      <c r="F232" s="216" t="s">
        <v>414</v>
      </c>
      <c r="G232" s="217" t="s">
        <v>247</v>
      </c>
      <c r="H232" s="218">
        <v>0.25</v>
      </c>
      <c r="I232" s="219"/>
      <c r="J232" s="220">
        <f>ROUND(I232*H232,2)</f>
        <v>0</v>
      </c>
      <c r="K232" s="216" t="s">
        <v>165</v>
      </c>
      <c r="L232" s="46"/>
      <c r="M232" s="221" t="s">
        <v>19</v>
      </c>
      <c r="N232" s="222" t="s">
        <v>44</v>
      </c>
      <c r="O232" s="86"/>
      <c r="P232" s="223">
        <f>O232*H232</f>
        <v>0</v>
      </c>
      <c r="Q232" s="223">
        <v>0</v>
      </c>
      <c r="R232" s="223">
        <f>Q232*H232</f>
        <v>0</v>
      </c>
      <c r="S232" s="223">
        <v>0</v>
      </c>
      <c r="T232" s="224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25" t="s">
        <v>166</v>
      </c>
      <c r="AT232" s="225" t="s">
        <v>161</v>
      </c>
      <c r="AU232" s="225" t="s">
        <v>83</v>
      </c>
      <c r="AY232" s="19" t="s">
        <v>159</v>
      </c>
      <c r="BE232" s="226">
        <f>IF(N232="základní",J232,0)</f>
        <v>0</v>
      </c>
      <c r="BF232" s="226">
        <f>IF(N232="snížená",J232,0)</f>
        <v>0</v>
      </c>
      <c r="BG232" s="226">
        <f>IF(N232="zákl. přenesená",J232,0)</f>
        <v>0</v>
      </c>
      <c r="BH232" s="226">
        <f>IF(N232="sníž. přenesená",J232,0)</f>
        <v>0</v>
      </c>
      <c r="BI232" s="226">
        <f>IF(N232="nulová",J232,0)</f>
        <v>0</v>
      </c>
      <c r="BJ232" s="19" t="s">
        <v>81</v>
      </c>
      <c r="BK232" s="226">
        <f>ROUND(I232*H232,2)</f>
        <v>0</v>
      </c>
      <c r="BL232" s="19" t="s">
        <v>166</v>
      </c>
      <c r="BM232" s="225" t="s">
        <v>415</v>
      </c>
    </row>
    <row r="233" s="2" customFormat="1">
      <c r="A233" s="40"/>
      <c r="B233" s="41"/>
      <c r="C233" s="42"/>
      <c r="D233" s="227" t="s">
        <v>168</v>
      </c>
      <c r="E233" s="42"/>
      <c r="F233" s="228" t="s">
        <v>416</v>
      </c>
      <c r="G233" s="42"/>
      <c r="H233" s="42"/>
      <c r="I233" s="229"/>
      <c r="J233" s="42"/>
      <c r="K233" s="42"/>
      <c r="L233" s="46"/>
      <c r="M233" s="230"/>
      <c r="N233" s="231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168</v>
      </c>
      <c r="AU233" s="19" t="s">
        <v>83</v>
      </c>
    </row>
    <row r="234" s="13" customFormat="1">
      <c r="A234" s="13"/>
      <c r="B234" s="232"/>
      <c r="C234" s="233"/>
      <c r="D234" s="234" t="s">
        <v>181</v>
      </c>
      <c r="E234" s="235" t="s">
        <v>19</v>
      </c>
      <c r="F234" s="236" t="s">
        <v>417</v>
      </c>
      <c r="G234" s="233"/>
      <c r="H234" s="237">
        <v>0.25</v>
      </c>
      <c r="I234" s="238"/>
      <c r="J234" s="233"/>
      <c r="K234" s="233"/>
      <c r="L234" s="239"/>
      <c r="M234" s="240"/>
      <c r="N234" s="241"/>
      <c r="O234" s="241"/>
      <c r="P234" s="241"/>
      <c r="Q234" s="241"/>
      <c r="R234" s="241"/>
      <c r="S234" s="241"/>
      <c r="T234" s="242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3" t="s">
        <v>181</v>
      </c>
      <c r="AU234" s="243" t="s">
        <v>83</v>
      </c>
      <c r="AV234" s="13" t="s">
        <v>83</v>
      </c>
      <c r="AW234" s="13" t="s">
        <v>33</v>
      </c>
      <c r="AX234" s="13" t="s">
        <v>81</v>
      </c>
      <c r="AY234" s="243" t="s">
        <v>159</v>
      </c>
    </row>
    <row r="235" s="2" customFormat="1" ht="21.75" customHeight="1">
      <c r="A235" s="40"/>
      <c r="B235" s="41"/>
      <c r="C235" s="255" t="s">
        <v>418</v>
      </c>
      <c r="D235" s="255" t="s">
        <v>244</v>
      </c>
      <c r="E235" s="256" t="s">
        <v>419</v>
      </c>
      <c r="F235" s="257" t="s">
        <v>420</v>
      </c>
      <c r="G235" s="258" t="s">
        <v>247</v>
      </c>
      <c r="H235" s="259">
        <v>0.113</v>
      </c>
      <c r="I235" s="260"/>
      <c r="J235" s="261">
        <f>ROUND(I235*H235,2)</f>
        <v>0</v>
      </c>
      <c r="K235" s="257" t="s">
        <v>165</v>
      </c>
      <c r="L235" s="262"/>
      <c r="M235" s="263" t="s">
        <v>19</v>
      </c>
      <c r="N235" s="264" t="s">
        <v>44</v>
      </c>
      <c r="O235" s="86"/>
      <c r="P235" s="223">
        <f>O235*H235</f>
        <v>0</v>
      </c>
      <c r="Q235" s="223">
        <v>1</v>
      </c>
      <c r="R235" s="223">
        <f>Q235*H235</f>
        <v>0.113</v>
      </c>
      <c r="S235" s="223">
        <v>0</v>
      </c>
      <c r="T235" s="224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25" t="s">
        <v>210</v>
      </c>
      <c r="AT235" s="225" t="s">
        <v>244</v>
      </c>
      <c r="AU235" s="225" t="s">
        <v>83</v>
      </c>
      <c r="AY235" s="19" t="s">
        <v>159</v>
      </c>
      <c r="BE235" s="226">
        <f>IF(N235="základní",J235,0)</f>
        <v>0</v>
      </c>
      <c r="BF235" s="226">
        <f>IF(N235="snížená",J235,0)</f>
        <v>0</v>
      </c>
      <c r="BG235" s="226">
        <f>IF(N235="zákl. přenesená",J235,0)</f>
        <v>0</v>
      </c>
      <c r="BH235" s="226">
        <f>IF(N235="sníž. přenesená",J235,0)</f>
        <v>0</v>
      </c>
      <c r="BI235" s="226">
        <f>IF(N235="nulová",J235,0)</f>
        <v>0</v>
      </c>
      <c r="BJ235" s="19" t="s">
        <v>81</v>
      </c>
      <c r="BK235" s="226">
        <f>ROUND(I235*H235,2)</f>
        <v>0</v>
      </c>
      <c r="BL235" s="19" t="s">
        <v>166</v>
      </c>
      <c r="BM235" s="225" t="s">
        <v>421</v>
      </c>
    </row>
    <row r="236" s="2" customFormat="1" ht="21.75" customHeight="1">
      <c r="A236" s="40"/>
      <c r="B236" s="41"/>
      <c r="C236" s="255" t="s">
        <v>422</v>
      </c>
      <c r="D236" s="255" t="s">
        <v>244</v>
      </c>
      <c r="E236" s="256" t="s">
        <v>423</v>
      </c>
      <c r="F236" s="257" t="s">
        <v>424</v>
      </c>
      <c r="G236" s="258" t="s">
        <v>247</v>
      </c>
      <c r="H236" s="259">
        <v>0.014</v>
      </c>
      <c r="I236" s="260"/>
      <c r="J236" s="261">
        <f>ROUND(I236*H236,2)</f>
        <v>0</v>
      </c>
      <c r="K236" s="257" t="s">
        <v>165</v>
      </c>
      <c r="L236" s="262"/>
      <c r="M236" s="263" t="s">
        <v>19</v>
      </c>
      <c r="N236" s="264" t="s">
        <v>44</v>
      </c>
      <c r="O236" s="86"/>
      <c r="P236" s="223">
        <f>O236*H236</f>
        <v>0</v>
      </c>
      <c r="Q236" s="223">
        <v>1</v>
      </c>
      <c r="R236" s="223">
        <f>Q236*H236</f>
        <v>0.014</v>
      </c>
      <c r="S236" s="223">
        <v>0</v>
      </c>
      <c r="T236" s="224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25" t="s">
        <v>210</v>
      </c>
      <c r="AT236" s="225" t="s">
        <v>244</v>
      </c>
      <c r="AU236" s="225" t="s">
        <v>83</v>
      </c>
      <c r="AY236" s="19" t="s">
        <v>159</v>
      </c>
      <c r="BE236" s="226">
        <f>IF(N236="základní",J236,0)</f>
        <v>0</v>
      </c>
      <c r="BF236" s="226">
        <f>IF(N236="snížená",J236,0)</f>
        <v>0</v>
      </c>
      <c r="BG236" s="226">
        <f>IF(N236="zákl. přenesená",J236,0)</f>
        <v>0</v>
      </c>
      <c r="BH236" s="226">
        <f>IF(N236="sníž. přenesená",J236,0)</f>
        <v>0</v>
      </c>
      <c r="BI236" s="226">
        <f>IF(N236="nulová",J236,0)</f>
        <v>0</v>
      </c>
      <c r="BJ236" s="19" t="s">
        <v>81</v>
      </c>
      <c r="BK236" s="226">
        <f>ROUND(I236*H236,2)</f>
        <v>0</v>
      </c>
      <c r="BL236" s="19" t="s">
        <v>166</v>
      </c>
      <c r="BM236" s="225" t="s">
        <v>425</v>
      </c>
    </row>
    <row r="237" s="2" customFormat="1" ht="24.15" customHeight="1">
      <c r="A237" s="40"/>
      <c r="B237" s="41"/>
      <c r="C237" s="255" t="s">
        <v>426</v>
      </c>
      <c r="D237" s="255" t="s">
        <v>244</v>
      </c>
      <c r="E237" s="256" t="s">
        <v>427</v>
      </c>
      <c r="F237" s="257" t="s">
        <v>428</v>
      </c>
      <c r="G237" s="258" t="s">
        <v>247</v>
      </c>
      <c r="H237" s="259">
        <v>0.0040000000000000001</v>
      </c>
      <c r="I237" s="260"/>
      <c r="J237" s="261">
        <f>ROUND(I237*H237,2)</f>
        <v>0</v>
      </c>
      <c r="K237" s="257" t="s">
        <v>165</v>
      </c>
      <c r="L237" s="262"/>
      <c r="M237" s="263" t="s">
        <v>19</v>
      </c>
      <c r="N237" s="264" t="s">
        <v>44</v>
      </c>
      <c r="O237" s="86"/>
      <c r="P237" s="223">
        <f>O237*H237</f>
        <v>0</v>
      </c>
      <c r="Q237" s="223">
        <v>1</v>
      </c>
      <c r="R237" s="223">
        <f>Q237*H237</f>
        <v>0.0040000000000000001</v>
      </c>
      <c r="S237" s="223">
        <v>0</v>
      </c>
      <c r="T237" s="224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25" t="s">
        <v>210</v>
      </c>
      <c r="AT237" s="225" t="s">
        <v>244</v>
      </c>
      <c r="AU237" s="225" t="s">
        <v>83</v>
      </c>
      <c r="AY237" s="19" t="s">
        <v>159</v>
      </c>
      <c r="BE237" s="226">
        <f>IF(N237="základní",J237,0)</f>
        <v>0</v>
      </c>
      <c r="BF237" s="226">
        <f>IF(N237="snížená",J237,0)</f>
        <v>0</v>
      </c>
      <c r="BG237" s="226">
        <f>IF(N237="zákl. přenesená",J237,0)</f>
        <v>0</v>
      </c>
      <c r="BH237" s="226">
        <f>IF(N237="sníž. přenesená",J237,0)</f>
        <v>0</v>
      </c>
      <c r="BI237" s="226">
        <f>IF(N237="nulová",J237,0)</f>
        <v>0</v>
      </c>
      <c r="BJ237" s="19" t="s">
        <v>81</v>
      </c>
      <c r="BK237" s="226">
        <f>ROUND(I237*H237,2)</f>
        <v>0</v>
      </c>
      <c r="BL237" s="19" t="s">
        <v>166</v>
      </c>
      <c r="BM237" s="225" t="s">
        <v>429</v>
      </c>
    </row>
    <row r="238" s="2" customFormat="1" ht="24.15" customHeight="1">
      <c r="A238" s="40"/>
      <c r="B238" s="41"/>
      <c r="C238" s="255" t="s">
        <v>430</v>
      </c>
      <c r="D238" s="255" t="s">
        <v>244</v>
      </c>
      <c r="E238" s="256" t="s">
        <v>431</v>
      </c>
      <c r="F238" s="257" t="s">
        <v>432</v>
      </c>
      <c r="G238" s="258" t="s">
        <v>247</v>
      </c>
      <c r="H238" s="259">
        <v>0.039</v>
      </c>
      <c r="I238" s="260"/>
      <c r="J238" s="261">
        <f>ROUND(I238*H238,2)</f>
        <v>0</v>
      </c>
      <c r="K238" s="257" t="s">
        <v>165</v>
      </c>
      <c r="L238" s="262"/>
      <c r="M238" s="263" t="s">
        <v>19</v>
      </c>
      <c r="N238" s="264" t="s">
        <v>44</v>
      </c>
      <c r="O238" s="86"/>
      <c r="P238" s="223">
        <f>O238*H238</f>
        <v>0</v>
      </c>
      <c r="Q238" s="223">
        <v>1</v>
      </c>
      <c r="R238" s="223">
        <f>Q238*H238</f>
        <v>0.039</v>
      </c>
      <c r="S238" s="223">
        <v>0</v>
      </c>
      <c r="T238" s="224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25" t="s">
        <v>210</v>
      </c>
      <c r="AT238" s="225" t="s">
        <v>244</v>
      </c>
      <c r="AU238" s="225" t="s">
        <v>83</v>
      </c>
      <c r="AY238" s="19" t="s">
        <v>159</v>
      </c>
      <c r="BE238" s="226">
        <f>IF(N238="základní",J238,0)</f>
        <v>0</v>
      </c>
      <c r="BF238" s="226">
        <f>IF(N238="snížená",J238,0)</f>
        <v>0</v>
      </c>
      <c r="BG238" s="226">
        <f>IF(N238="zákl. přenesená",J238,0)</f>
        <v>0</v>
      </c>
      <c r="BH238" s="226">
        <f>IF(N238="sníž. přenesená",J238,0)</f>
        <v>0</v>
      </c>
      <c r="BI238" s="226">
        <f>IF(N238="nulová",J238,0)</f>
        <v>0</v>
      </c>
      <c r="BJ238" s="19" t="s">
        <v>81</v>
      </c>
      <c r="BK238" s="226">
        <f>ROUND(I238*H238,2)</f>
        <v>0</v>
      </c>
      <c r="BL238" s="19" t="s">
        <v>166</v>
      </c>
      <c r="BM238" s="225" t="s">
        <v>433</v>
      </c>
    </row>
    <row r="239" s="2" customFormat="1" ht="24.15" customHeight="1">
      <c r="A239" s="40"/>
      <c r="B239" s="41"/>
      <c r="C239" s="255" t="s">
        <v>434</v>
      </c>
      <c r="D239" s="255" t="s">
        <v>244</v>
      </c>
      <c r="E239" s="256" t="s">
        <v>435</v>
      </c>
      <c r="F239" s="257" t="s">
        <v>436</v>
      </c>
      <c r="G239" s="258" t="s">
        <v>247</v>
      </c>
      <c r="H239" s="259">
        <v>0.080000000000000002</v>
      </c>
      <c r="I239" s="260"/>
      <c r="J239" s="261">
        <f>ROUND(I239*H239,2)</f>
        <v>0</v>
      </c>
      <c r="K239" s="257" t="s">
        <v>165</v>
      </c>
      <c r="L239" s="262"/>
      <c r="M239" s="263" t="s">
        <v>19</v>
      </c>
      <c r="N239" s="264" t="s">
        <v>44</v>
      </c>
      <c r="O239" s="86"/>
      <c r="P239" s="223">
        <f>O239*H239</f>
        <v>0</v>
      </c>
      <c r="Q239" s="223">
        <v>1</v>
      </c>
      <c r="R239" s="223">
        <f>Q239*H239</f>
        <v>0.080000000000000002</v>
      </c>
      <c r="S239" s="223">
        <v>0</v>
      </c>
      <c r="T239" s="224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25" t="s">
        <v>210</v>
      </c>
      <c r="AT239" s="225" t="s">
        <v>244</v>
      </c>
      <c r="AU239" s="225" t="s">
        <v>83</v>
      </c>
      <c r="AY239" s="19" t="s">
        <v>159</v>
      </c>
      <c r="BE239" s="226">
        <f>IF(N239="základní",J239,0)</f>
        <v>0</v>
      </c>
      <c r="BF239" s="226">
        <f>IF(N239="snížená",J239,0)</f>
        <v>0</v>
      </c>
      <c r="BG239" s="226">
        <f>IF(N239="zákl. přenesená",J239,0)</f>
        <v>0</v>
      </c>
      <c r="BH239" s="226">
        <f>IF(N239="sníž. přenesená",J239,0)</f>
        <v>0</v>
      </c>
      <c r="BI239" s="226">
        <f>IF(N239="nulová",J239,0)</f>
        <v>0</v>
      </c>
      <c r="BJ239" s="19" t="s">
        <v>81</v>
      </c>
      <c r="BK239" s="226">
        <f>ROUND(I239*H239,2)</f>
        <v>0</v>
      </c>
      <c r="BL239" s="19" t="s">
        <v>166</v>
      </c>
      <c r="BM239" s="225" t="s">
        <v>437</v>
      </c>
    </row>
    <row r="240" s="2" customFormat="1" ht="24.15" customHeight="1">
      <c r="A240" s="40"/>
      <c r="B240" s="41"/>
      <c r="C240" s="214" t="s">
        <v>438</v>
      </c>
      <c r="D240" s="214" t="s">
        <v>161</v>
      </c>
      <c r="E240" s="215" t="s">
        <v>439</v>
      </c>
      <c r="F240" s="216" t="s">
        <v>440</v>
      </c>
      <c r="G240" s="217" t="s">
        <v>178</v>
      </c>
      <c r="H240" s="218">
        <v>4.6790000000000003</v>
      </c>
      <c r="I240" s="219"/>
      <c r="J240" s="220">
        <f>ROUND(I240*H240,2)</f>
        <v>0</v>
      </c>
      <c r="K240" s="216" t="s">
        <v>165</v>
      </c>
      <c r="L240" s="46"/>
      <c r="M240" s="221" t="s">
        <v>19</v>
      </c>
      <c r="N240" s="222" t="s">
        <v>44</v>
      </c>
      <c r="O240" s="86"/>
      <c r="P240" s="223">
        <f>O240*H240</f>
        <v>0</v>
      </c>
      <c r="Q240" s="223">
        <v>2.5019800000000001</v>
      </c>
      <c r="R240" s="223">
        <f>Q240*H240</f>
        <v>11.706764420000001</v>
      </c>
      <c r="S240" s="223">
        <v>0</v>
      </c>
      <c r="T240" s="224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25" t="s">
        <v>166</v>
      </c>
      <c r="AT240" s="225" t="s">
        <v>161</v>
      </c>
      <c r="AU240" s="225" t="s">
        <v>83</v>
      </c>
      <c r="AY240" s="19" t="s">
        <v>159</v>
      </c>
      <c r="BE240" s="226">
        <f>IF(N240="základní",J240,0)</f>
        <v>0</v>
      </c>
      <c r="BF240" s="226">
        <f>IF(N240="snížená",J240,0)</f>
        <v>0</v>
      </c>
      <c r="BG240" s="226">
        <f>IF(N240="zákl. přenesená",J240,0)</f>
        <v>0</v>
      </c>
      <c r="BH240" s="226">
        <f>IF(N240="sníž. přenesená",J240,0)</f>
        <v>0</v>
      </c>
      <c r="BI240" s="226">
        <f>IF(N240="nulová",J240,0)</f>
        <v>0</v>
      </c>
      <c r="BJ240" s="19" t="s">
        <v>81</v>
      </c>
      <c r="BK240" s="226">
        <f>ROUND(I240*H240,2)</f>
        <v>0</v>
      </c>
      <c r="BL240" s="19" t="s">
        <v>166</v>
      </c>
      <c r="BM240" s="225" t="s">
        <v>441</v>
      </c>
    </row>
    <row r="241" s="2" customFormat="1">
      <c r="A241" s="40"/>
      <c r="B241" s="41"/>
      <c r="C241" s="42"/>
      <c r="D241" s="227" t="s">
        <v>168</v>
      </c>
      <c r="E241" s="42"/>
      <c r="F241" s="228" t="s">
        <v>442</v>
      </c>
      <c r="G241" s="42"/>
      <c r="H241" s="42"/>
      <c r="I241" s="229"/>
      <c r="J241" s="42"/>
      <c r="K241" s="42"/>
      <c r="L241" s="46"/>
      <c r="M241" s="230"/>
      <c r="N241" s="231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168</v>
      </c>
      <c r="AU241" s="19" t="s">
        <v>83</v>
      </c>
    </row>
    <row r="242" s="13" customFormat="1">
      <c r="A242" s="13"/>
      <c r="B242" s="232"/>
      <c r="C242" s="233"/>
      <c r="D242" s="234" t="s">
        <v>181</v>
      </c>
      <c r="E242" s="235" t="s">
        <v>19</v>
      </c>
      <c r="F242" s="236" t="s">
        <v>443</v>
      </c>
      <c r="G242" s="233"/>
      <c r="H242" s="237">
        <v>0.72199999999999998</v>
      </c>
      <c r="I242" s="238"/>
      <c r="J242" s="233"/>
      <c r="K242" s="233"/>
      <c r="L242" s="239"/>
      <c r="M242" s="240"/>
      <c r="N242" s="241"/>
      <c r="O242" s="241"/>
      <c r="P242" s="241"/>
      <c r="Q242" s="241"/>
      <c r="R242" s="241"/>
      <c r="S242" s="241"/>
      <c r="T242" s="24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3" t="s">
        <v>181</v>
      </c>
      <c r="AU242" s="243" t="s">
        <v>83</v>
      </c>
      <c r="AV242" s="13" t="s">
        <v>83</v>
      </c>
      <c r="AW242" s="13" t="s">
        <v>33</v>
      </c>
      <c r="AX242" s="13" t="s">
        <v>73</v>
      </c>
      <c r="AY242" s="243" t="s">
        <v>159</v>
      </c>
    </row>
    <row r="243" s="13" customFormat="1">
      <c r="A243" s="13"/>
      <c r="B243" s="232"/>
      <c r="C243" s="233"/>
      <c r="D243" s="234" t="s">
        <v>181</v>
      </c>
      <c r="E243" s="235" t="s">
        <v>19</v>
      </c>
      <c r="F243" s="236" t="s">
        <v>444</v>
      </c>
      <c r="G243" s="233"/>
      <c r="H243" s="237">
        <v>0.375</v>
      </c>
      <c r="I243" s="238"/>
      <c r="J243" s="233"/>
      <c r="K243" s="233"/>
      <c r="L243" s="239"/>
      <c r="M243" s="240"/>
      <c r="N243" s="241"/>
      <c r="O243" s="241"/>
      <c r="P243" s="241"/>
      <c r="Q243" s="241"/>
      <c r="R243" s="241"/>
      <c r="S243" s="241"/>
      <c r="T243" s="24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3" t="s">
        <v>181</v>
      </c>
      <c r="AU243" s="243" t="s">
        <v>83</v>
      </c>
      <c r="AV243" s="13" t="s">
        <v>83</v>
      </c>
      <c r="AW243" s="13" t="s">
        <v>33</v>
      </c>
      <c r="AX243" s="13" t="s">
        <v>73</v>
      </c>
      <c r="AY243" s="243" t="s">
        <v>159</v>
      </c>
    </row>
    <row r="244" s="13" customFormat="1">
      <c r="A244" s="13"/>
      <c r="B244" s="232"/>
      <c r="C244" s="233"/>
      <c r="D244" s="234" t="s">
        <v>181</v>
      </c>
      <c r="E244" s="235" t="s">
        <v>19</v>
      </c>
      <c r="F244" s="236" t="s">
        <v>445</v>
      </c>
      <c r="G244" s="233"/>
      <c r="H244" s="237">
        <v>1.109</v>
      </c>
      <c r="I244" s="238"/>
      <c r="J244" s="233"/>
      <c r="K244" s="233"/>
      <c r="L244" s="239"/>
      <c r="M244" s="240"/>
      <c r="N244" s="241"/>
      <c r="O244" s="241"/>
      <c r="P244" s="241"/>
      <c r="Q244" s="241"/>
      <c r="R244" s="241"/>
      <c r="S244" s="241"/>
      <c r="T244" s="24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3" t="s">
        <v>181</v>
      </c>
      <c r="AU244" s="243" t="s">
        <v>83</v>
      </c>
      <c r="AV244" s="13" t="s">
        <v>83</v>
      </c>
      <c r="AW244" s="13" t="s">
        <v>33</v>
      </c>
      <c r="AX244" s="13" t="s">
        <v>73</v>
      </c>
      <c r="AY244" s="243" t="s">
        <v>159</v>
      </c>
    </row>
    <row r="245" s="13" customFormat="1">
      <c r="A245" s="13"/>
      <c r="B245" s="232"/>
      <c r="C245" s="233"/>
      <c r="D245" s="234" t="s">
        <v>181</v>
      </c>
      <c r="E245" s="235" t="s">
        <v>19</v>
      </c>
      <c r="F245" s="236" t="s">
        <v>446</v>
      </c>
      <c r="G245" s="233"/>
      <c r="H245" s="237">
        <v>0.73999999999999999</v>
      </c>
      <c r="I245" s="238"/>
      <c r="J245" s="233"/>
      <c r="K245" s="233"/>
      <c r="L245" s="239"/>
      <c r="M245" s="240"/>
      <c r="N245" s="241"/>
      <c r="O245" s="241"/>
      <c r="P245" s="241"/>
      <c r="Q245" s="241"/>
      <c r="R245" s="241"/>
      <c r="S245" s="241"/>
      <c r="T245" s="24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3" t="s">
        <v>181</v>
      </c>
      <c r="AU245" s="243" t="s">
        <v>83</v>
      </c>
      <c r="AV245" s="13" t="s">
        <v>83</v>
      </c>
      <c r="AW245" s="13" t="s">
        <v>33</v>
      </c>
      <c r="AX245" s="13" t="s">
        <v>73</v>
      </c>
      <c r="AY245" s="243" t="s">
        <v>159</v>
      </c>
    </row>
    <row r="246" s="13" customFormat="1">
      <c r="A246" s="13"/>
      <c r="B246" s="232"/>
      <c r="C246" s="233"/>
      <c r="D246" s="234" t="s">
        <v>181</v>
      </c>
      <c r="E246" s="235" t="s">
        <v>19</v>
      </c>
      <c r="F246" s="236" t="s">
        <v>447</v>
      </c>
      <c r="G246" s="233"/>
      <c r="H246" s="237">
        <v>0.65300000000000002</v>
      </c>
      <c r="I246" s="238"/>
      <c r="J246" s="233"/>
      <c r="K246" s="233"/>
      <c r="L246" s="239"/>
      <c r="M246" s="240"/>
      <c r="N246" s="241"/>
      <c r="O246" s="241"/>
      <c r="P246" s="241"/>
      <c r="Q246" s="241"/>
      <c r="R246" s="241"/>
      <c r="S246" s="241"/>
      <c r="T246" s="24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3" t="s">
        <v>181</v>
      </c>
      <c r="AU246" s="243" t="s">
        <v>83</v>
      </c>
      <c r="AV246" s="13" t="s">
        <v>83</v>
      </c>
      <c r="AW246" s="13" t="s">
        <v>33</v>
      </c>
      <c r="AX246" s="13" t="s">
        <v>73</v>
      </c>
      <c r="AY246" s="243" t="s">
        <v>159</v>
      </c>
    </row>
    <row r="247" s="13" customFormat="1">
      <c r="A247" s="13"/>
      <c r="B247" s="232"/>
      <c r="C247" s="233"/>
      <c r="D247" s="234" t="s">
        <v>181</v>
      </c>
      <c r="E247" s="235" t="s">
        <v>19</v>
      </c>
      <c r="F247" s="236" t="s">
        <v>448</v>
      </c>
      <c r="G247" s="233"/>
      <c r="H247" s="237">
        <v>1.0800000000000001</v>
      </c>
      <c r="I247" s="238"/>
      <c r="J247" s="233"/>
      <c r="K247" s="233"/>
      <c r="L247" s="239"/>
      <c r="M247" s="240"/>
      <c r="N247" s="241"/>
      <c r="O247" s="241"/>
      <c r="P247" s="241"/>
      <c r="Q247" s="241"/>
      <c r="R247" s="241"/>
      <c r="S247" s="241"/>
      <c r="T247" s="24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3" t="s">
        <v>181</v>
      </c>
      <c r="AU247" s="243" t="s">
        <v>83</v>
      </c>
      <c r="AV247" s="13" t="s">
        <v>83</v>
      </c>
      <c r="AW247" s="13" t="s">
        <v>33</v>
      </c>
      <c r="AX247" s="13" t="s">
        <v>73</v>
      </c>
      <c r="AY247" s="243" t="s">
        <v>159</v>
      </c>
    </row>
    <row r="248" s="14" customFormat="1">
      <c r="A248" s="14"/>
      <c r="B248" s="244"/>
      <c r="C248" s="245"/>
      <c r="D248" s="234" t="s">
        <v>181</v>
      </c>
      <c r="E248" s="246" t="s">
        <v>19</v>
      </c>
      <c r="F248" s="247" t="s">
        <v>189</v>
      </c>
      <c r="G248" s="245"/>
      <c r="H248" s="248">
        <v>4.6790000000000003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4" t="s">
        <v>181</v>
      </c>
      <c r="AU248" s="254" t="s">
        <v>83</v>
      </c>
      <c r="AV248" s="14" t="s">
        <v>166</v>
      </c>
      <c r="AW248" s="14" t="s">
        <v>33</v>
      </c>
      <c r="AX248" s="14" t="s">
        <v>81</v>
      </c>
      <c r="AY248" s="254" t="s">
        <v>159</v>
      </c>
    </row>
    <row r="249" s="2" customFormat="1" ht="24.15" customHeight="1">
      <c r="A249" s="40"/>
      <c r="B249" s="41"/>
      <c r="C249" s="214" t="s">
        <v>449</v>
      </c>
      <c r="D249" s="214" t="s">
        <v>161</v>
      </c>
      <c r="E249" s="215" t="s">
        <v>450</v>
      </c>
      <c r="F249" s="216" t="s">
        <v>451</v>
      </c>
      <c r="G249" s="217" t="s">
        <v>164</v>
      </c>
      <c r="H249" s="218">
        <v>28.274999999999999</v>
      </c>
      <c r="I249" s="219"/>
      <c r="J249" s="220">
        <f>ROUND(I249*H249,2)</f>
        <v>0</v>
      </c>
      <c r="K249" s="216" t="s">
        <v>165</v>
      </c>
      <c r="L249" s="46"/>
      <c r="M249" s="221" t="s">
        <v>19</v>
      </c>
      <c r="N249" s="222" t="s">
        <v>44</v>
      </c>
      <c r="O249" s="86"/>
      <c r="P249" s="223">
        <f>O249*H249</f>
        <v>0</v>
      </c>
      <c r="Q249" s="223">
        <v>0.011169999999999999</v>
      </c>
      <c r="R249" s="223">
        <f>Q249*H249</f>
        <v>0.31583174999999997</v>
      </c>
      <c r="S249" s="223">
        <v>0</v>
      </c>
      <c r="T249" s="224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25" t="s">
        <v>166</v>
      </c>
      <c r="AT249" s="225" t="s">
        <v>161</v>
      </c>
      <c r="AU249" s="225" t="s">
        <v>83</v>
      </c>
      <c r="AY249" s="19" t="s">
        <v>159</v>
      </c>
      <c r="BE249" s="226">
        <f>IF(N249="základní",J249,0)</f>
        <v>0</v>
      </c>
      <c r="BF249" s="226">
        <f>IF(N249="snížená",J249,0)</f>
        <v>0</v>
      </c>
      <c r="BG249" s="226">
        <f>IF(N249="zákl. přenesená",J249,0)</f>
        <v>0</v>
      </c>
      <c r="BH249" s="226">
        <f>IF(N249="sníž. přenesená",J249,0)</f>
        <v>0</v>
      </c>
      <c r="BI249" s="226">
        <f>IF(N249="nulová",J249,0)</f>
        <v>0</v>
      </c>
      <c r="BJ249" s="19" t="s">
        <v>81</v>
      </c>
      <c r="BK249" s="226">
        <f>ROUND(I249*H249,2)</f>
        <v>0</v>
      </c>
      <c r="BL249" s="19" t="s">
        <v>166</v>
      </c>
      <c r="BM249" s="225" t="s">
        <v>452</v>
      </c>
    </row>
    <row r="250" s="2" customFormat="1">
      <c r="A250" s="40"/>
      <c r="B250" s="41"/>
      <c r="C250" s="42"/>
      <c r="D250" s="227" t="s">
        <v>168</v>
      </c>
      <c r="E250" s="42"/>
      <c r="F250" s="228" t="s">
        <v>453</v>
      </c>
      <c r="G250" s="42"/>
      <c r="H250" s="42"/>
      <c r="I250" s="229"/>
      <c r="J250" s="42"/>
      <c r="K250" s="42"/>
      <c r="L250" s="46"/>
      <c r="M250" s="230"/>
      <c r="N250" s="231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168</v>
      </c>
      <c r="AU250" s="19" t="s">
        <v>83</v>
      </c>
    </row>
    <row r="251" s="13" customFormat="1">
      <c r="A251" s="13"/>
      <c r="B251" s="232"/>
      <c r="C251" s="233"/>
      <c r="D251" s="234" t="s">
        <v>181</v>
      </c>
      <c r="E251" s="235" t="s">
        <v>19</v>
      </c>
      <c r="F251" s="236" t="s">
        <v>454</v>
      </c>
      <c r="G251" s="233"/>
      <c r="H251" s="237">
        <v>28.274999999999999</v>
      </c>
      <c r="I251" s="238"/>
      <c r="J251" s="233"/>
      <c r="K251" s="233"/>
      <c r="L251" s="239"/>
      <c r="M251" s="240"/>
      <c r="N251" s="241"/>
      <c r="O251" s="241"/>
      <c r="P251" s="241"/>
      <c r="Q251" s="241"/>
      <c r="R251" s="241"/>
      <c r="S251" s="241"/>
      <c r="T251" s="24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3" t="s">
        <v>181</v>
      </c>
      <c r="AU251" s="243" t="s">
        <v>83</v>
      </c>
      <c r="AV251" s="13" t="s">
        <v>83</v>
      </c>
      <c r="AW251" s="13" t="s">
        <v>33</v>
      </c>
      <c r="AX251" s="13" t="s">
        <v>81</v>
      </c>
      <c r="AY251" s="243" t="s">
        <v>159</v>
      </c>
    </row>
    <row r="252" s="2" customFormat="1" ht="24.15" customHeight="1">
      <c r="A252" s="40"/>
      <c r="B252" s="41"/>
      <c r="C252" s="214" t="s">
        <v>455</v>
      </c>
      <c r="D252" s="214" t="s">
        <v>161</v>
      </c>
      <c r="E252" s="215" t="s">
        <v>456</v>
      </c>
      <c r="F252" s="216" t="s">
        <v>457</v>
      </c>
      <c r="G252" s="217" t="s">
        <v>164</v>
      </c>
      <c r="H252" s="218">
        <v>28.274999999999999</v>
      </c>
      <c r="I252" s="219"/>
      <c r="J252" s="220">
        <f>ROUND(I252*H252,2)</f>
        <v>0</v>
      </c>
      <c r="K252" s="216" t="s">
        <v>165</v>
      </c>
      <c r="L252" s="46"/>
      <c r="M252" s="221" t="s">
        <v>19</v>
      </c>
      <c r="N252" s="222" t="s">
        <v>44</v>
      </c>
      <c r="O252" s="86"/>
      <c r="P252" s="223">
        <f>O252*H252</f>
        <v>0</v>
      </c>
      <c r="Q252" s="223">
        <v>0</v>
      </c>
      <c r="R252" s="223">
        <f>Q252*H252</f>
        <v>0</v>
      </c>
      <c r="S252" s="223">
        <v>0</v>
      </c>
      <c r="T252" s="224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25" t="s">
        <v>166</v>
      </c>
      <c r="AT252" s="225" t="s">
        <v>161</v>
      </c>
      <c r="AU252" s="225" t="s">
        <v>83</v>
      </c>
      <c r="AY252" s="19" t="s">
        <v>159</v>
      </c>
      <c r="BE252" s="226">
        <f>IF(N252="základní",J252,0)</f>
        <v>0</v>
      </c>
      <c r="BF252" s="226">
        <f>IF(N252="snížená",J252,0)</f>
        <v>0</v>
      </c>
      <c r="BG252" s="226">
        <f>IF(N252="zákl. přenesená",J252,0)</f>
        <v>0</v>
      </c>
      <c r="BH252" s="226">
        <f>IF(N252="sníž. přenesená",J252,0)</f>
        <v>0</v>
      </c>
      <c r="BI252" s="226">
        <f>IF(N252="nulová",J252,0)</f>
        <v>0</v>
      </c>
      <c r="BJ252" s="19" t="s">
        <v>81</v>
      </c>
      <c r="BK252" s="226">
        <f>ROUND(I252*H252,2)</f>
        <v>0</v>
      </c>
      <c r="BL252" s="19" t="s">
        <v>166</v>
      </c>
      <c r="BM252" s="225" t="s">
        <v>458</v>
      </c>
    </row>
    <row r="253" s="2" customFormat="1">
      <c r="A253" s="40"/>
      <c r="B253" s="41"/>
      <c r="C253" s="42"/>
      <c r="D253" s="227" t="s">
        <v>168</v>
      </c>
      <c r="E253" s="42"/>
      <c r="F253" s="228" t="s">
        <v>459</v>
      </c>
      <c r="G253" s="42"/>
      <c r="H253" s="42"/>
      <c r="I253" s="229"/>
      <c r="J253" s="42"/>
      <c r="K253" s="42"/>
      <c r="L253" s="46"/>
      <c r="M253" s="230"/>
      <c r="N253" s="231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168</v>
      </c>
      <c r="AU253" s="19" t="s">
        <v>83</v>
      </c>
    </row>
    <row r="254" s="2" customFormat="1" ht="24.15" customHeight="1">
      <c r="A254" s="40"/>
      <c r="B254" s="41"/>
      <c r="C254" s="214" t="s">
        <v>460</v>
      </c>
      <c r="D254" s="214" t="s">
        <v>161</v>
      </c>
      <c r="E254" s="215" t="s">
        <v>461</v>
      </c>
      <c r="F254" s="216" t="s">
        <v>462</v>
      </c>
      <c r="G254" s="217" t="s">
        <v>247</v>
      </c>
      <c r="H254" s="218">
        <v>0.36299999999999999</v>
      </c>
      <c r="I254" s="219"/>
      <c r="J254" s="220">
        <f>ROUND(I254*H254,2)</f>
        <v>0</v>
      </c>
      <c r="K254" s="216" t="s">
        <v>165</v>
      </c>
      <c r="L254" s="46"/>
      <c r="M254" s="221" t="s">
        <v>19</v>
      </c>
      <c r="N254" s="222" t="s">
        <v>44</v>
      </c>
      <c r="O254" s="86"/>
      <c r="P254" s="223">
        <f>O254*H254</f>
        <v>0</v>
      </c>
      <c r="Q254" s="223">
        <v>1.05291</v>
      </c>
      <c r="R254" s="223">
        <f>Q254*H254</f>
        <v>0.38220632999999998</v>
      </c>
      <c r="S254" s="223">
        <v>0</v>
      </c>
      <c r="T254" s="224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25" t="s">
        <v>166</v>
      </c>
      <c r="AT254" s="225" t="s">
        <v>161</v>
      </c>
      <c r="AU254" s="225" t="s">
        <v>83</v>
      </c>
      <c r="AY254" s="19" t="s">
        <v>159</v>
      </c>
      <c r="BE254" s="226">
        <f>IF(N254="základní",J254,0)</f>
        <v>0</v>
      </c>
      <c r="BF254" s="226">
        <f>IF(N254="snížená",J254,0)</f>
        <v>0</v>
      </c>
      <c r="BG254" s="226">
        <f>IF(N254="zákl. přenesená",J254,0)</f>
        <v>0</v>
      </c>
      <c r="BH254" s="226">
        <f>IF(N254="sníž. přenesená",J254,0)</f>
        <v>0</v>
      </c>
      <c r="BI254" s="226">
        <f>IF(N254="nulová",J254,0)</f>
        <v>0</v>
      </c>
      <c r="BJ254" s="19" t="s">
        <v>81</v>
      </c>
      <c r="BK254" s="226">
        <f>ROUND(I254*H254,2)</f>
        <v>0</v>
      </c>
      <c r="BL254" s="19" t="s">
        <v>166</v>
      </c>
      <c r="BM254" s="225" t="s">
        <v>463</v>
      </c>
    </row>
    <row r="255" s="2" customFormat="1">
      <c r="A255" s="40"/>
      <c r="B255" s="41"/>
      <c r="C255" s="42"/>
      <c r="D255" s="227" t="s">
        <v>168</v>
      </c>
      <c r="E255" s="42"/>
      <c r="F255" s="228" t="s">
        <v>464</v>
      </c>
      <c r="G255" s="42"/>
      <c r="H255" s="42"/>
      <c r="I255" s="229"/>
      <c r="J255" s="42"/>
      <c r="K255" s="42"/>
      <c r="L255" s="46"/>
      <c r="M255" s="230"/>
      <c r="N255" s="231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168</v>
      </c>
      <c r="AU255" s="19" t="s">
        <v>83</v>
      </c>
    </row>
    <row r="256" s="2" customFormat="1" ht="37.8" customHeight="1">
      <c r="A256" s="40"/>
      <c r="B256" s="41"/>
      <c r="C256" s="214" t="s">
        <v>465</v>
      </c>
      <c r="D256" s="214" t="s">
        <v>161</v>
      </c>
      <c r="E256" s="215" t="s">
        <v>466</v>
      </c>
      <c r="F256" s="216" t="s">
        <v>467</v>
      </c>
      <c r="G256" s="217" t="s">
        <v>178</v>
      </c>
      <c r="H256" s="218">
        <v>2.125</v>
      </c>
      <c r="I256" s="219"/>
      <c r="J256" s="220">
        <f>ROUND(I256*H256,2)</f>
        <v>0</v>
      </c>
      <c r="K256" s="216" t="s">
        <v>165</v>
      </c>
      <c r="L256" s="46"/>
      <c r="M256" s="221" t="s">
        <v>19</v>
      </c>
      <c r="N256" s="222" t="s">
        <v>44</v>
      </c>
      <c r="O256" s="86"/>
      <c r="P256" s="223">
        <f>O256*H256</f>
        <v>0</v>
      </c>
      <c r="Q256" s="223">
        <v>2.5019499999999999</v>
      </c>
      <c r="R256" s="223">
        <f>Q256*H256</f>
        <v>5.3166437499999999</v>
      </c>
      <c r="S256" s="223">
        <v>0</v>
      </c>
      <c r="T256" s="224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25" t="s">
        <v>166</v>
      </c>
      <c r="AT256" s="225" t="s">
        <v>161</v>
      </c>
      <c r="AU256" s="225" t="s">
        <v>83</v>
      </c>
      <c r="AY256" s="19" t="s">
        <v>159</v>
      </c>
      <c r="BE256" s="226">
        <f>IF(N256="základní",J256,0)</f>
        <v>0</v>
      </c>
      <c r="BF256" s="226">
        <f>IF(N256="snížená",J256,0)</f>
        <v>0</v>
      </c>
      <c r="BG256" s="226">
        <f>IF(N256="zákl. přenesená",J256,0)</f>
        <v>0</v>
      </c>
      <c r="BH256" s="226">
        <f>IF(N256="sníž. přenesená",J256,0)</f>
        <v>0</v>
      </c>
      <c r="BI256" s="226">
        <f>IF(N256="nulová",J256,0)</f>
        <v>0</v>
      </c>
      <c r="BJ256" s="19" t="s">
        <v>81</v>
      </c>
      <c r="BK256" s="226">
        <f>ROUND(I256*H256,2)</f>
        <v>0</v>
      </c>
      <c r="BL256" s="19" t="s">
        <v>166</v>
      </c>
      <c r="BM256" s="225" t="s">
        <v>468</v>
      </c>
    </row>
    <row r="257" s="2" customFormat="1">
      <c r="A257" s="40"/>
      <c r="B257" s="41"/>
      <c r="C257" s="42"/>
      <c r="D257" s="227" t="s">
        <v>168</v>
      </c>
      <c r="E257" s="42"/>
      <c r="F257" s="228" t="s">
        <v>469</v>
      </c>
      <c r="G257" s="42"/>
      <c r="H257" s="42"/>
      <c r="I257" s="229"/>
      <c r="J257" s="42"/>
      <c r="K257" s="42"/>
      <c r="L257" s="46"/>
      <c r="M257" s="230"/>
      <c r="N257" s="231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168</v>
      </c>
      <c r="AU257" s="19" t="s">
        <v>83</v>
      </c>
    </row>
    <row r="258" s="13" customFormat="1">
      <c r="A258" s="13"/>
      <c r="B258" s="232"/>
      <c r="C258" s="233"/>
      <c r="D258" s="234" t="s">
        <v>181</v>
      </c>
      <c r="E258" s="235" t="s">
        <v>19</v>
      </c>
      <c r="F258" s="236" t="s">
        <v>470</v>
      </c>
      <c r="G258" s="233"/>
      <c r="H258" s="237">
        <v>2.125</v>
      </c>
      <c r="I258" s="238"/>
      <c r="J258" s="233"/>
      <c r="K258" s="233"/>
      <c r="L258" s="239"/>
      <c r="M258" s="240"/>
      <c r="N258" s="241"/>
      <c r="O258" s="241"/>
      <c r="P258" s="241"/>
      <c r="Q258" s="241"/>
      <c r="R258" s="241"/>
      <c r="S258" s="241"/>
      <c r="T258" s="24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3" t="s">
        <v>181</v>
      </c>
      <c r="AU258" s="243" t="s">
        <v>83</v>
      </c>
      <c r="AV258" s="13" t="s">
        <v>83</v>
      </c>
      <c r="AW258" s="13" t="s">
        <v>33</v>
      </c>
      <c r="AX258" s="13" t="s">
        <v>81</v>
      </c>
      <c r="AY258" s="243" t="s">
        <v>159</v>
      </c>
    </row>
    <row r="259" s="2" customFormat="1" ht="37.8" customHeight="1">
      <c r="A259" s="40"/>
      <c r="B259" s="41"/>
      <c r="C259" s="214" t="s">
        <v>471</v>
      </c>
      <c r="D259" s="214" t="s">
        <v>161</v>
      </c>
      <c r="E259" s="215" t="s">
        <v>472</v>
      </c>
      <c r="F259" s="216" t="s">
        <v>473</v>
      </c>
      <c r="G259" s="217" t="s">
        <v>247</v>
      </c>
      <c r="H259" s="218">
        <v>0.059999999999999998</v>
      </c>
      <c r="I259" s="219"/>
      <c r="J259" s="220">
        <f>ROUND(I259*H259,2)</f>
        <v>0</v>
      </c>
      <c r="K259" s="216" t="s">
        <v>165</v>
      </c>
      <c r="L259" s="46"/>
      <c r="M259" s="221" t="s">
        <v>19</v>
      </c>
      <c r="N259" s="222" t="s">
        <v>44</v>
      </c>
      <c r="O259" s="86"/>
      <c r="P259" s="223">
        <f>O259*H259</f>
        <v>0</v>
      </c>
      <c r="Q259" s="223">
        <v>1.0492699999999999</v>
      </c>
      <c r="R259" s="223">
        <f>Q259*H259</f>
        <v>0.06295619999999999</v>
      </c>
      <c r="S259" s="223">
        <v>0</v>
      </c>
      <c r="T259" s="224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25" t="s">
        <v>166</v>
      </c>
      <c r="AT259" s="225" t="s">
        <v>161</v>
      </c>
      <c r="AU259" s="225" t="s">
        <v>83</v>
      </c>
      <c r="AY259" s="19" t="s">
        <v>159</v>
      </c>
      <c r="BE259" s="226">
        <f>IF(N259="základní",J259,0)</f>
        <v>0</v>
      </c>
      <c r="BF259" s="226">
        <f>IF(N259="snížená",J259,0)</f>
        <v>0</v>
      </c>
      <c r="BG259" s="226">
        <f>IF(N259="zákl. přenesená",J259,0)</f>
        <v>0</v>
      </c>
      <c r="BH259" s="226">
        <f>IF(N259="sníž. přenesená",J259,0)</f>
        <v>0</v>
      </c>
      <c r="BI259" s="226">
        <f>IF(N259="nulová",J259,0)</f>
        <v>0</v>
      </c>
      <c r="BJ259" s="19" t="s">
        <v>81</v>
      </c>
      <c r="BK259" s="226">
        <f>ROUND(I259*H259,2)</f>
        <v>0</v>
      </c>
      <c r="BL259" s="19" t="s">
        <v>166</v>
      </c>
      <c r="BM259" s="225" t="s">
        <v>474</v>
      </c>
    </row>
    <row r="260" s="2" customFormat="1">
      <c r="A260" s="40"/>
      <c r="B260" s="41"/>
      <c r="C260" s="42"/>
      <c r="D260" s="227" t="s">
        <v>168</v>
      </c>
      <c r="E260" s="42"/>
      <c r="F260" s="228" t="s">
        <v>475</v>
      </c>
      <c r="G260" s="42"/>
      <c r="H260" s="42"/>
      <c r="I260" s="229"/>
      <c r="J260" s="42"/>
      <c r="K260" s="42"/>
      <c r="L260" s="46"/>
      <c r="M260" s="230"/>
      <c r="N260" s="231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168</v>
      </c>
      <c r="AU260" s="19" t="s">
        <v>83</v>
      </c>
    </row>
    <row r="261" s="2" customFormat="1" ht="37.8" customHeight="1">
      <c r="A261" s="40"/>
      <c r="B261" s="41"/>
      <c r="C261" s="214" t="s">
        <v>476</v>
      </c>
      <c r="D261" s="214" t="s">
        <v>161</v>
      </c>
      <c r="E261" s="215" t="s">
        <v>477</v>
      </c>
      <c r="F261" s="216" t="s">
        <v>478</v>
      </c>
      <c r="G261" s="217" t="s">
        <v>164</v>
      </c>
      <c r="H261" s="218">
        <v>12.5</v>
      </c>
      <c r="I261" s="219"/>
      <c r="J261" s="220">
        <f>ROUND(I261*H261,2)</f>
        <v>0</v>
      </c>
      <c r="K261" s="216" t="s">
        <v>165</v>
      </c>
      <c r="L261" s="46"/>
      <c r="M261" s="221" t="s">
        <v>19</v>
      </c>
      <c r="N261" s="222" t="s">
        <v>44</v>
      </c>
      <c r="O261" s="86"/>
      <c r="P261" s="223">
        <f>O261*H261</f>
        <v>0</v>
      </c>
      <c r="Q261" s="223">
        <v>0.012959999999999999</v>
      </c>
      <c r="R261" s="223">
        <f>Q261*H261</f>
        <v>0.16199999999999998</v>
      </c>
      <c r="S261" s="223">
        <v>0</v>
      </c>
      <c r="T261" s="224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25" t="s">
        <v>166</v>
      </c>
      <c r="AT261" s="225" t="s">
        <v>161</v>
      </c>
      <c r="AU261" s="225" t="s">
        <v>83</v>
      </c>
      <c r="AY261" s="19" t="s">
        <v>159</v>
      </c>
      <c r="BE261" s="226">
        <f>IF(N261="základní",J261,0)</f>
        <v>0</v>
      </c>
      <c r="BF261" s="226">
        <f>IF(N261="snížená",J261,0)</f>
        <v>0</v>
      </c>
      <c r="BG261" s="226">
        <f>IF(N261="zákl. přenesená",J261,0)</f>
        <v>0</v>
      </c>
      <c r="BH261" s="226">
        <f>IF(N261="sníž. přenesená",J261,0)</f>
        <v>0</v>
      </c>
      <c r="BI261" s="226">
        <f>IF(N261="nulová",J261,0)</f>
        <v>0</v>
      </c>
      <c r="BJ261" s="19" t="s">
        <v>81</v>
      </c>
      <c r="BK261" s="226">
        <f>ROUND(I261*H261,2)</f>
        <v>0</v>
      </c>
      <c r="BL261" s="19" t="s">
        <v>166</v>
      </c>
      <c r="BM261" s="225" t="s">
        <v>479</v>
      </c>
    </row>
    <row r="262" s="2" customFormat="1">
      <c r="A262" s="40"/>
      <c r="B262" s="41"/>
      <c r="C262" s="42"/>
      <c r="D262" s="227" t="s">
        <v>168</v>
      </c>
      <c r="E262" s="42"/>
      <c r="F262" s="228" t="s">
        <v>480</v>
      </c>
      <c r="G262" s="42"/>
      <c r="H262" s="42"/>
      <c r="I262" s="229"/>
      <c r="J262" s="42"/>
      <c r="K262" s="42"/>
      <c r="L262" s="46"/>
      <c r="M262" s="230"/>
      <c r="N262" s="231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168</v>
      </c>
      <c r="AU262" s="19" t="s">
        <v>83</v>
      </c>
    </row>
    <row r="263" s="2" customFormat="1" ht="37.8" customHeight="1">
      <c r="A263" s="40"/>
      <c r="B263" s="41"/>
      <c r="C263" s="214" t="s">
        <v>481</v>
      </c>
      <c r="D263" s="214" t="s">
        <v>161</v>
      </c>
      <c r="E263" s="215" t="s">
        <v>482</v>
      </c>
      <c r="F263" s="216" t="s">
        <v>483</v>
      </c>
      <c r="G263" s="217" t="s">
        <v>164</v>
      </c>
      <c r="H263" s="218">
        <v>12.5</v>
      </c>
      <c r="I263" s="219"/>
      <c r="J263" s="220">
        <f>ROUND(I263*H263,2)</f>
        <v>0</v>
      </c>
      <c r="K263" s="216" t="s">
        <v>165</v>
      </c>
      <c r="L263" s="46"/>
      <c r="M263" s="221" t="s">
        <v>19</v>
      </c>
      <c r="N263" s="222" t="s">
        <v>44</v>
      </c>
      <c r="O263" s="86"/>
      <c r="P263" s="223">
        <f>O263*H263</f>
        <v>0</v>
      </c>
      <c r="Q263" s="223">
        <v>0</v>
      </c>
      <c r="R263" s="223">
        <f>Q263*H263</f>
        <v>0</v>
      </c>
      <c r="S263" s="223">
        <v>0</v>
      </c>
      <c r="T263" s="224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25" t="s">
        <v>166</v>
      </c>
      <c r="AT263" s="225" t="s">
        <v>161</v>
      </c>
      <c r="AU263" s="225" t="s">
        <v>83</v>
      </c>
      <c r="AY263" s="19" t="s">
        <v>159</v>
      </c>
      <c r="BE263" s="226">
        <f>IF(N263="základní",J263,0)</f>
        <v>0</v>
      </c>
      <c r="BF263" s="226">
        <f>IF(N263="snížená",J263,0)</f>
        <v>0</v>
      </c>
      <c r="BG263" s="226">
        <f>IF(N263="zákl. přenesená",J263,0)</f>
        <v>0</v>
      </c>
      <c r="BH263" s="226">
        <f>IF(N263="sníž. přenesená",J263,0)</f>
        <v>0</v>
      </c>
      <c r="BI263" s="226">
        <f>IF(N263="nulová",J263,0)</f>
        <v>0</v>
      </c>
      <c r="BJ263" s="19" t="s">
        <v>81</v>
      </c>
      <c r="BK263" s="226">
        <f>ROUND(I263*H263,2)</f>
        <v>0</v>
      </c>
      <c r="BL263" s="19" t="s">
        <v>166</v>
      </c>
      <c r="BM263" s="225" t="s">
        <v>484</v>
      </c>
    </row>
    <row r="264" s="2" customFormat="1">
      <c r="A264" s="40"/>
      <c r="B264" s="41"/>
      <c r="C264" s="42"/>
      <c r="D264" s="227" t="s">
        <v>168</v>
      </c>
      <c r="E264" s="42"/>
      <c r="F264" s="228" t="s">
        <v>485</v>
      </c>
      <c r="G264" s="42"/>
      <c r="H264" s="42"/>
      <c r="I264" s="229"/>
      <c r="J264" s="42"/>
      <c r="K264" s="42"/>
      <c r="L264" s="46"/>
      <c r="M264" s="230"/>
      <c r="N264" s="231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168</v>
      </c>
      <c r="AU264" s="19" t="s">
        <v>83</v>
      </c>
    </row>
    <row r="265" s="2" customFormat="1" ht="37.8" customHeight="1">
      <c r="A265" s="40"/>
      <c r="B265" s="41"/>
      <c r="C265" s="214" t="s">
        <v>486</v>
      </c>
      <c r="D265" s="214" t="s">
        <v>161</v>
      </c>
      <c r="E265" s="215" t="s">
        <v>487</v>
      </c>
      <c r="F265" s="216" t="s">
        <v>488</v>
      </c>
      <c r="G265" s="217" t="s">
        <v>247</v>
      </c>
      <c r="H265" s="218">
        <v>1.036</v>
      </c>
      <c r="I265" s="219"/>
      <c r="J265" s="220">
        <f>ROUND(I265*H265,2)</f>
        <v>0</v>
      </c>
      <c r="K265" s="216" t="s">
        <v>165</v>
      </c>
      <c r="L265" s="46"/>
      <c r="M265" s="221" t="s">
        <v>19</v>
      </c>
      <c r="N265" s="222" t="s">
        <v>44</v>
      </c>
      <c r="O265" s="86"/>
      <c r="P265" s="223">
        <f>O265*H265</f>
        <v>0</v>
      </c>
      <c r="Q265" s="223">
        <v>0</v>
      </c>
      <c r="R265" s="223">
        <f>Q265*H265</f>
        <v>0</v>
      </c>
      <c r="S265" s="223">
        <v>0</v>
      </c>
      <c r="T265" s="224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25" t="s">
        <v>166</v>
      </c>
      <c r="AT265" s="225" t="s">
        <v>161</v>
      </c>
      <c r="AU265" s="225" t="s">
        <v>83</v>
      </c>
      <c r="AY265" s="19" t="s">
        <v>159</v>
      </c>
      <c r="BE265" s="226">
        <f>IF(N265="základní",J265,0)</f>
        <v>0</v>
      </c>
      <c r="BF265" s="226">
        <f>IF(N265="snížená",J265,0)</f>
        <v>0</v>
      </c>
      <c r="BG265" s="226">
        <f>IF(N265="zákl. přenesená",J265,0)</f>
        <v>0</v>
      </c>
      <c r="BH265" s="226">
        <f>IF(N265="sníž. přenesená",J265,0)</f>
        <v>0</v>
      </c>
      <c r="BI265" s="226">
        <f>IF(N265="nulová",J265,0)</f>
        <v>0</v>
      </c>
      <c r="BJ265" s="19" t="s">
        <v>81</v>
      </c>
      <c r="BK265" s="226">
        <f>ROUND(I265*H265,2)</f>
        <v>0</v>
      </c>
      <c r="BL265" s="19" t="s">
        <v>166</v>
      </c>
      <c r="BM265" s="225" t="s">
        <v>489</v>
      </c>
    </row>
    <row r="266" s="2" customFormat="1">
      <c r="A266" s="40"/>
      <c r="B266" s="41"/>
      <c r="C266" s="42"/>
      <c r="D266" s="227" t="s">
        <v>168</v>
      </c>
      <c r="E266" s="42"/>
      <c r="F266" s="228" t="s">
        <v>490</v>
      </c>
      <c r="G266" s="42"/>
      <c r="H266" s="42"/>
      <c r="I266" s="229"/>
      <c r="J266" s="42"/>
      <c r="K266" s="42"/>
      <c r="L266" s="46"/>
      <c r="M266" s="230"/>
      <c r="N266" s="231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168</v>
      </c>
      <c r="AU266" s="19" t="s">
        <v>83</v>
      </c>
    </row>
    <row r="267" s="13" customFormat="1">
      <c r="A267" s="13"/>
      <c r="B267" s="232"/>
      <c r="C267" s="233"/>
      <c r="D267" s="234" t="s">
        <v>181</v>
      </c>
      <c r="E267" s="235" t="s">
        <v>19</v>
      </c>
      <c r="F267" s="236" t="s">
        <v>491</v>
      </c>
      <c r="G267" s="233"/>
      <c r="H267" s="237">
        <v>1.036</v>
      </c>
      <c r="I267" s="238"/>
      <c r="J267" s="233"/>
      <c r="K267" s="233"/>
      <c r="L267" s="239"/>
      <c r="M267" s="240"/>
      <c r="N267" s="241"/>
      <c r="O267" s="241"/>
      <c r="P267" s="241"/>
      <c r="Q267" s="241"/>
      <c r="R267" s="241"/>
      <c r="S267" s="241"/>
      <c r="T267" s="24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3" t="s">
        <v>181</v>
      </c>
      <c r="AU267" s="243" t="s">
        <v>83</v>
      </c>
      <c r="AV267" s="13" t="s">
        <v>83</v>
      </c>
      <c r="AW267" s="13" t="s">
        <v>33</v>
      </c>
      <c r="AX267" s="13" t="s">
        <v>81</v>
      </c>
      <c r="AY267" s="243" t="s">
        <v>159</v>
      </c>
    </row>
    <row r="268" s="2" customFormat="1" ht="24.15" customHeight="1">
      <c r="A268" s="40"/>
      <c r="B268" s="41"/>
      <c r="C268" s="255" t="s">
        <v>492</v>
      </c>
      <c r="D268" s="255" t="s">
        <v>244</v>
      </c>
      <c r="E268" s="256" t="s">
        <v>493</v>
      </c>
      <c r="F268" s="257" t="s">
        <v>494</v>
      </c>
      <c r="G268" s="258" t="s">
        <v>247</v>
      </c>
      <c r="H268" s="259">
        <v>0.72299999999999998</v>
      </c>
      <c r="I268" s="260"/>
      <c r="J268" s="261">
        <f>ROUND(I268*H268,2)</f>
        <v>0</v>
      </c>
      <c r="K268" s="257" t="s">
        <v>165</v>
      </c>
      <c r="L268" s="262"/>
      <c r="M268" s="263" t="s">
        <v>19</v>
      </c>
      <c r="N268" s="264" t="s">
        <v>44</v>
      </c>
      <c r="O268" s="86"/>
      <c r="P268" s="223">
        <f>O268*H268</f>
        <v>0</v>
      </c>
      <c r="Q268" s="223">
        <v>1</v>
      </c>
      <c r="R268" s="223">
        <f>Q268*H268</f>
        <v>0.72299999999999998</v>
      </c>
      <c r="S268" s="223">
        <v>0</v>
      </c>
      <c r="T268" s="224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25" t="s">
        <v>210</v>
      </c>
      <c r="AT268" s="225" t="s">
        <v>244</v>
      </c>
      <c r="AU268" s="225" t="s">
        <v>83</v>
      </c>
      <c r="AY268" s="19" t="s">
        <v>159</v>
      </c>
      <c r="BE268" s="226">
        <f>IF(N268="základní",J268,0)</f>
        <v>0</v>
      </c>
      <c r="BF268" s="226">
        <f>IF(N268="snížená",J268,0)</f>
        <v>0</v>
      </c>
      <c r="BG268" s="226">
        <f>IF(N268="zákl. přenesená",J268,0)</f>
        <v>0</v>
      </c>
      <c r="BH268" s="226">
        <f>IF(N268="sníž. přenesená",J268,0)</f>
        <v>0</v>
      </c>
      <c r="BI268" s="226">
        <f>IF(N268="nulová",J268,0)</f>
        <v>0</v>
      </c>
      <c r="BJ268" s="19" t="s">
        <v>81</v>
      </c>
      <c r="BK268" s="226">
        <f>ROUND(I268*H268,2)</f>
        <v>0</v>
      </c>
      <c r="BL268" s="19" t="s">
        <v>166</v>
      </c>
      <c r="BM268" s="225" t="s">
        <v>495</v>
      </c>
    </row>
    <row r="269" s="2" customFormat="1" ht="21.75" customHeight="1">
      <c r="A269" s="40"/>
      <c r="B269" s="41"/>
      <c r="C269" s="255" t="s">
        <v>496</v>
      </c>
      <c r="D269" s="255" t="s">
        <v>244</v>
      </c>
      <c r="E269" s="256" t="s">
        <v>497</v>
      </c>
      <c r="F269" s="257" t="s">
        <v>498</v>
      </c>
      <c r="G269" s="258" t="s">
        <v>247</v>
      </c>
      <c r="H269" s="259">
        <v>0.22</v>
      </c>
      <c r="I269" s="260"/>
      <c r="J269" s="261">
        <f>ROUND(I269*H269,2)</f>
        <v>0</v>
      </c>
      <c r="K269" s="257" t="s">
        <v>165</v>
      </c>
      <c r="L269" s="262"/>
      <c r="M269" s="263" t="s">
        <v>19</v>
      </c>
      <c r="N269" s="264" t="s">
        <v>44</v>
      </c>
      <c r="O269" s="86"/>
      <c r="P269" s="223">
        <f>O269*H269</f>
        <v>0</v>
      </c>
      <c r="Q269" s="223">
        <v>1</v>
      </c>
      <c r="R269" s="223">
        <f>Q269*H269</f>
        <v>0.22</v>
      </c>
      <c r="S269" s="223">
        <v>0</v>
      </c>
      <c r="T269" s="224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25" t="s">
        <v>210</v>
      </c>
      <c r="AT269" s="225" t="s">
        <v>244</v>
      </c>
      <c r="AU269" s="225" t="s">
        <v>83</v>
      </c>
      <c r="AY269" s="19" t="s">
        <v>159</v>
      </c>
      <c r="BE269" s="226">
        <f>IF(N269="základní",J269,0)</f>
        <v>0</v>
      </c>
      <c r="BF269" s="226">
        <f>IF(N269="snížená",J269,0)</f>
        <v>0</v>
      </c>
      <c r="BG269" s="226">
        <f>IF(N269="zákl. přenesená",J269,0)</f>
        <v>0</v>
      </c>
      <c r="BH269" s="226">
        <f>IF(N269="sníž. přenesená",J269,0)</f>
        <v>0</v>
      </c>
      <c r="BI269" s="226">
        <f>IF(N269="nulová",J269,0)</f>
        <v>0</v>
      </c>
      <c r="BJ269" s="19" t="s">
        <v>81</v>
      </c>
      <c r="BK269" s="226">
        <f>ROUND(I269*H269,2)</f>
        <v>0</v>
      </c>
      <c r="BL269" s="19" t="s">
        <v>166</v>
      </c>
      <c r="BM269" s="225" t="s">
        <v>499</v>
      </c>
    </row>
    <row r="270" s="2" customFormat="1" ht="21.75" customHeight="1">
      <c r="A270" s="40"/>
      <c r="B270" s="41"/>
      <c r="C270" s="255" t="s">
        <v>500</v>
      </c>
      <c r="D270" s="255" t="s">
        <v>244</v>
      </c>
      <c r="E270" s="256" t="s">
        <v>423</v>
      </c>
      <c r="F270" s="257" t="s">
        <v>424</v>
      </c>
      <c r="G270" s="258" t="s">
        <v>247</v>
      </c>
      <c r="H270" s="259">
        <v>0.050000000000000003</v>
      </c>
      <c r="I270" s="260"/>
      <c r="J270" s="261">
        <f>ROUND(I270*H270,2)</f>
        <v>0</v>
      </c>
      <c r="K270" s="257" t="s">
        <v>165</v>
      </c>
      <c r="L270" s="262"/>
      <c r="M270" s="263" t="s">
        <v>19</v>
      </c>
      <c r="N270" s="264" t="s">
        <v>44</v>
      </c>
      <c r="O270" s="86"/>
      <c r="P270" s="223">
        <f>O270*H270</f>
        <v>0</v>
      </c>
      <c r="Q270" s="223">
        <v>1</v>
      </c>
      <c r="R270" s="223">
        <f>Q270*H270</f>
        <v>0.050000000000000003</v>
      </c>
      <c r="S270" s="223">
        <v>0</v>
      </c>
      <c r="T270" s="224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25" t="s">
        <v>210</v>
      </c>
      <c r="AT270" s="225" t="s">
        <v>244</v>
      </c>
      <c r="AU270" s="225" t="s">
        <v>83</v>
      </c>
      <c r="AY270" s="19" t="s">
        <v>159</v>
      </c>
      <c r="BE270" s="226">
        <f>IF(N270="základní",J270,0)</f>
        <v>0</v>
      </c>
      <c r="BF270" s="226">
        <f>IF(N270="snížená",J270,0)</f>
        <v>0</v>
      </c>
      <c r="BG270" s="226">
        <f>IF(N270="zákl. přenesená",J270,0)</f>
        <v>0</v>
      </c>
      <c r="BH270" s="226">
        <f>IF(N270="sníž. přenesená",J270,0)</f>
        <v>0</v>
      </c>
      <c r="BI270" s="226">
        <f>IF(N270="nulová",J270,0)</f>
        <v>0</v>
      </c>
      <c r="BJ270" s="19" t="s">
        <v>81</v>
      </c>
      <c r="BK270" s="226">
        <f>ROUND(I270*H270,2)</f>
        <v>0</v>
      </c>
      <c r="BL270" s="19" t="s">
        <v>166</v>
      </c>
      <c r="BM270" s="225" t="s">
        <v>501</v>
      </c>
    </row>
    <row r="271" s="2" customFormat="1" ht="21.75" customHeight="1">
      <c r="A271" s="40"/>
      <c r="B271" s="41"/>
      <c r="C271" s="255" t="s">
        <v>502</v>
      </c>
      <c r="D271" s="255" t="s">
        <v>244</v>
      </c>
      <c r="E271" s="256" t="s">
        <v>503</v>
      </c>
      <c r="F271" s="257" t="s">
        <v>504</v>
      </c>
      <c r="G271" s="258" t="s">
        <v>247</v>
      </c>
      <c r="H271" s="259">
        <v>0.042999999999999997</v>
      </c>
      <c r="I271" s="260"/>
      <c r="J271" s="261">
        <f>ROUND(I271*H271,2)</f>
        <v>0</v>
      </c>
      <c r="K271" s="257" t="s">
        <v>165</v>
      </c>
      <c r="L271" s="262"/>
      <c r="M271" s="263" t="s">
        <v>19</v>
      </c>
      <c r="N271" s="264" t="s">
        <v>44</v>
      </c>
      <c r="O271" s="86"/>
      <c r="P271" s="223">
        <f>O271*H271</f>
        <v>0</v>
      </c>
      <c r="Q271" s="223">
        <v>1</v>
      </c>
      <c r="R271" s="223">
        <f>Q271*H271</f>
        <v>0.042999999999999997</v>
      </c>
      <c r="S271" s="223">
        <v>0</v>
      </c>
      <c r="T271" s="224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25" t="s">
        <v>210</v>
      </c>
      <c r="AT271" s="225" t="s">
        <v>244</v>
      </c>
      <c r="AU271" s="225" t="s">
        <v>83</v>
      </c>
      <c r="AY271" s="19" t="s">
        <v>159</v>
      </c>
      <c r="BE271" s="226">
        <f>IF(N271="základní",J271,0)</f>
        <v>0</v>
      </c>
      <c r="BF271" s="226">
        <f>IF(N271="snížená",J271,0)</f>
        <v>0</v>
      </c>
      <c r="BG271" s="226">
        <f>IF(N271="zákl. přenesená",J271,0)</f>
        <v>0</v>
      </c>
      <c r="BH271" s="226">
        <f>IF(N271="sníž. přenesená",J271,0)</f>
        <v>0</v>
      </c>
      <c r="BI271" s="226">
        <f>IF(N271="nulová",J271,0)</f>
        <v>0</v>
      </c>
      <c r="BJ271" s="19" t="s">
        <v>81</v>
      </c>
      <c r="BK271" s="226">
        <f>ROUND(I271*H271,2)</f>
        <v>0</v>
      </c>
      <c r="BL271" s="19" t="s">
        <v>166</v>
      </c>
      <c r="BM271" s="225" t="s">
        <v>505</v>
      </c>
    </row>
    <row r="272" s="2" customFormat="1" ht="33" customHeight="1">
      <c r="A272" s="40"/>
      <c r="B272" s="41"/>
      <c r="C272" s="214" t="s">
        <v>506</v>
      </c>
      <c r="D272" s="214" t="s">
        <v>161</v>
      </c>
      <c r="E272" s="215" t="s">
        <v>507</v>
      </c>
      <c r="F272" s="216" t="s">
        <v>508</v>
      </c>
      <c r="G272" s="217" t="s">
        <v>178</v>
      </c>
      <c r="H272" s="218">
        <v>3.2999999999999998</v>
      </c>
      <c r="I272" s="219"/>
      <c r="J272" s="220">
        <f>ROUND(I272*H272,2)</f>
        <v>0</v>
      </c>
      <c r="K272" s="216" t="s">
        <v>165</v>
      </c>
      <c r="L272" s="46"/>
      <c r="M272" s="221" t="s">
        <v>19</v>
      </c>
      <c r="N272" s="222" t="s">
        <v>44</v>
      </c>
      <c r="O272" s="86"/>
      <c r="P272" s="223">
        <f>O272*H272</f>
        <v>0</v>
      </c>
      <c r="Q272" s="223">
        <v>1.8907700000000001</v>
      </c>
      <c r="R272" s="223">
        <f>Q272*H272</f>
        <v>6.239541</v>
      </c>
      <c r="S272" s="223">
        <v>0</v>
      </c>
      <c r="T272" s="224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25" t="s">
        <v>166</v>
      </c>
      <c r="AT272" s="225" t="s">
        <v>161</v>
      </c>
      <c r="AU272" s="225" t="s">
        <v>83</v>
      </c>
      <c r="AY272" s="19" t="s">
        <v>159</v>
      </c>
      <c r="BE272" s="226">
        <f>IF(N272="základní",J272,0)</f>
        <v>0</v>
      </c>
      <c r="BF272" s="226">
        <f>IF(N272="snížená",J272,0)</f>
        <v>0</v>
      </c>
      <c r="BG272" s="226">
        <f>IF(N272="zákl. přenesená",J272,0)</f>
        <v>0</v>
      </c>
      <c r="BH272" s="226">
        <f>IF(N272="sníž. přenesená",J272,0)</f>
        <v>0</v>
      </c>
      <c r="BI272" s="226">
        <f>IF(N272="nulová",J272,0)</f>
        <v>0</v>
      </c>
      <c r="BJ272" s="19" t="s">
        <v>81</v>
      </c>
      <c r="BK272" s="226">
        <f>ROUND(I272*H272,2)</f>
        <v>0</v>
      </c>
      <c r="BL272" s="19" t="s">
        <v>166</v>
      </c>
      <c r="BM272" s="225" t="s">
        <v>509</v>
      </c>
    </row>
    <row r="273" s="2" customFormat="1">
      <c r="A273" s="40"/>
      <c r="B273" s="41"/>
      <c r="C273" s="42"/>
      <c r="D273" s="227" t="s">
        <v>168</v>
      </c>
      <c r="E273" s="42"/>
      <c r="F273" s="228" t="s">
        <v>510</v>
      </c>
      <c r="G273" s="42"/>
      <c r="H273" s="42"/>
      <c r="I273" s="229"/>
      <c r="J273" s="42"/>
      <c r="K273" s="42"/>
      <c r="L273" s="46"/>
      <c r="M273" s="230"/>
      <c r="N273" s="231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168</v>
      </c>
      <c r="AU273" s="19" t="s">
        <v>83</v>
      </c>
    </row>
    <row r="274" s="13" customFormat="1">
      <c r="A274" s="13"/>
      <c r="B274" s="232"/>
      <c r="C274" s="233"/>
      <c r="D274" s="234" t="s">
        <v>181</v>
      </c>
      <c r="E274" s="235" t="s">
        <v>19</v>
      </c>
      <c r="F274" s="236" t="s">
        <v>511</v>
      </c>
      <c r="G274" s="233"/>
      <c r="H274" s="237">
        <v>1.8</v>
      </c>
      <c r="I274" s="238"/>
      <c r="J274" s="233"/>
      <c r="K274" s="233"/>
      <c r="L274" s="239"/>
      <c r="M274" s="240"/>
      <c r="N274" s="241"/>
      <c r="O274" s="241"/>
      <c r="P274" s="241"/>
      <c r="Q274" s="241"/>
      <c r="R274" s="241"/>
      <c r="S274" s="241"/>
      <c r="T274" s="24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3" t="s">
        <v>181</v>
      </c>
      <c r="AU274" s="243" t="s">
        <v>83</v>
      </c>
      <c r="AV274" s="13" t="s">
        <v>83</v>
      </c>
      <c r="AW274" s="13" t="s">
        <v>33</v>
      </c>
      <c r="AX274" s="13" t="s">
        <v>73</v>
      </c>
      <c r="AY274" s="243" t="s">
        <v>159</v>
      </c>
    </row>
    <row r="275" s="13" customFormat="1">
      <c r="A275" s="13"/>
      <c r="B275" s="232"/>
      <c r="C275" s="233"/>
      <c r="D275" s="234" t="s">
        <v>181</v>
      </c>
      <c r="E275" s="235" t="s">
        <v>19</v>
      </c>
      <c r="F275" s="236" t="s">
        <v>512</v>
      </c>
      <c r="G275" s="233"/>
      <c r="H275" s="237">
        <v>1.5</v>
      </c>
      <c r="I275" s="238"/>
      <c r="J275" s="233"/>
      <c r="K275" s="233"/>
      <c r="L275" s="239"/>
      <c r="M275" s="240"/>
      <c r="N275" s="241"/>
      <c r="O275" s="241"/>
      <c r="P275" s="241"/>
      <c r="Q275" s="241"/>
      <c r="R275" s="241"/>
      <c r="S275" s="241"/>
      <c r="T275" s="24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3" t="s">
        <v>181</v>
      </c>
      <c r="AU275" s="243" t="s">
        <v>83</v>
      </c>
      <c r="AV275" s="13" t="s">
        <v>83</v>
      </c>
      <c r="AW275" s="13" t="s">
        <v>33</v>
      </c>
      <c r="AX275" s="13" t="s">
        <v>73</v>
      </c>
      <c r="AY275" s="243" t="s">
        <v>159</v>
      </c>
    </row>
    <row r="276" s="14" customFormat="1">
      <c r="A276" s="14"/>
      <c r="B276" s="244"/>
      <c r="C276" s="245"/>
      <c r="D276" s="234" t="s">
        <v>181</v>
      </c>
      <c r="E276" s="246" t="s">
        <v>19</v>
      </c>
      <c r="F276" s="247" t="s">
        <v>189</v>
      </c>
      <c r="G276" s="245"/>
      <c r="H276" s="248">
        <v>3.2999999999999998</v>
      </c>
      <c r="I276" s="249"/>
      <c r="J276" s="245"/>
      <c r="K276" s="245"/>
      <c r="L276" s="250"/>
      <c r="M276" s="251"/>
      <c r="N276" s="252"/>
      <c r="O276" s="252"/>
      <c r="P276" s="252"/>
      <c r="Q276" s="252"/>
      <c r="R276" s="252"/>
      <c r="S276" s="252"/>
      <c r="T276" s="253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4" t="s">
        <v>181</v>
      </c>
      <c r="AU276" s="254" t="s">
        <v>83</v>
      </c>
      <c r="AV276" s="14" t="s">
        <v>166</v>
      </c>
      <c r="AW276" s="14" t="s">
        <v>33</v>
      </c>
      <c r="AX276" s="14" t="s">
        <v>81</v>
      </c>
      <c r="AY276" s="254" t="s">
        <v>159</v>
      </c>
    </row>
    <row r="277" s="12" customFormat="1" ht="22.8" customHeight="1">
      <c r="A277" s="12"/>
      <c r="B277" s="198"/>
      <c r="C277" s="199"/>
      <c r="D277" s="200" t="s">
        <v>72</v>
      </c>
      <c r="E277" s="212" t="s">
        <v>190</v>
      </c>
      <c r="F277" s="212" t="s">
        <v>513</v>
      </c>
      <c r="G277" s="199"/>
      <c r="H277" s="199"/>
      <c r="I277" s="202"/>
      <c r="J277" s="213">
        <f>BK277</f>
        <v>0</v>
      </c>
      <c r="K277" s="199"/>
      <c r="L277" s="204"/>
      <c r="M277" s="205"/>
      <c r="N277" s="206"/>
      <c r="O277" s="206"/>
      <c r="P277" s="207">
        <f>SUM(P278:P285)</f>
        <v>0</v>
      </c>
      <c r="Q277" s="206"/>
      <c r="R277" s="207">
        <f>SUM(R278:R285)</f>
        <v>23.896473999999998</v>
      </c>
      <c r="S277" s="206"/>
      <c r="T277" s="208">
        <f>SUM(T278:T285)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09" t="s">
        <v>81</v>
      </c>
      <c r="AT277" s="210" t="s">
        <v>72</v>
      </c>
      <c r="AU277" s="210" t="s">
        <v>81</v>
      </c>
      <c r="AY277" s="209" t="s">
        <v>159</v>
      </c>
      <c r="BK277" s="211">
        <f>SUM(BK278:BK285)</f>
        <v>0</v>
      </c>
    </row>
    <row r="278" s="2" customFormat="1" ht="33" customHeight="1">
      <c r="A278" s="40"/>
      <c r="B278" s="41"/>
      <c r="C278" s="214" t="s">
        <v>514</v>
      </c>
      <c r="D278" s="214" t="s">
        <v>161</v>
      </c>
      <c r="E278" s="215" t="s">
        <v>515</v>
      </c>
      <c r="F278" s="216" t="s">
        <v>516</v>
      </c>
      <c r="G278" s="217" t="s">
        <v>164</v>
      </c>
      <c r="H278" s="218">
        <v>43.399999999999999</v>
      </c>
      <c r="I278" s="219"/>
      <c r="J278" s="220">
        <f>ROUND(I278*H278,2)</f>
        <v>0</v>
      </c>
      <c r="K278" s="216" t="s">
        <v>165</v>
      </c>
      <c r="L278" s="46"/>
      <c r="M278" s="221" t="s">
        <v>19</v>
      </c>
      <c r="N278" s="222" t="s">
        <v>44</v>
      </c>
      <c r="O278" s="86"/>
      <c r="P278" s="223">
        <f>O278*H278</f>
        <v>0</v>
      </c>
      <c r="Q278" s="223">
        <v>0.34499999999999997</v>
      </c>
      <c r="R278" s="223">
        <f>Q278*H278</f>
        <v>14.972999999999999</v>
      </c>
      <c r="S278" s="223">
        <v>0</v>
      </c>
      <c r="T278" s="224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25" t="s">
        <v>166</v>
      </c>
      <c r="AT278" s="225" t="s">
        <v>161</v>
      </c>
      <c r="AU278" s="225" t="s">
        <v>83</v>
      </c>
      <c r="AY278" s="19" t="s">
        <v>159</v>
      </c>
      <c r="BE278" s="226">
        <f>IF(N278="základní",J278,0)</f>
        <v>0</v>
      </c>
      <c r="BF278" s="226">
        <f>IF(N278="snížená",J278,0)</f>
        <v>0</v>
      </c>
      <c r="BG278" s="226">
        <f>IF(N278="zákl. přenesená",J278,0)</f>
        <v>0</v>
      </c>
      <c r="BH278" s="226">
        <f>IF(N278="sníž. přenesená",J278,0)</f>
        <v>0</v>
      </c>
      <c r="BI278" s="226">
        <f>IF(N278="nulová",J278,0)</f>
        <v>0</v>
      </c>
      <c r="BJ278" s="19" t="s">
        <v>81</v>
      </c>
      <c r="BK278" s="226">
        <f>ROUND(I278*H278,2)</f>
        <v>0</v>
      </c>
      <c r="BL278" s="19" t="s">
        <v>166</v>
      </c>
      <c r="BM278" s="225" t="s">
        <v>517</v>
      </c>
    </row>
    <row r="279" s="2" customFormat="1">
      <c r="A279" s="40"/>
      <c r="B279" s="41"/>
      <c r="C279" s="42"/>
      <c r="D279" s="227" t="s">
        <v>168</v>
      </c>
      <c r="E279" s="42"/>
      <c r="F279" s="228" t="s">
        <v>518</v>
      </c>
      <c r="G279" s="42"/>
      <c r="H279" s="42"/>
      <c r="I279" s="229"/>
      <c r="J279" s="42"/>
      <c r="K279" s="42"/>
      <c r="L279" s="46"/>
      <c r="M279" s="230"/>
      <c r="N279" s="231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168</v>
      </c>
      <c r="AU279" s="19" t="s">
        <v>83</v>
      </c>
    </row>
    <row r="280" s="13" customFormat="1">
      <c r="A280" s="13"/>
      <c r="B280" s="232"/>
      <c r="C280" s="233"/>
      <c r="D280" s="234" t="s">
        <v>181</v>
      </c>
      <c r="E280" s="235" t="s">
        <v>19</v>
      </c>
      <c r="F280" s="236" t="s">
        <v>519</v>
      </c>
      <c r="G280" s="233"/>
      <c r="H280" s="237">
        <v>43.399999999999999</v>
      </c>
      <c r="I280" s="238"/>
      <c r="J280" s="233"/>
      <c r="K280" s="233"/>
      <c r="L280" s="239"/>
      <c r="M280" s="240"/>
      <c r="N280" s="241"/>
      <c r="O280" s="241"/>
      <c r="P280" s="241"/>
      <c r="Q280" s="241"/>
      <c r="R280" s="241"/>
      <c r="S280" s="241"/>
      <c r="T280" s="24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3" t="s">
        <v>181</v>
      </c>
      <c r="AU280" s="243" t="s">
        <v>83</v>
      </c>
      <c r="AV280" s="13" t="s">
        <v>83</v>
      </c>
      <c r="AW280" s="13" t="s">
        <v>33</v>
      </c>
      <c r="AX280" s="13" t="s">
        <v>81</v>
      </c>
      <c r="AY280" s="243" t="s">
        <v>159</v>
      </c>
    </row>
    <row r="281" s="2" customFormat="1" ht="78" customHeight="1">
      <c r="A281" s="40"/>
      <c r="B281" s="41"/>
      <c r="C281" s="214" t="s">
        <v>520</v>
      </c>
      <c r="D281" s="214" t="s">
        <v>161</v>
      </c>
      <c r="E281" s="215" t="s">
        <v>521</v>
      </c>
      <c r="F281" s="216" t="s">
        <v>522</v>
      </c>
      <c r="G281" s="217" t="s">
        <v>164</v>
      </c>
      <c r="H281" s="218">
        <v>43.399999999999999</v>
      </c>
      <c r="I281" s="219"/>
      <c r="J281" s="220">
        <f>ROUND(I281*H281,2)</f>
        <v>0</v>
      </c>
      <c r="K281" s="216" t="s">
        <v>165</v>
      </c>
      <c r="L281" s="46"/>
      <c r="M281" s="221" t="s">
        <v>19</v>
      </c>
      <c r="N281" s="222" t="s">
        <v>44</v>
      </c>
      <c r="O281" s="86"/>
      <c r="P281" s="223">
        <f>O281*H281</f>
        <v>0</v>
      </c>
      <c r="Q281" s="223">
        <v>0.089219999999999994</v>
      </c>
      <c r="R281" s="223">
        <f>Q281*H281</f>
        <v>3.8721479999999997</v>
      </c>
      <c r="S281" s="223">
        <v>0</v>
      </c>
      <c r="T281" s="224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25" t="s">
        <v>166</v>
      </c>
      <c r="AT281" s="225" t="s">
        <v>161</v>
      </c>
      <c r="AU281" s="225" t="s">
        <v>83</v>
      </c>
      <c r="AY281" s="19" t="s">
        <v>159</v>
      </c>
      <c r="BE281" s="226">
        <f>IF(N281="základní",J281,0)</f>
        <v>0</v>
      </c>
      <c r="BF281" s="226">
        <f>IF(N281="snížená",J281,0)</f>
        <v>0</v>
      </c>
      <c r="BG281" s="226">
        <f>IF(N281="zákl. přenesená",J281,0)</f>
        <v>0</v>
      </c>
      <c r="BH281" s="226">
        <f>IF(N281="sníž. přenesená",J281,0)</f>
        <v>0</v>
      </c>
      <c r="BI281" s="226">
        <f>IF(N281="nulová",J281,0)</f>
        <v>0</v>
      </c>
      <c r="BJ281" s="19" t="s">
        <v>81</v>
      </c>
      <c r="BK281" s="226">
        <f>ROUND(I281*H281,2)</f>
        <v>0</v>
      </c>
      <c r="BL281" s="19" t="s">
        <v>166</v>
      </c>
      <c r="BM281" s="225" t="s">
        <v>523</v>
      </c>
    </row>
    <row r="282" s="2" customFormat="1">
      <c r="A282" s="40"/>
      <c r="B282" s="41"/>
      <c r="C282" s="42"/>
      <c r="D282" s="227" t="s">
        <v>168</v>
      </c>
      <c r="E282" s="42"/>
      <c r="F282" s="228" t="s">
        <v>524</v>
      </c>
      <c r="G282" s="42"/>
      <c r="H282" s="42"/>
      <c r="I282" s="229"/>
      <c r="J282" s="42"/>
      <c r="K282" s="42"/>
      <c r="L282" s="46"/>
      <c r="M282" s="230"/>
      <c r="N282" s="231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168</v>
      </c>
      <c r="AU282" s="19" t="s">
        <v>83</v>
      </c>
    </row>
    <row r="283" s="13" customFormat="1">
      <c r="A283" s="13"/>
      <c r="B283" s="232"/>
      <c r="C283" s="233"/>
      <c r="D283" s="234" t="s">
        <v>181</v>
      </c>
      <c r="E283" s="235" t="s">
        <v>19</v>
      </c>
      <c r="F283" s="236" t="s">
        <v>519</v>
      </c>
      <c r="G283" s="233"/>
      <c r="H283" s="237">
        <v>43.399999999999999</v>
      </c>
      <c r="I283" s="238"/>
      <c r="J283" s="233"/>
      <c r="K283" s="233"/>
      <c r="L283" s="239"/>
      <c r="M283" s="240"/>
      <c r="N283" s="241"/>
      <c r="O283" s="241"/>
      <c r="P283" s="241"/>
      <c r="Q283" s="241"/>
      <c r="R283" s="241"/>
      <c r="S283" s="241"/>
      <c r="T283" s="24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3" t="s">
        <v>181</v>
      </c>
      <c r="AU283" s="243" t="s">
        <v>83</v>
      </c>
      <c r="AV283" s="13" t="s">
        <v>83</v>
      </c>
      <c r="AW283" s="13" t="s">
        <v>33</v>
      </c>
      <c r="AX283" s="13" t="s">
        <v>81</v>
      </c>
      <c r="AY283" s="243" t="s">
        <v>159</v>
      </c>
    </row>
    <row r="284" s="2" customFormat="1" ht="24.15" customHeight="1">
      <c r="A284" s="40"/>
      <c r="B284" s="41"/>
      <c r="C284" s="255" t="s">
        <v>525</v>
      </c>
      <c r="D284" s="255" t="s">
        <v>244</v>
      </c>
      <c r="E284" s="256" t="s">
        <v>526</v>
      </c>
      <c r="F284" s="257" t="s">
        <v>527</v>
      </c>
      <c r="G284" s="258" t="s">
        <v>164</v>
      </c>
      <c r="H284" s="259">
        <v>44.701999999999998</v>
      </c>
      <c r="I284" s="260"/>
      <c r="J284" s="261">
        <f>ROUND(I284*H284,2)</f>
        <v>0</v>
      </c>
      <c r="K284" s="257" t="s">
        <v>165</v>
      </c>
      <c r="L284" s="262"/>
      <c r="M284" s="263" t="s">
        <v>19</v>
      </c>
      <c r="N284" s="264" t="s">
        <v>44</v>
      </c>
      <c r="O284" s="86"/>
      <c r="P284" s="223">
        <f>O284*H284</f>
        <v>0</v>
      </c>
      <c r="Q284" s="223">
        <v>0.113</v>
      </c>
      <c r="R284" s="223">
        <f>Q284*H284</f>
        <v>5.0513259999999995</v>
      </c>
      <c r="S284" s="223">
        <v>0</v>
      </c>
      <c r="T284" s="224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25" t="s">
        <v>210</v>
      </c>
      <c r="AT284" s="225" t="s">
        <v>244</v>
      </c>
      <c r="AU284" s="225" t="s">
        <v>83</v>
      </c>
      <c r="AY284" s="19" t="s">
        <v>159</v>
      </c>
      <c r="BE284" s="226">
        <f>IF(N284="základní",J284,0)</f>
        <v>0</v>
      </c>
      <c r="BF284" s="226">
        <f>IF(N284="snížená",J284,0)</f>
        <v>0</v>
      </c>
      <c r="BG284" s="226">
        <f>IF(N284="zákl. přenesená",J284,0)</f>
        <v>0</v>
      </c>
      <c r="BH284" s="226">
        <f>IF(N284="sníž. přenesená",J284,0)</f>
        <v>0</v>
      </c>
      <c r="BI284" s="226">
        <f>IF(N284="nulová",J284,0)</f>
        <v>0</v>
      </c>
      <c r="BJ284" s="19" t="s">
        <v>81</v>
      </c>
      <c r="BK284" s="226">
        <f>ROUND(I284*H284,2)</f>
        <v>0</v>
      </c>
      <c r="BL284" s="19" t="s">
        <v>166</v>
      </c>
      <c r="BM284" s="225" t="s">
        <v>528</v>
      </c>
    </row>
    <row r="285" s="13" customFormat="1">
      <c r="A285" s="13"/>
      <c r="B285" s="232"/>
      <c r="C285" s="233"/>
      <c r="D285" s="234" t="s">
        <v>181</v>
      </c>
      <c r="E285" s="233"/>
      <c r="F285" s="236" t="s">
        <v>529</v>
      </c>
      <c r="G285" s="233"/>
      <c r="H285" s="237">
        <v>44.701999999999998</v>
      </c>
      <c r="I285" s="238"/>
      <c r="J285" s="233"/>
      <c r="K285" s="233"/>
      <c r="L285" s="239"/>
      <c r="M285" s="240"/>
      <c r="N285" s="241"/>
      <c r="O285" s="241"/>
      <c r="P285" s="241"/>
      <c r="Q285" s="241"/>
      <c r="R285" s="241"/>
      <c r="S285" s="241"/>
      <c r="T285" s="24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3" t="s">
        <v>181</v>
      </c>
      <c r="AU285" s="243" t="s">
        <v>83</v>
      </c>
      <c r="AV285" s="13" t="s">
        <v>83</v>
      </c>
      <c r="AW285" s="13" t="s">
        <v>4</v>
      </c>
      <c r="AX285" s="13" t="s">
        <v>81</v>
      </c>
      <c r="AY285" s="243" t="s">
        <v>159</v>
      </c>
    </row>
    <row r="286" s="12" customFormat="1" ht="22.8" customHeight="1">
      <c r="A286" s="12"/>
      <c r="B286" s="198"/>
      <c r="C286" s="199"/>
      <c r="D286" s="200" t="s">
        <v>72</v>
      </c>
      <c r="E286" s="212" t="s">
        <v>198</v>
      </c>
      <c r="F286" s="212" t="s">
        <v>530</v>
      </c>
      <c r="G286" s="199"/>
      <c r="H286" s="199"/>
      <c r="I286" s="202"/>
      <c r="J286" s="213">
        <f>BK286</f>
        <v>0</v>
      </c>
      <c r="K286" s="199"/>
      <c r="L286" s="204"/>
      <c r="M286" s="205"/>
      <c r="N286" s="206"/>
      <c r="O286" s="206"/>
      <c r="P286" s="207">
        <f>SUM(P287:P384)</f>
        <v>0</v>
      </c>
      <c r="Q286" s="206"/>
      <c r="R286" s="207">
        <f>SUM(R287:R384)</f>
        <v>102.81240666000001</v>
      </c>
      <c r="S286" s="206"/>
      <c r="T286" s="208">
        <f>SUM(T287:T384)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09" t="s">
        <v>81</v>
      </c>
      <c r="AT286" s="210" t="s">
        <v>72</v>
      </c>
      <c r="AU286" s="210" t="s">
        <v>81</v>
      </c>
      <c r="AY286" s="209" t="s">
        <v>159</v>
      </c>
      <c r="BK286" s="211">
        <f>SUM(BK287:BK384)</f>
        <v>0</v>
      </c>
    </row>
    <row r="287" s="2" customFormat="1" ht="37.8" customHeight="1">
      <c r="A287" s="40"/>
      <c r="B287" s="41"/>
      <c r="C287" s="214" t="s">
        <v>531</v>
      </c>
      <c r="D287" s="214" t="s">
        <v>161</v>
      </c>
      <c r="E287" s="215" t="s">
        <v>532</v>
      </c>
      <c r="F287" s="216" t="s">
        <v>533</v>
      </c>
      <c r="G287" s="217" t="s">
        <v>164</v>
      </c>
      <c r="H287" s="218">
        <v>283</v>
      </c>
      <c r="I287" s="219"/>
      <c r="J287" s="220">
        <f>ROUND(I287*H287,2)</f>
        <v>0</v>
      </c>
      <c r="K287" s="216" t="s">
        <v>165</v>
      </c>
      <c r="L287" s="46"/>
      <c r="M287" s="221" t="s">
        <v>19</v>
      </c>
      <c r="N287" s="222" t="s">
        <v>44</v>
      </c>
      <c r="O287" s="86"/>
      <c r="P287" s="223">
        <f>O287*H287</f>
        <v>0</v>
      </c>
      <c r="Q287" s="223">
        <v>0.0043800000000000002</v>
      </c>
      <c r="R287" s="223">
        <f>Q287*H287</f>
        <v>1.2395400000000001</v>
      </c>
      <c r="S287" s="223">
        <v>0</v>
      </c>
      <c r="T287" s="224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25" t="s">
        <v>166</v>
      </c>
      <c r="AT287" s="225" t="s">
        <v>161</v>
      </c>
      <c r="AU287" s="225" t="s">
        <v>83</v>
      </c>
      <c r="AY287" s="19" t="s">
        <v>159</v>
      </c>
      <c r="BE287" s="226">
        <f>IF(N287="základní",J287,0)</f>
        <v>0</v>
      </c>
      <c r="BF287" s="226">
        <f>IF(N287="snížená",J287,0)</f>
        <v>0</v>
      </c>
      <c r="BG287" s="226">
        <f>IF(N287="zákl. přenesená",J287,0)</f>
        <v>0</v>
      </c>
      <c r="BH287" s="226">
        <f>IF(N287="sníž. přenesená",J287,0)</f>
        <v>0</v>
      </c>
      <c r="BI287" s="226">
        <f>IF(N287="nulová",J287,0)</f>
        <v>0</v>
      </c>
      <c r="BJ287" s="19" t="s">
        <v>81</v>
      </c>
      <c r="BK287" s="226">
        <f>ROUND(I287*H287,2)</f>
        <v>0</v>
      </c>
      <c r="BL287" s="19" t="s">
        <v>166</v>
      </c>
      <c r="BM287" s="225" t="s">
        <v>534</v>
      </c>
    </row>
    <row r="288" s="2" customFormat="1">
      <c r="A288" s="40"/>
      <c r="B288" s="41"/>
      <c r="C288" s="42"/>
      <c r="D288" s="227" t="s">
        <v>168</v>
      </c>
      <c r="E288" s="42"/>
      <c r="F288" s="228" t="s">
        <v>535</v>
      </c>
      <c r="G288" s="42"/>
      <c r="H288" s="42"/>
      <c r="I288" s="229"/>
      <c r="J288" s="42"/>
      <c r="K288" s="42"/>
      <c r="L288" s="46"/>
      <c r="M288" s="230"/>
      <c r="N288" s="231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168</v>
      </c>
      <c r="AU288" s="19" t="s">
        <v>83</v>
      </c>
    </row>
    <row r="289" s="2" customFormat="1" ht="24.15" customHeight="1">
      <c r="A289" s="40"/>
      <c r="B289" s="41"/>
      <c r="C289" s="214" t="s">
        <v>536</v>
      </c>
      <c r="D289" s="214" t="s">
        <v>161</v>
      </c>
      <c r="E289" s="215" t="s">
        <v>537</v>
      </c>
      <c r="F289" s="216" t="s">
        <v>538</v>
      </c>
      <c r="G289" s="217" t="s">
        <v>164</v>
      </c>
      <c r="H289" s="218">
        <v>283</v>
      </c>
      <c r="I289" s="219"/>
      <c r="J289" s="220">
        <f>ROUND(I289*H289,2)</f>
        <v>0</v>
      </c>
      <c r="K289" s="216" t="s">
        <v>165</v>
      </c>
      <c r="L289" s="46"/>
      <c r="M289" s="221" t="s">
        <v>19</v>
      </c>
      <c r="N289" s="222" t="s">
        <v>44</v>
      </c>
      <c r="O289" s="86"/>
      <c r="P289" s="223">
        <f>O289*H289</f>
        <v>0</v>
      </c>
      <c r="Q289" s="223">
        <v>0.0030000000000000001</v>
      </c>
      <c r="R289" s="223">
        <f>Q289*H289</f>
        <v>0.84899999999999998</v>
      </c>
      <c r="S289" s="223">
        <v>0</v>
      </c>
      <c r="T289" s="224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25" t="s">
        <v>166</v>
      </c>
      <c r="AT289" s="225" t="s">
        <v>161</v>
      </c>
      <c r="AU289" s="225" t="s">
        <v>83</v>
      </c>
      <c r="AY289" s="19" t="s">
        <v>159</v>
      </c>
      <c r="BE289" s="226">
        <f>IF(N289="základní",J289,0)</f>
        <v>0</v>
      </c>
      <c r="BF289" s="226">
        <f>IF(N289="snížená",J289,0)</f>
        <v>0</v>
      </c>
      <c r="BG289" s="226">
        <f>IF(N289="zákl. přenesená",J289,0)</f>
        <v>0</v>
      </c>
      <c r="BH289" s="226">
        <f>IF(N289="sníž. přenesená",J289,0)</f>
        <v>0</v>
      </c>
      <c r="BI289" s="226">
        <f>IF(N289="nulová",J289,0)</f>
        <v>0</v>
      </c>
      <c r="BJ289" s="19" t="s">
        <v>81</v>
      </c>
      <c r="BK289" s="226">
        <f>ROUND(I289*H289,2)</f>
        <v>0</v>
      </c>
      <c r="BL289" s="19" t="s">
        <v>166</v>
      </c>
      <c r="BM289" s="225" t="s">
        <v>539</v>
      </c>
    </row>
    <row r="290" s="2" customFormat="1">
      <c r="A290" s="40"/>
      <c r="B290" s="41"/>
      <c r="C290" s="42"/>
      <c r="D290" s="227" t="s">
        <v>168</v>
      </c>
      <c r="E290" s="42"/>
      <c r="F290" s="228" t="s">
        <v>540</v>
      </c>
      <c r="G290" s="42"/>
      <c r="H290" s="42"/>
      <c r="I290" s="229"/>
      <c r="J290" s="42"/>
      <c r="K290" s="42"/>
      <c r="L290" s="46"/>
      <c r="M290" s="230"/>
      <c r="N290" s="231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168</v>
      </c>
      <c r="AU290" s="19" t="s">
        <v>83</v>
      </c>
    </row>
    <row r="291" s="2" customFormat="1" ht="24.15" customHeight="1">
      <c r="A291" s="40"/>
      <c r="B291" s="41"/>
      <c r="C291" s="214" t="s">
        <v>541</v>
      </c>
      <c r="D291" s="214" t="s">
        <v>161</v>
      </c>
      <c r="E291" s="215" t="s">
        <v>542</v>
      </c>
      <c r="F291" s="216" t="s">
        <v>543</v>
      </c>
      <c r="G291" s="217" t="s">
        <v>164</v>
      </c>
      <c r="H291" s="218">
        <v>13.85</v>
      </c>
      <c r="I291" s="219"/>
      <c r="J291" s="220">
        <f>ROUND(I291*H291,2)</f>
        <v>0</v>
      </c>
      <c r="K291" s="216" t="s">
        <v>165</v>
      </c>
      <c r="L291" s="46"/>
      <c r="M291" s="221" t="s">
        <v>19</v>
      </c>
      <c r="N291" s="222" t="s">
        <v>44</v>
      </c>
      <c r="O291" s="86"/>
      <c r="P291" s="223">
        <f>O291*H291</f>
        <v>0</v>
      </c>
      <c r="Q291" s="223">
        <v>0.041529999999999997</v>
      </c>
      <c r="R291" s="223">
        <f>Q291*H291</f>
        <v>0.57519049999999994</v>
      </c>
      <c r="S291" s="223">
        <v>0</v>
      </c>
      <c r="T291" s="224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25" t="s">
        <v>166</v>
      </c>
      <c r="AT291" s="225" t="s">
        <v>161</v>
      </c>
      <c r="AU291" s="225" t="s">
        <v>83</v>
      </c>
      <c r="AY291" s="19" t="s">
        <v>159</v>
      </c>
      <c r="BE291" s="226">
        <f>IF(N291="základní",J291,0)</f>
        <v>0</v>
      </c>
      <c r="BF291" s="226">
        <f>IF(N291="snížená",J291,0)</f>
        <v>0</v>
      </c>
      <c r="BG291" s="226">
        <f>IF(N291="zákl. přenesená",J291,0)</f>
        <v>0</v>
      </c>
      <c r="BH291" s="226">
        <f>IF(N291="sníž. přenesená",J291,0)</f>
        <v>0</v>
      </c>
      <c r="BI291" s="226">
        <f>IF(N291="nulová",J291,0)</f>
        <v>0</v>
      </c>
      <c r="BJ291" s="19" t="s">
        <v>81</v>
      </c>
      <c r="BK291" s="226">
        <f>ROUND(I291*H291,2)</f>
        <v>0</v>
      </c>
      <c r="BL291" s="19" t="s">
        <v>166</v>
      </c>
      <c r="BM291" s="225" t="s">
        <v>544</v>
      </c>
    </row>
    <row r="292" s="2" customFormat="1">
      <c r="A292" s="40"/>
      <c r="B292" s="41"/>
      <c r="C292" s="42"/>
      <c r="D292" s="227" t="s">
        <v>168</v>
      </c>
      <c r="E292" s="42"/>
      <c r="F292" s="228" t="s">
        <v>545</v>
      </c>
      <c r="G292" s="42"/>
      <c r="H292" s="42"/>
      <c r="I292" s="229"/>
      <c r="J292" s="42"/>
      <c r="K292" s="42"/>
      <c r="L292" s="46"/>
      <c r="M292" s="230"/>
      <c r="N292" s="231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168</v>
      </c>
      <c r="AU292" s="19" t="s">
        <v>83</v>
      </c>
    </row>
    <row r="293" s="13" customFormat="1">
      <c r="A293" s="13"/>
      <c r="B293" s="232"/>
      <c r="C293" s="233"/>
      <c r="D293" s="234" t="s">
        <v>181</v>
      </c>
      <c r="E293" s="235" t="s">
        <v>19</v>
      </c>
      <c r="F293" s="236" t="s">
        <v>546</v>
      </c>
      <c r="G293" s="233"/>
      <c r="H293" s="237">
        <v>6.9000000000000004</v>
      </c>
      <c r="I293" s="238"/>
      <c r="J293" s="233"/>
      <c r="K293" s="233"/>
      <c r="L293" s="239"/>
      <c r="M293" s="240"/>
      <c r="N293" s="241"/>
      <c r="O293" s="241"/>
      <c r="P293" s="241"/>
      <c r="Q293" s="241"/>
      <c r="R293" s="241"/>
      <c r="S293" s="241"/>
      <c r="T293" s="24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3" t="s">
        <v>181</v>
      </c>
      <c r="AU293" s="243" t="s">
        <v>83</v>
      </c>
      <c r="AV293" s="13" t="s">
        <v>83</v>
      </c>
      <c r="AW293" s="13" t="s">
        <v>33</v>
      </c>
      <c r="AX293" s="13" t="s">
        <v>73</v>
      </c>
      <c r="AY293" s="243" t="s">
        <v>159</v>
      </c>
    </row>
    <row r="294" s="13" customFormat="1">
      <c r="A294" s="13"/>
      <c r="B294" s="232"/>
      <c r="C294" s="233"/>
      <c r="D294" s="234" t="s">
        <v>181</v>
      </c>
      <c r="E294" s="235" t="s">
        <v>19</v>
      </c>
      <c r="F294" s="236" t="s">
        <v>547</v>
      </c>
      <c r="G294" s="233"/>
      <c r="H294" s="237">
        <v>0.45000000000000001</v>
      </c>
      <c r="I294" s="238"/>
      <c r="J294" s="233"/>
      <c r="K294" s="233"/>
      <c r="L294" s="239"/>
      <c r="M294" s="240"/>
      <c r="N294" s="241"/>
      <c r="O294" s="241"/>
      <c r="P294" s="241"/>
      <c r="Q294" s="241"/>
      <c r="R294" s="241"/>
      <c r="S294" s="241"/>
      <c r="T294" s="24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3" t="s">
        <v>181</v>
      </c>
      <c r="AU294" s="243" t="s">
        <v>83</v>
      </c>
      <c r="AV294" s="13" t="s">
        <v>83</v>
      </c>
      <c r="AW294" s="13" t="s">
        <v>33</v>
      </c>
      <c r="AX294" s="13" t="s">
        <v>73</v>
      </c>
      <c r="AY294" s="243" t="s">
        <v>159</v>
      </c>
    </row>
    <row r="295" s="13" customFormat="1">
      <c r="A295" s="13"/>
      <c r="B295" s="232"/>
      <c r="C295" s="233"/>
      <c r="D295" s="234" t="s">
        <v>181</v>
      </c>
      <c r="E295" s="235" t="s">
        <v>19</v>
      </c>
      <c r="F295" s="236" t="s">
        <v>548</v>
      </c>
      <c r="G295" s="233"/>
      <c r="H295" s="237">
        <v>6.5</v>
      </c>
      <c r="I295" s="238"/>
      <c r="J295" s="233"/>
      <c r="K295" s="233"/>
      <c r="L295" s="239"/>
      <c r="M295" s="240"/>
      <c r="N295" s="241"/>
      <c r="O295" s="241"/>
      <c r="P295" s="241"/>
      <c r="Q295" s="241"/>
      <c r="R295" s="241"/>
      <c r="S295" s="241"/>
      <c r="T295" s="24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3" t="s">
        <v>181</v>
      </c>
      <c r="AU295" s="243" t="s">
        <v>83</v>
      </c>
      <c r="AV295" s="13" t="s">
        <v>83</v>
      </c>
      <c r="AW295" s="13" t="s">
        <v>33</v>
      </c>
      <c r="AX295" s="13" t="s">
        <v>73</v>
      </c>
      <c r="AY295" s="243" t="s">
        <v>159</v>
      </c>
    </row>
    <row r="296" s="14" customFormat="1">
      <c r="A296" s="14"/>
      <c r="B296" s="244"/>
      <c r="C296" s="245"/>
      <c r="D296" s="234" t="s">
        <v>181</v>
      </c>
      <c r="E296" s="246" t="s">
        <v>19</v>
      </c>
      <c r="F296" s="247" t="s">
        <v>189</v>
      </c>
      <c r="G296" s="245"/>
      <c r="H296" s="248">
        <v>13.85</v>
      </c>
      <c r="I296" s="249"/>
      <c r="J296" s="245"/>
      <c r="K296" s="245"/>
      <c r="L296" s="250"/>
      <c r="M296" s="251"/>
      <c r="N296" s="252"/>
      <c r="O296" s="252"/>
      <c r="P296" s="252"/>
      <c r="Q296" s="252"/>
      <c r="R296" s="252"/>
      <c r="S296" s="252"/>
      <c r="T296" s="253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4" t="s">
        <v>181</v>
      </c>
      <c r="AU296" s="254" t="s">
        <v>83</v>
      </c>
      <c r="AV296" s="14" t="s">
        <v>166</v>
      </c>
      <c r="AW296" s="14" t="s">
        <v>33</v>
      </c>
      <c r="AX296" s="14" t="s">
        <v>81</v>
      </c>
      <c r="AY296" s="254" t="s">
        <v>159</v>
      </c>
    </row>
    <row r="297" s="2" customFormat="1" ht="49.05" customHeight="1">
      <c r="A297" s="40"/>
      <c r="B297" s="41"/>
      <c r="C297" s="214" t="s">
        <v>549</v>
      </c>
      <c r="D297" s="214" t="s">
        <v>161</v>
      </c>
      <c r="E297" s="215" t="s">
        <v>550</v>
      </c>
      <c r="F297" s="216" t="s">
        <v>551</v>
      </c>
      <c r="G297" s="217" t="s">
        <v>164</v>
      </c>
      <c r="H297" s="218">
        <v>410.80000000000001</v>
      </c>
      <c r="I297" s="219"/>
      <c r="J297" s="220">
        <f>ROUND(I297*H297,2)</f>
        <v>0</v>
      </c>
      <c r="K297" s="216" t="s">
        <v>165</v>
      </c>
      <c r="L297" s="46"/>
      <c r="M297" s="221" t="s">
        <v>19</v>
      </c>
      <c r="N297" s="222" t="s">
        <v>44</v>
      </c>
      <c r="O297" s="86"/>
      <c r="P297" s="223">
        <f>O297*H297</f>
        <v>0</v>
      </c>
      <c r="Q297" s="223">
        <v>0.030300000000000001</v>
      </c>
      <c r="R297" s="223">
        <f>Q297*H297</f>
        <v>12.447240000000001</v>
      </c>
      <c r="S297" s="223">
        <v>0</v>
      </c>
      <c r="T297" s="224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25" t="s">
        <v>166</v>
      </c>
      <c r="AT297" s="225" t="s">
        <v>161</v>
      </c>
      <c r="AU297" s="225" t="s">
        <v>83</v>
      </c>
      <c r="AY297" s="19" t="s">
        <v>159</v>
      </c>
      <c r="BE297" s="226">
        <f>IF(N297="základní",J297,0)</f>
        <v>0</v>
      </c>
      <c r="BF297" s="226">
        <f>IF(N297="snížená",J297,0)</f>
        <v>0</v>
      </c>
      <c r="BG297" s="226">
        <f>IF(N297="zákl. přenesená",J297,0)</f>
        <v>0</v>
      </c>
      <c r="BH297" s="226">
        <f>IF(N297="sníž. přenesená",J297,0)</f>
        <v>0</v>
      </c>
      <c r="BI297" s="226">
        <f>IF(N297="nulová",J297,0)</f>
        <v>0</v>
      </c>
      <c r="BJ297" s="19" t="s">
        <v>81</v>
      </c>
      <c r="BK297" s="226">
        <f>ROUND(I297*H297,2)</f>
        <v>0</v>
      </c>
      <c r="BL297" s="19" t="s">
        <v>166</v>
      </c>
      <c r="BM297" s="225" t="s">
        <v>552</v>
      </c>
    </row>
    <row r="298" s="2" customFormat="1">
      <c r="A298" s="40"/>
      <c r="B298" s="41"/>
      <c r="C298" s="42"/>
      <c r="D298" s="227" t="s">
        <v>168</v>
      </c>
      <c r="E298" s="42"/>
      <c r="F298" s="228" t="s">
        <v>553</v>
      </c>
      <c r="G298" s="42"/>
      <c r="H298" s="42"/>
      <c r="I298" s="229"/>
      <c r="J298" s="42"/>
      <c r="K298" s="42"/>
      <c r="L298" s="46"/>
      <c r="M298" s="230"/>
      <c r="N298" s="231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168</v>
      </c>
      <c r="AU298" s="19" t="s">
        <v>83</v>
      </c>
    </row>
    <row r="299" s="13" customFormat="1">
      <c r="A299" s="13"/>
      <c r="B299" s="232"/>
      <c r="C299" s="233"/>
      <c r="D299" s="234" t="s">
        <v>181</v>
      </c>
      <c r="E299" s="235" t="s">
        <v>19</v>
      </c>
      <c r="F299" s="236" t="s">
        <v>554</v>
      </c>
      <c r="G299" s="233"/>
      <c r="H299" s="237">
        <v>504.80000000000001</v>
      </c>
      <c r="I299" s="238"/>
      <c r="J299" s="233"/>
      <c r="K299" s="233"/>
      <c r="L299" s="239"/>
      <c r="M299" s="240"/>
      <c r="N299" s="241"/>
      <c r="O299" s="241"/>
      <c r="P299" s="241"/>
      <c r="Q299" s="241"/>
      <c r="R299" s="241"/>
      <c r="S299" s="241"/>
      <c r="T299" s="242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3" t="s">
        <v>181</v>
      </c>
      <c r="AU299" s="243" t="s">
        <v>83</v>
      </c>
      <c r="AV299" s="13" t="s">
        <v>83</v>
      </c>
      <c r="AW299" s="13" t="s">
        <v>33</v>
      </c>
      <c r="AX299" s="13" t="s">
        <v>73</v>
      </c>
      <c r="AY299" s="243" t="s">
        <v>159</v>
      </c>
    </row>
    <row r="300" s="13" customFormat="1">
      <c r="A300" s="13"/>
      <c r="B300" s="232"/>
      <c r="C300" s="233"/>
      <c r="D300" s="234" t="s">
        <v>181</v>
      </c>
      <c r="E300" s="235" t="s">
        <v>19</v>
      </c>
      <c r="F300" s="236" t="s">
        <v>555</v>
      </c>
      <c r="G300" s="233"/>
      <c r="H300" s="237">
        <v>-94</v>
      </c>
      <c r="I300" s="238"/>
      <c r="J300" s="233"/>
      <c r="K300" s="233"/>
      <c r="L300" s="239"/>
      <c r="M300" s="240"/>
      <c r="N300" s="241"/>
      <c r="O300" s="241"/>
      <c r="P300" s="241"/>
      <c r="Q300" s="241"/>
      <c r="R300" s="241"/>
      <c r="S300" s="241"/>
      <c r="T300" s="24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3" t="s">
        <v>181</v>
      </c>
      <c r="AU300" s="243" t="s">
        <v>83</v>
      </c>
      <c r="AV300" s="13" t="s">
        <v>83</v>
      </c>
      <c r="AW300" s="13" t="s">
        <v>33</v>
      </c>
      <c r="AX300" s="13" t="s">
        <v>73</v>
      </c>
      <c r="AY300" s="243" t="s">
        <v>159</v>
      </c>
    </row>
    <row r="301" s="14" customFormat="1">
      <c r="A301" s="14"/>
      <c r="B301" s="244"/>
      <c r="C301" s="245"/>
      <c r="D301" s="234" t="s">
        <v>181</v>
      </c>
      <c r="E301" s="246" t="s">
        <v>19</v>
      </c>
      <c r="F301" s="247" t="s">
        <v>189</v>
      </c>
      <c r="G301" s="245"/>
      <c r="H301" s="248">
        <v>410.80000000000001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4" t="s">
        <v>181</v>
      </c>
      <c r="AU301" s="254" t="s">
        <v>83</v>
      </c>
      <c r="AV301" s="14" t="s">
        <v>166</v>
      </c>
      <c r="AW301" s="14" t="s">
        <v>33</v>
      </c>
      <c r="AX301" s="14" t="s">
        <v>81</v>
      </c>
      <c r="AY301" s="254" t="s">
        <v>159</v>
      </c>
    </row>
    <row r="302" s="2" customFormat="1" ht="24.15" customHeight="1">
      <c r="A302" s="40"/>
      <c r="B302" s="41"/>
      <c r="C302" s="214" t="s">
        <v>556</v>
      </c>
      <c r="D302" s="214" t="s">
        <v>161</v>
      </c>
      <c r="E302" s="215" t="s">
        <v>557</v>
      </c>
      <c r="F302" s="216" t="s">
        <v>558</v>
      </c>
      <c r="G302" s="217" t="s">
        <v>172</v>
      </c>
      <c r="H302" s="218">
        <v>96</v>
      </c>
      <c r="I302" s="219"/>
      <c r="J302" s="220">
        <f>ROUND(I302*H302,2)</f>
        <v>0</v>
      </c>
      <c r="K302" s="216" t="s">
        <v>165</v>
      </c>
      <c r="L302" s="46"/>
      <c r="M302" s="221" t="s">
        <v>19</v>
      </c>
      <c r="N302" s="222" t="s">
        <v>44</v>
      </c>
      <c r="O302" s="86"/>
      <c r="P302" s="223">
        <f>O302*H302</f>
        <v>0</v>
      </c>
      <c r="Q302" s="223">
        <v>0.0015</v>
      </c>
      <c r="R302" s="223">
        <f>Q302*H302</f>
        <v>0.14400000000000002</v>
      </c>
      <c r="S302" s="223">
        <v>0</v>
      </c>
      <c r="T302" s="224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25" t="s">
        <v>166</v>
      </c>
      <c r="AT302" s="225" t="s">
        <v>161</v>
      </c>
      <c r="AU302" s="225" t="s">
        <v>83</v>
      </c>
      <c r="AY302" s="19" t="s">
        <v>159</v>
      </c>
      <c r="BE302" s="226">
        <f>IF(N302="základní",J302,0)</f>
        <v>0</v>
      </c>
      <c r="BF302" s="226">
        <f>IF(N302="snížená",J302,0)</f>
        <v>0</v>
      </c>
      <c r="BG302" s="226">
        <f>IF(N302="zákl. přenesená",J302,0)</f>
        <v>0</v>
      </c>
      <c r="BH302" s="226">
        <f>IF(N302="sníž. přenesená",J302,0)</f>
        <v>0</v>
      </c>
      <c r="BI302" s="226">
        <f>IF(N302="nulová",J302,0)</f>
        <v>0</v>
      </c>
      <c r="BJ302" s="19" t="s">
        <v>81</v>
      </c>
      <c r="BK302" s="226">
        <f>ROUND(I302*H302,2)</f>
        <v>0</v>
      </c>
      <c r="BL302" s="19" t="s">
        <v>166</v>
      </c>
      <c r="BM302" s="225" t="s">
        <v>559</v>
      </c>
    </row>
    <row r="303" s="2" customFormat="1">
      <c r="A303" s="40"/>
      <c r="B303" s="41"/>
      <c r="C303" s="42"/>
      <c r="D303" s="227" t="s">
        <v>168</v>
      </c>
      <c r="E303" s="42"/>
      <c r="F303" s="228" t="s">
        <v>560</v>
      </c>
      <c r="G303" s="42"/>
      <c r="H303" s="42"/>
      <c r="I303" s="229"/>
      <c r="J303" s="42"/>
      <c r="K303" s="42"/>
      <c r="L303" s="46"/>
      <c r="M303" s="230"/>
      <c r="N303" s="231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168</v>
      </c>
      <c r="AU303" s="19" t="s">
        <v>83</v>
      </c>
    </row>
    <row r="304" s="2" customFormat="1" ht="24.15" customHeight="1">
      <c r="A304" s="40"/>
      <c r="B304" s="41"/>
      <c r="C304" s="214" t="s">
        <v>561</v>
      </c>
      <c r="D304" s="214" t="s">
        <v>161</v>
      </c>
      <c r="E304" s="215" t="s">
        <v>562</v>
      </c>
      <c r="F304" s="216" t="s">
        <v>563</v>
      </c>
      <c r="G304" s="217" t="s">
        <v>164</v>
      </c>
      <c r="H304" s="218">
        <v>32</v>
      </c>
      <c r="I304" s="219"/>
      <c r="J304" s="220">
        <f>ROUND(I304*H304,2)</f>
        <v>0</v>
      </c>
      <c r="K304" s="216" t="s">
        <v>165</v>
      </c>
      <c r="L304" s="46"/>
      <c r="M304" s="221" t="s">
        <v>19</v>
      </c>
      <c r="N304" s="222" t="s">
        <v>44</v>
      </c>
      <c r="O304" s="86"/>
      <c r="P304" s="223">
        <f>O304*H304</f>
        <v>0</v>
      </c>
      <c r="Q304" s="223">
        <v>0.00018000000000000001</v>
      </c>
      <c r="R304" s="223">
        <f>Q304*H304</f>
        <v>0.0057600000000000004</v>
      </c>
      <c r="S304" s="223">
        <v>0</v>
      </c>
      <c r="T304" s="224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25" t="s">
        <v>166</v>
      </c>
      <c r="AT304" s="225" t="s">
        <v>161</v>
      </c>
      <c r="AU304" s="225" t="s">
        <v>83</v>
      </c>
      <c r="AY304" s="19" t="s">
        <v>159</v>
      </c>
      <c r="BE304" s="226">
        <f>IF(N304="základní",J304,0)</f>
        <v>0</v>
      </c>
      <c r="BF304" s="226">
        <f>IF(N304="snížená",J304,0)</f>
        <v>0</v>
      </c>
      <c r="BG304" s="226">
        <f>IF(N304="zákl. přenesená",J304,0)</f>
        <v>0</v>
      </c>
      <c r="BH304" s="226">
        <f>IF(N304="sníž. přenesená",J304,0)</f>
        <v>0</v>
      </c>
      <c r="BI304" s="226">
        <f>IF(N304="nulová",J304,0)</f>
        <v>0</v>
      </c>
      <c r="BJ304" s="19" t="s">
        <v>81</v>
      </c>
      <c r="BK304" s="226">
        <f>ROUND(I304*H304,2)</f>
        <v>0</v>
      </c>
      <c r="BL304" s="19" t="s">
        <v>166</v>
      </c>
      <c r="BM304" s="225" t="s">
        <v>564</v>
      </c>
    </row>
    <row r="305" s="2" customFormat="1">
      <c r="A305" s="40"/>
      <c r="B305" s="41"/>
      <c r="C305" s="42"/>
      <c r="D305" s="227" t="s">
        <v>168</v>
      </c>
      <c r="E305" s="42"/>
      <c r="F305" s="228" t="s">
        <v>565</v>
      </c>
      <c r="G305" s="42"/>
      <c r="H305" s="42"/>
      <c r="I305" s="229"/>
      <c r="J305" s="42"/>
      <c r="K305" s="42"/>
      <c r="L305" s="46"/>
      <c r="M305" s="230"/>
      <c r="N305" s="231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168</v>
      </c>
      <c r="AU305" s="19" t="s">
        <v>83</v>
      </c>
    </row>
    <row r="306" s="2" customFormat="1" ht="24.15" customHeight="1">
      <c r="A306" s="40"/>
      <c r="B306" s="41"/>
      <c r="C306" s="214" t="s">
        <v>566</v>
      </c>
      <c r="D306" s="214" t="s">
        <v>161</v>
      </c>
      <c r="E306" s="215" t="s">
        <v>567</v>
      </c>
      <c r="F306" s="216" t="s">
        <v>568</v>
      </c>
      <c r="G306" s="217" t="s">
        <v>164</v>
      </c>
      <c r="H306" s="218">
        <v>278</v>
      </c>
      <c r="I306" s="219"/>
      <c r="J306" s="220">
        <f>ROUND(I306*H306,2)</f>
        <v>0</v>
      </c>
      <c r="K306" s="216" t="s">
        <v>165</v>
      </c>
      <c r="L306" s="46"/>
      <c r="M306" s="221" t="s">
        <v>19</v>
      </c>
      <c r="N306" s="222" t="s">
        <v>44</v>
      </c>
      <c r="O306" s="86"/>
      <c r="P306" s="223">
        <f>O306*H306</f>
        <v>0</v>
      </c>
      <c r="Q306" s="223">
        <v>0.00013999999999999999</v>
      </c>
      <c r="R306" s="223">
        <f>Q306*H306</f>
        <v>0.038919999999999996</v>
      </c>
      <c r="S306" s="223">
        <v>0</v>
      </c>
      <c r="T306" s="224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25" t="s">
        <v>166</v>
      </c>
      <c r="AT306" s="225" t="s">
        <v>161</v>
      </c>
      <c r="AU306" s="225" t="s">
        <v>83</v>
      </c>
      <c r="AY306" s="19" t="s">
        <v>159</v>
      </c>
      <c r="BE306" s="226">
        <f>IF(N306="základní",J306,0)</f>
        <v>0</v>
      </c>
      <c r="BF306" s="226">
        <f>IF(N306="snížená",J306,0)</f>
        <v>0</v>
      </c>
      <c r="BG306" s="226">
        <f>IF(N306="zákl. přenesená",J306,0)</f>
        <v>0</v>
      </c>
      <c r="BH306" s="226">
        <f>IF(N306="sníž. přenesená",J306,0)</f>
        <v>0</v>
      </c>
      <c r="BI306" s="226">
        <f>IF(N306="nulová",J306,0)</f>
        <v>0</v>
      </c>
      <c r="BJ306" s="19" t="s">
        <v>81</v>
      </c>
      <c r="BK306" s="226">
        <f>ROUND(I306*H306,2)</f>
        <v>0</v>
      </c>
      <c r="BL306" s="19" t="s">
        <v>166</v>
      </c>
      <c r="BM306" s="225" t="s">
        <v>569</v>
      </c>
    </row>
    <row r="307" s="2" customFormat="1">
      <c r="A307" s="40"/>
      <c r="B307" s="41"/>
      <c r="C307" s="42"/>
      <c r="D307" s="227" t="s">
        <v>168</v>
      </c>
      <c r="E307" s="42"/>
      <c r="F307" s="228" t="s">
        <v>570</v>
      </c>
      <c r="G307" s="42"/>
      <c r="H307" s="42"/>
      <c r="I307" s="229"/>
      <c r="J307" s="42"/>
      <c r="K307" s="42"/>
      <c r="L307" s="46"/>
      <c r="M307" s="230"/>
      <c r="N307" s="231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168</v>
      </c>
      <c r="AU307" s="19" t="s">
        <v>83</v>
      </c>
    </row>
    <row r="308" s="2" customFormat="1" ht="55.5" customHeight="1">
      <c r="A308" s="40"/>
      <c r="B308" s="41"/>
      <c r="C308" s="214" t="s">
        <v>571</v>
      </c>
      <c r="D308" s="214" t="s">
        <v>161</v>
      </c>
      <c r="E308" s="215" t="s">
        <v>572</v>
      </c>
      <c r="F308" s="216" t="s">
        <v>573</v>
      </c>
      <c r="G308" s="217" t="s">
        <v>164</v>
      </c>
      <c r="H308" s="218">
        <v>310</v>
      </c>
      <c r="I308" s="219"/>
      <c r="J308" s="220">
        <f>ROUND(I308*H308,2)</f>
        <v>0</v>
      </c>
      <c r="K308" s="216" t="s">
        <v>165</v>
      </c>
      <c r="L308" s="46"/>
      <c r="M308" s="221" t="s">
        <v>19</v>
      </c>
      <c r="N308" s="222" t="s">
        <v>44</v>
      </c>
      <c r="O308" s="86"/>
      <c r="P308" s="223">
        <f>O308*H308</f>
        <v>0</v>
      </c>
      <c r="Q308" s="223">
        <v>0.0086700000000000006</v>
      </c>
      <c r="R308" s="223">
        <f>Q308*H308</f>
        <v>2.6877</v>
      </c>
      <c r="S308" s="223">
        <v>0</v>
      </c>
      <c r="T308" s="224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25" t="s">
        <v>166</v>
      </c>
      <c r="AT308" s="225" t="s">
        <v>161</v>
      </c>
      <c r="AU308" s="225" t="s">
        <v>83</v>
      </c>
      <c r="AY308" s="19" t="s">
        <v>159</v>
      </c>
      <c r="BE308" s="226">
        <f>IF(N308="základní",J308,0)</f>
        <v>0</v>
      </c>
      <c r="BF308" s="226">
        <f>IF(N308="snížená",J308,0)</f>
        <v>0</v>
      </c>
      <c r="BG308" s="226">
        <f>IF(N308="zákl. přenesená",J308,0)</f>
        <v>0</v>
      </c>
      <c r="BH308" s="226">
        <f>IF(N308="sníž. přenesená",J308,0)</f>
        <v>0</v>
      </c>
      <c r="BI308" s="226">
        <f>IF(N308="nulová",J308,0)</f>
        <v>0</v>
      </c>
      <c r="BJ308" s="19" t="s">
        <v>81</v>
      </c>
      <c r="BK308" s="226">
        <f>ROUND(I308*H308,2)</f>
        <v>0</v>
      </c>
      <c r="BL308" s="19" t="s">
        <v>166</v>
      </c>
      <c r="BM308" s="225" t="s">
        <v>574</v>
      </c>
    </row>
    <row r="309" s="2" customFormat="1">
      <c r="A309" s="40"/>
      <c r="B309" s="41"/>
      <c r="C309" s="42"/>
      <c r="D309" s="227" t="s">
        <v>168</v>
      </c>
      <c r="E309" s="42"/>
      <c r="F309" s="228" t="s">
        <v>575</v>
      </c>
      <c r="G309" s="42"/>
      <c r="H309" s="42"/>
      <c r="I309" s="229"/>
      <c r="J309" s="42"/>
      <c r="K309" s="42"/>
      <c r="L309" s="46"/>
      <c r="M309" s="230"/>
      <c r="N309" s="231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168</v>
      </c>
      <c r="AU309" s="19" t="s">
        <v>83</v>
      </c>
    </row>
    <row r="310" s="13" customFormat="1">
      <c r="A310" s="13"/>
      <c r="B310" s="232"/>
      <c r="C310" s="233"/>
      <c r="D310" s="234" t="s">
        <v>181</v>
      </c>
      <c r="E310" s="235" t="s">
        <v>19</v>
      </c>
      <c r="F310" s="236" t="s">
        <v>576</v>
      </c>
      <c r="G310" s="233"/>
      <c r="H310" s="237">
        <v>278</v>
      </c>
      <c r="I310" s="238"/>
      <c r="J310" s="233"/>
      <c r="K310" s="233"/>
      <c r="L310" s="239"/>
      <c r="M310" s="240"/>
      <c r="N310" s="241"/>
      <c r="O310" s="241"/>
      <c r="P310" s="241"/>
      <c r="Q310" s="241"/>
      <c r="R310" s="241"/>
      <c r="S310" s="241"/>
      <c r="T310" s="242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3" t="s">
        <v>181</v>
      </c>
      <c r="AU310" s="243" t="s">
        <v>83</v>
      </c>
      <c r="AV310" s="13" t="s">
        <v>83</v>
      </c>
      <c r="AW310" s="13" t="s">
        <v>33</v>
      </c>
      <c r="AX310" s="13" t="s">
        <v>73</v>
      </c>
      <c r="AY310" s="243" t="s">
        <v>159</v>
      </c>
    </row>
    <row r="311" s="13" customFormat="1">
      <c r="A311" s="13"/>
      <c r="B311" s="232"/>
      <c r="C311" s="233"/>
      <c r="D311" s="234" t="s">
        <v>181</v>
      </c>
      <c r="E311" s="235" t="s">
        <v>19</v>
      </c>
      <c r="F311" s="236" t="s">
        <v>577</v>
      </c>
      <c r="G311" s="233"/>
      <c r="H311" s="237">
        <v>32</v>
      </c>
      <c r="I311" s="238"/>
      <c r="J311" s="233"/>
      <c r="K311" s="233"/>
      <c r="L311" s="239"/>
      <c r="M311" s="240"/>
      <c r="N311" s="241"/>
      <c r="O311" s="241"/>
      <c r="P311" s="241"/>
      <c r="Q311" s="241"/>
      <c r="R311" s="241"/>
      <c r="S311" s="241"/>
      <c r="T311" s="242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3" t="s">
        <v>181</v>
      </c>
      <c r="AU311" s="243" t="s">
        <v>83</v>
      </c>
      <c r="AV311" s="13" t="s">
        <v>83</v>
      </c>
      <c r="AW311" s="13" t="s">
        <v>33</v>
      </c>
      <c r="AX311" s="13" t="s">
        <v>73</v>
      </c>
      <c r="AY311" s="243" t="s">
        <v>159</v>
      </c>
    </row>
    <row r="312" s="14" customFormat="1">
      <c r="A312" s="14"/>
      <c r="B312" s="244"/>
      <c r="C312" s="245"/>
      <c r="D312" s="234" t="s">
        <v>181</v>
      </c>
      <c r="E312" s="246" t="s">
        <v>19</v>
      </c>
      <c r="F312" s="247" t="s">
        <v>189</v>
      </c>
      <c r="G312" s="245"/>
      <c r="H312" s="248">
        <v>310</v>
      </c>
      <c r="I312" s="249"/>
      <c r="J312" s="245"/>
      <c r="K312" s="245"/>
      <c r="L312" s="250"/>
      <c r="M312" s="251"/>
      <c r="N312" s="252"/>
      <c r="O312" s="252"/>
      <c r="P312" s="252"/>
      <c r="Q312" s="252"/>
      <c r="R312" s="252"/>
      <c r="S312" s="252"/>
      <c r="T312" s="253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4" t="s">
        <v>181</v>
      </c>
      <c r="AU312" s="254" t="s">
        <v>83</v>
      </c>
      <c r="AV312" s="14" t="s">
        <v>166</v>
      </c>
      <c r="AW312" s="14" t="s">
        <v>33</v>
      </c>
      <c r="AX312" s="14" t="s">
        <v>81</v>
      </c>
      <c r="AY312" s="254" t="s">
        <v>159</v>
      </c>
    </row>
    <row r="313" s="2" customFormat="1" ht="16.5" customHeight="1">
      <c r="A313" s="40"/>
      <c r="B313" s="41"/>
      <c r="C313" s="255" t="s">
        <v>578</v>
      </c>
      <c r="D313" s="255" t="s">
        <v>244</v>
      </c>
      <c r="E313" s="256" t="s">
        <v>579</v>
      </c>
      <c r="F313" s="257" t="s">
        <v>580</v>
      </c>
      <c r="G313" s="258" t="s">
        <v>164</v>
      </c>
      <c r="H313" s="259">
        <v>291.89999999999998</v>
      </c>
      <c r="I313" s="260"/>
      <c r="J313" s="261">
        <f>ROUND(I313*H313,2)</f>
        <v>0</v>
      </c>
      <c r="K313" s="257" t="s">
        <v>165</v>
      </c>
      <c r="L313" s="262"/>
      <c r="M313" s="263" t="s">
        <v>19</v>
      </c>
      <c r="N313" s="264" t="s">
        <v>44</v>
      </c>
      <c r="O313" s="86"/>
      <c r="P313" s="223">
        <f>O313*H313</f>
        <v>0</v>
      </c>
      <c r="Q313" s="223">
        <v>0.0022499999999999998</v>
      </c>
      <c r="R313" s="223">
        <f>Q313*H313</f>
        <v>0.65677499999999989</v>
      </c>
      <c r="S313" s="223">
        <v>0</v>
      </c>
      <c r="T313" s="224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25" t="s">
        <v>210</v>
      </c>
      <c r="AT313" s="225" t="s">
        <v>244</v>
      </c>
      <c r="AU313" s="225" t="s">
        <v>83</v>
      </c>
      <c r="AY313" s="19" t="s">
        <v>159</v>
      </c>
      <c r="BE313" s="226">
        <f>IF(N313="základní",J313,0)</f>
        <v>0</v>
      </c>
      <c r="BF313" s="226">
        <f>IF(N313="snížená",J313,0)</f>
        <v>0</v>
      </c>
      <c r="BG313" s="226">
        <f>IF(N313="zákl. přenesená",J313,0)</f>
        <v>0</v>
      </c>
      <c r="BH313" s="226">
        <f>IF(N313="sníž. přenesená",J313,0)</f>
        <v>0</v>
      </c>
      <c r="BI313" s="226">
        <f>IF(N313="nulová",J313,0)</f>
        <v>0</v>
      </c>
      <c r="BJ313" s="19" t="s">
        <v>81</v>
      </c>
      <c r="BK313" s="226">
        <f>ROUND(I313*H313,2)</f>
        <v>0</v>
      </c>
      <c r="BL313" s="19" t="s">
        <v>166</v>
      </c>
      <c r="BM313" s="225" t="s">
        <v>581</v>
      </c>
    </row>
    <row r="314" s="13" customFormat="1">
      <c r="A314" s="13"/>
      <c r="B314" s="232"/>
      <c r="C314" s="233"/>
      <c r="D314" s="234" t="s">
        <v>181</v>
      </c>
      <c r="E314" s="233"/>
      <c r="F314" s="236" t="s">
        <v>582</v>
      </c>
      <c r="G314" s="233"/>
      <c r="H314" s="237">
        <v>291.89999999999998</v>
      </c>
      <c r="I314" s="238"/>
      <c r="J314" s="233"/>
      <c r="K314" s="233"/>
      <c r="L314" s="239"/>
      <c r="M314" s="240"/>
      <c r="N314" s="241"/>
      <c r="O314" s="241"/>
      <c r="P314" s="241"/>
      <c r="Q314" s="241"/>
      <c r="R314" s="241"/>
      <c r="S314" s="241"/>
      <c r="T314" s="24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3" t="s">
        <v>181</v>
      </c>
      <c r="AU314" s="243" t="s">
        <v>83</v>
      </c>
      <c r="AV314" s="13" t="s">
        <v>83</v>
      </c>
      <c r="AW314" s="13" t="s">
        <v>4</v>
      </c>
      <c r="AX314" s="13" t="s">
        <v>81</v>
      </c>
      <c r="AY314" s="243" t="s">
        <v>159</v>
      </c>
    </row>
    <row r="315" s="2" customFormat="1" ht="24.15" customHeight="1">
      <c r="A315" s="40"/>
      <c r="B315" s="41"/>
      <c r="C315" s="255" t="s">
        <v>583</v>
      </c>
      <c r="D315" s="255" t="s">
        <v>244</v>
      </c>
      <c r="E315" s="256" t="s">
        <v>584</v>
      </c>
      <c r="F315" s="257" t="s">
        <v>585</v>
      </c>
      <c r="G315" s="258" t="s">
        <v>164</v>
      </c>
      <c r="H315" s="259">
        <v>33.600000000000001</v>
      </c>
      <c r="I315" s="260"/>
      <c r="J315" s="261">
        <f>ROUND(I315*H315,2)</f>
        <v>0</v>
      </c>
      <c r="K315" s="257" t="s">
        <v>165</v>
      </c>
      <c r="L315" s="262"/>
      <c r="M315" s="263" t="s">
        <v>19</v>
      </c>
      <c r="N315" s="264" t="s">
        <v>44</v>
      </c>
      <c r="O315" s="86"/>
      <c r="P315" s="223">
        <f>O315*H315</f>
        <v>0</v>
      </c>
      <c r="Q315" s="223">
        <v>0.0041000000000000003</v>
      </c>
      <c r="R315" s="223">
        <f>Q315*H315</f>
        <v>0.13776000000000002</v>
      </c>
      <c r="S315" s="223">
        <v>0</v>
      </c>
      <c r="T315" s="224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25" t="s">
        <v>210</v>
      </c>
      <c r="AT315" s="225" t="s">
        <v>244</v>
      </c>
      <c r="AU315" s="225" t="s">
        <v>83</v>
      </c>
      <c r="AY315" s="19" t="s">
        <v>159</v>
      </c>
      <c r="BE315" s="226">
        <f>IF(N315="základní",J315,0)</f>
        <v>0</v>
      </c>
      <c r="BF315" s="226">
        <f>IF(N315="snížená",J315,0)</f>
        <v>0</v>
      </c>
      <c r="BG315" s="226">
        <f>IF(N315="zákl. přenesená",J315,0)</f>
        <v>0</v>
      </c>
      <c r="BH315" s="226">
        <f>IF(N315="sníž. přenesená",J315,0)</f>
        <v>0</v>
      </c>
      <c r="BI315" s="226">
        <f>IF(N315="nulová",J315,0)</f>
        <v>0</v>
      </c>
      <c r="BJ315" s="19" t="s">
        <v>81</v>
      </c>
      <c r="BK315" s="226">
        <f>ROUND(I315*H315,2)</f>
        <v>0</v>
      </c>
      <c r="BL315" s="19" t="s">
        <v>166</v>
      </c>
      <c r="BM315" s="225" t="s">
        <v>586</v>
      </c>
    </row>
    <row r="316" s="13" customFormat="1">
      <c r="A316" s="13"/>
      <c r="B316" s="232"/>
      <c r="C316" s="233"/>
      <c r="D316" s="234" t="s">
        <v>181</v>
      </c>
      <c r="E316" s="233"/>
      <c r="F316" s="236" t="s">
        <v>587</v>
      </c>
      <c r="G316" s="233"/>
      <c r="H316" s="237">
        <v>33.600000000000001</v>
      </c>
      <c r="I316" s="238"/>
      <c r="J316" s="233"/>
      <c r="K316" s="233"/>
      <c r="L316" s="239"/>
      <c r="M316" s="240"/>
      <c r="N316" s="241"/>
      <c r="O316" s="241"/>
      <c r="P316" s="241"/>
      <c r="Q316" s="241"/>
      <c r="R316" s="241"/>
      <c r="S316" s="241"/>
      <c r="T316" s="242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3" t="s">
        <v>181</v>
      </c>
      <c r="AU316" s="243" t="s">
        <v>83</v>
      </c>
      <c r="AV316" s="13" t="s">
        <v>83</v>
      </c>
      <c r="AW316" s="13" t="s">
        <v>4</v>
      </c>
      <c r="AX316" s="13" t="s">
        <v>81</v>
      </c>
      <c r="AY316" s="243" t="s">
        <v>159</v>
      </c>
    </row>
    <row r="317" s="2" customFormat="1" ht="55.5" customHeight="1">
      <c r="A317" s="40"/>
      <c r="B317" s="41"/>
      <c r="C317" s="214" t="s">
        <v>588</v>
      </c>
      <c r="D317" s="214" t="s">
        <v>161</v>
      </c>
      <c r="E317" s="215" t="s">
        <v>589</v>
      </c>
      <c r="F317" s="216" t="s">
        <v>590</v>
      </c>
      <c r="G317" s="217" t="s">
        <v>164</v>
      </c>
      <c r="H317" s="218">
        <v>29</v>
      </c>
      <c r="I317" s="219"/>
      <c r="J317" s="220">
        <f>ROUND(I317*H317,2)</f>
        <v>0</v>
      </c>
      <c r="K317" s="216" t="s">
        <v>165</v>
      </c>
      <c r="L317" s="46"/>
      <c r="M317" s="221" t="s">
        <v>19</v>
      </c>
      <c r="N317" s="222" t="s">
        <v>44</v>
      </c>
      <c r="O317" s="86"/>
      <c r="P317" s="223">
        <f>O317*H317</f>
        <v>0</v>
      </c>
      <c r="Q317" s="223">
        <v>0.0087500000000000008</v>
      </c>
      <c r="R317" s="223">
        <f>Q317*H317</f>
        <v>0.25375000000000003</v>
      </c>
      <c r="S317" s="223">
        <v>0</v>
      </c>
      <c r="T317" s="224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25" t="s">
        <v>166</v>
      </c>
      <c r="AT317" s="225" t="s">
        <v>161</v>
      </c>
      <c r="AU317" s="225" t="s">
        <v>83</v>
      </c>
      <c r="AY317" s="19" t="s">
        <v>159</v>
      </c>
      <c r="BE317" s="226">
        <f>IF(N317="základní",J317,0)</f>
        <v>0</v>
      </c>
      <c r="BF317" s="226">
        <f>IF(N317="snížená",J317,0)</f>
        <v>0</v>
      </c>
      <c r="BG317" s="226">
        <f>IF(N317="zákl. přenesená",J317,0)</f>
        <v>0</v>
      </c>
      <c r="BH317" s="226">
        <f>IF(N317="sníž. přenesená",J317,0)</f>
        <v>0</v>
      </c>
      <c r="BI317" s="226">
        <f>IF(N317="nulová",J317,0)</f>
        <v>0</v>
      </c>
      <c r="BJ317" s="19" t="s">
        <v>81</v>
      </c>
      <c r="BK317" s="226">
        <f>ROUND(I317*H317,2)</f>
        <v>0</v>
      </c>
      <c r="BL317" s="19" t="s">
        <v>166</v>
      </c>
      <c r="BM317" s="225" t="s">
        <v>591</v>
      </c>
    </row>
    <row r="318" s="2" customFormat="1">
      <c r="A318" s="40"/>
      <c r="B318" s="41"/>
      <c r="C318" s="42"/>
      <c r="D318" s="227" t="s">
        <v>168</v>
      </c>
      <c r="E318" s="42"/>
      <c r="F318" s="228" t="s">
        <v>592</v>
      </c>
      <c r="G318" s="42"/>
      <c r="H318" s="42"/>
      <c r="I318" s="229"/>
      <c r="J318" s="42"/>
      <c r="K318" s="42"/>
      <c r="L318" s="46"/>
      <c r="M318" s="230"/>
      <c r="N318" s="231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168</v>
      </c>
      <c r="AU318" s="19" t="s">
        <v>83</v>
      </c>
    </row>
    <row r="319" s="2" customFormat="1" ht="16.5" customHeight="1">
      <c r="A319" s="40"/>
      <c r="B319" s="41"/>
      <c r="C319" s="255" t="s">
        <v>593</v>
      </c>
      <c r="D319" s="255" t="s">
        <v>244</v>
      </c>
      <c r="E319" s="256" t="s">
        <v>594</v>
      </c>
      <c r="F319" s="257" t="s">
        <v>595</v>
      </c>
      <c r="G319" s="258" t="s">
        <v>164</v>
      </c>
      <c r="H319" s="259">
        <v>30.449999999999999</v>
      </c>
      <c r="I319" s="260"/>
      <c r="J319" s="261">
        <f>ROUND(I319*H319,2)</f>
        <v>0</v>
      </c>
      <c r="K319" s="257" t="s">
        <v>165</v>
      </c>
      <c r="L319" s="262"/>
      <c r="M319" s="263" t="s">
        <v>19</v>
      </c>
      <c r="N319" s="264" t="s">
        <v>44</v>
      </c>
      <c r="O319" s="86"/>
      <c r="P319" s="223">
        <f>O319*H319</f>
        <v>0</v>
      </c>
      <c r="Q319" s="223">
        <v>0.0030000000000000001</v>
      </c>
      <c r="R319" s="223">
        <f>Q319*H319</f>
        <v>0.091350000000000001</v>
      </c>
      <c r="S319" s="223">
        <v>0</v>
      </c>
      <c r="T319" s="224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25" t="s">
        <v>210</v>
      </c>
      <c r="AT319" s="225" t="s">
        <v>244</v>
      </c>
      <c r="AU319" s="225" t="s">
        <v>83</v>
      </c>
      <c r="AY319" s="19" t="s">
        <v>159</v>
      </c>
      <c r="BE319" s="226">
        <f>IF(N319="základní",J319,0)</f>
        <v>0</v>
      </c>
      <c r="BF319" s="226">
        <f>IF(N319="snížená",J319,0)</f>
        <v>0</v>
      </c>
      <c r="BG319" s="226">
        <f>IF(N319="zákl. přenesená",J319,0)</f>
        <v>0</v>
      </c>
      <c r="BH319" s="226">
        <f>IF(N319="sníž. přenesená",J319,0)</f>
        <v>0</v>
      </c>
      <c r="BI319" s="226">
        <f>IF(N319="nulová",J319,0)</f>
        <v>0</v>
      </c>
      <c r="BJ319" s="19" t="s">
        <v>81</v>
      </c>
      <c r="BK319" s="226">
        <f>ROUND(I319*H319,2)</f>
        <v>0</v>
      </c>
      <c r="BL319" s="19" t="s">
        <v>166</v>
      </c>
      <c r="BM319" s="225" t="s">
        <v>596</v>
      </c>
    </row>
    <row r="320" s="13" customFormat="1">
      <c r="A320" s="13"/>
      <c r="B320" s="232"/>
      <c r="C320" s="233"/>
      <c r="D320" s="234" t="s">
        <v>181</v>
      </c>
      <c r="E320" s="233"/>
      <c r="F320" s="236" t="s">
        <v>597</v>
      </c>
      <c r="G320" s="233"/>
      <c r="H320" s="237">
        <v>30.449999999999999</v>
      </c>
      <c r="I320" s="238"/>
      <c r="J320" s="233"/>
      <c r="K320" s="233"/>
      <c r="L320" s="239"/>
      <c r="M320" s="240"/>
      <c r="N320" s="241"/>
      <c r="O320" s="241"/>
      <c r="P320" s="241"/>
      <c r="Q320" s="241"/>
      <c r="R320" s="241"/>
      <c r="S320" s="241"/>
      <c r="T320" s="24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3" t="s">
        <v>181</v>
      </c>
      <c r="AU320" s="243" t="s">
        <v>83</v>
      </c>
      <c r="AV320" s="13" t="s">
        <v>83</v>
      </c>
      <c r="AW320" s="13" t="s">
        <v>4</v>
      </c>
      <c r="AX320" s="13" t="s">
        <v>81</v>
      </c>
      <c r="AY320" s="243" t="s">
        <v>159</v>
      </c>
    </row>
    <row r="321" s="2" customFormat="1" ht="55.5" customHeight="1">
      <c r="A321" s="40"/>
      <c r="B321" s="41"/>
      <c r="C321" s="214" t="s">
        <v>598</v>
      </c>
      <c r="D321" s="214" t="s">
        <v>161</v>
      </c>
      <c r="E321" s="215" t="s">
        <v>599</v>
      </c>
      <c r="F321" s="216" t="s">
        <v>600</v>
      </c>
      <c r="G321" s="217" t="s">
        <v>172</v>
      </c>
      <c r="H321" s="218">
        <v>69.5</v>
      </c>
      <c r="I321" s="219"/>
      <c r="J321" s="220">
        <f>ROUND(I321*H321,2)</f>
        <v>0</v>
      </c>
      <c r="K321" s="216" t="s">
        <v>165</v>
      </c>
      <c r="L321" s="46"/>
      <c r="M321" s="221" t="s">
        <v>19</v>
      </c>
      <c r="N321" s="222" t="s">
        <v>44</v>
      </c>
      <c r="O321" s="86"/>
      <c r="P321" s="223">
        <f>O321*H321</f>
        <v>0</v>
      </c>
      <c r="Q321" s="223">
        <v>0.0017600000000000001</v>
      </c>
      <c r="R321" s="223">
        <f>Q321*H321</f>
        <v>0.12232</v>
      </c>
      <c r="S321" s="223">
        <v>0</v>
      </c>
      <c r="T321" s="224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25" t="s">
        <v>166</v>
      </c>
      <c r="AT321" s="225" t="s">
        <v>161</v>
      </c>
      <c r="AU321" s="225" t="s">
        <v>83</v>
      </c>
      <c r="AY321" s="19" t="s">
        <v>159</v>
      </c>
      <c r="BE321" s="226">
        <f>IF(N321="základní",J321,0)</f>
        <v>0</v>
      </c>
      <c r="BF321" s="226">
        <f>IF(N321="snížená",J321,0)</f>
        <v>0</v>
      </c>
      <c r="BG321" s="226">
        <f>IF(N321="zákl. přenesená",J321,0)</f>
        <v>0</v>
      </c>
      <c r="BH321" s="226">
        <f>IF(N321="sníž. přenesená",J321,0)</f>
        <v>0</v>
      </c>
      <c r="BI321" s="226">
        <f>IF(N321="nulová",J321,0)</f>
        <v>0</v>
      </c>
      <c r="BJ321" s="19" t="s">
        <v>81</v>
      </c>
      <c r="BK321" s="226">
        <f>ROUND(I321*H321,2)</f>
        <v>0</v>
      </c>
      <c r="BL321" s="19" t="s">
        <v>166</v>
      </c>
      <c r="BM321" s="225" t="s">
        <v>601</v>
      </c>
    </row>
    <row r="322" s="2" customFormat="1">
      <c r="A322" s="40"/>
      <c r="B322" s="41"/>
      <c r="C322" s="42"/>
      <c r="D322" s="227" t="s">
        <v>168</v>
      </c>
      <c r="E322" s="42"/>
      <c r="F322" s="228" t="s">
        <v>602</v>
      </c>
      <c r="G322" s="42"/>
      <c r="H322" s="42"/>
      <c r="I322" s="229"/>
      <c r="J322" s="42"/>
      <c r="K322" s="42"/>
      <c r="L322" s="46"/>
      <c r="M322" s="230"/>
      <c r="N322" s="231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168</v>
      </c>
      <c r="AU322" s="19" t="s">
        <v>83</v>
      </c>
    </row>
    <row r="323" s="13" customFormat="1">
      <c r="A323" s="13"/>
      <c r="B323" s="232"/>
      <c r="C323" s="233"/>
      <c r="D323" s="234" t="s">
        <v>181</v>
      </c>
      <c r="E323" s="235" t="s">
        <v>19</v>
      </c>
      <c r="F323" s="236" t="s">
        <v>603</v>
      </c>
      <c r="G323" s="233"/>
      <c r="H323" s="237">
        <v>69.5</v>
      </c>
      <c r="I323" s="238"/>
      <c r="J323" s="233"/>
      <c r="K323" s="233"/>
      <c r="L323" s="239"/>
      <c r="M323" s="240"/>
      <c r="N323" s="241"/>
      <c r="O323" s="241"/>
      <c r="P323" s="241"/>
      <c r="Q323" s="241"/>
      <c r="R323" s="241"/>
      <c r="S323" s="241"/>
      <c r="T323" s="242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3" t="s">
        <v>181</v>
      </c>
      <c r="AU323" s="243" t="s">
        <v>83</v>
      </c>
      <c r="AV323" s="13" t="s">
        <v>83</v>
      </c>
      <c r="AW323" s="13" t="s">
        <v>33</v>
      </c>
      <c r="AX323" s="13" t="s">
        <v>81</v>
      </c>
      <c r="AY323" s="243" t="s">
        <v>159</v>
      </c>
    </row>
    <row r="324" s="2" customFormat="1" ht="16.5" customHeight="1">
      <c r="A324" s="40"/>
      <c r="B324" s="41"/>
      <c r="C324" s="255" t="s">
        <v>604</v>
      </c>
      <c r="D324" s="255" t="s">
        <v>244</v>
      </c>
      <c r="E324" s="256" t="s">
        <v>605</v>
      </c>
      <c r="F324" s="257" t="s">
        <v>606</v>
      </c>
      <c r="G324" s="258" t="s">
        <v>164</v>
      </c>
      <c r="H324" s="259">
        <v>10.946</v>
      </c>
      <c r="I324" s="260"/>
      <c r="J324" s="261">
        <f>ROUND(I324*H324,2)</f>
        <v>0</v>
      </c>
      <c r="K324" s="257" t="s">
        <v>165</v>
      </c>
      <c r="L324" s="262"/>
      <c r="M324" s="263" t="s">
        <v>19</v>
      </c>
      <c r="N324" s="264" t="s">
        <v>44</v>
      </c>
      <c r="O324" s="86"/>
      <c r="P324" s="223">
        <f>O324*H324</f>
        <v>0</v>
      </c>
      <c r="Q324" s="223">
        <v>0.00059999999999999995</v>
      </c>
      <c r="R324" s="223">
        <f>Q324*H324</f>
        <v>0.006567599999999999</v>
      </c>
      <c r="S324" s="223">
        <v>0</v>
      </c>
      <c r="T324" s="224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25" t="s">
        <v>210</v>
      </c>
      <c r="AT324" s="225" t="s">
        <v>244</v>
      </c>
      <c r="AU324" s="225" t="s">
        <v>83</v>
      </c>
      <c r="AY324" s="19" t="s">
        <v>159</v>
      </c>
      <c r="BE324" s="226">
        <f>IF(N324="základní",J324,0)</f>
        <v>0</v>
      </c>
      <c r="BF324" s="226">
        <f>IF(N324="snížená",J324,0)</f>
        <v>0</v>
      </c>
      <c r="BG324" s="226">
        <f>IF(N324="zákl. přenesená",J324,0)</f>
        <v>0</v>
      </c>
      <c r="BH324" s="226">
        <f>IF(N324="sníž. přenesená",J324,0)</f>
        <v>0</v>
      </c>
      <c r="BI324" s="226">
        <f>IF(N324="nulová",J324,0)</f>
        <v>0</v>
      </c>
      <c r="BJ324" s="19" t="s">
        <v>81</v>
      </c>
      <c r="BK324" s="226">
        <f>ROUND(I324*H324,2)</f>
        <v>0</v>
      </c>
      <c r="BL324" s="19" t="s">
        <v>166</v>
      </c>
      <c r="BM324" s="225" t="s">
        <v>607</v>
      </c>
    </row>
    <row r="325" s="13" customFormat="1">
      <c r="A325" s="13"/>
      <c r="B325" s="232"/>
      <c r="C325" s="233"/>
      <c r="D325" s="234" t="s">
        <v>181</v>
      </c>
      <c r="E325" s="233"/>
      <c r="F325" s="236" t="s">
        <v>608</v>
      </c>
      <c r="G325" s="233"/>
      <c r="H325" s="237">
        <v>10.946</v>
      </c>
      <c r="I325" s="238"/>
      <c r="J325" s="233"/>
      <c r="K325" s="233"/>
      <c r="L325" s="239"/>
      <c r="M325" s="240"/>
      <c r="N325" s="241"/>
      <c r="O325" s="241"/>
      <c r="P325" s="241"/>
      <c r="Q325" s="241"/>
      <c r="R325" s="241"/>
      <c r="S325" s="241"/>
      <c r="T325" s="24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3" t="s">
        <v>181</v>
      </c>
      <c r="AU325" s="243" t="s">
        <v>83</v>
      </c>
      <c r="AV325" s="13" t="s">
        <v>83</v>
      </c>
      <c r="AW325" s="13" t="s">
        <v>4</v>
      </c>
      <c r="AX325" s="13" t="s">
        <v>81</v>
      </c>
      <c r="AY325" s="243" t="s">
        <v>159</v>
      </c>
    </row>
    <row r="326" s="2" customFormat="1" ht="55.5" customHeight="1">
      <c r="A326" s="40"/>
      <c r="B326" s="41"/>
      <c r="C326" s="214" t="s">
        <v>609</v>
      </c>
      <c r="D326" s="214" t="s">
        <v>161</v>
      </c>
      <c r="E326" s="215" t="s">
        <v>610</v>
      </c>
      <c r="F326" s="216" t="s">
        <v>611</v>
      </c>
      <c r="G326" s="217" t="s">
        <v>172</v>
      </c>
      <c r="H326" s="218">
        <v>22</v>
      </c>
      <c r="I326" s="219"/>
      <c r="J326" s="220">
        <f>ROUND(I326*H326,2)</f>
        <v>0</v>
      </c>
      <c r="K326" s="216" t="s">
        <v>165</v>
      </c>
      <c r="L326" s="46"/>
      <c r="M326" s="221" t="s">
        <v>19</v>
      </c>
      <c r="N326" s="222" t="s">
        <v>44</v>
      </c>
      <c r="O326" s="86"/>
      <c r="P326" s="223">
        <f>O326*H326</f>
        <v>0</v>
      </c>
      <c r="Q326" s="223">
        <v>0.0033899999999999998</v>
      </c>
      <c r="R326" s="223">
        <f>Q326*H326</f>
        <v>0.074579999999999994</v>
      </c>
      <c r="S326" s="223">
        <v>0</v>
      </c>
      <c r="T326" s="224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25" t="s">
        <v>166</v>
      </c>
      <c r="AT326" s="225" t="s">
        <v>161</v>
      </c>
      <c r="AU326" s="225" t="s">
        <v>83</v>
      </c>
      <c r="AY326" s="19" t="s">
        <v>159</v>
      </c>
      <c r="BE326" s="226">
        <f>IF(N326="základní",J326,0)</f>
        <v>0</v>
      </c>
      <c r="BF326" s="226">
        <f>IF(N326="snížená",J326,0)</f>
        <v>0</v>
      </c>
      <c r="BG326" s="226">
        <f>IF(N326="zákl. přenesená",J326,0)</f>
        <v>0</v>
      </c>
      <c r="BH326" s="226">
        <f>IF(N326="sníž. přenesená",J326,0)</f>
        <v>0</v>
      </c>
      <c r="BI326" s="226">
        <f>IF(N326="nulová",J326,0)</f>
        <v>0</v>
      </c>
      <c r="BJ326" s="19" t="s">
        <v>81</v>
      </c>
      <c r="BK326" s="226">
        <f>ROUND(I326*H326,2)</f>
        <v>0</v>
      </c>
      <c r="BL326" s="19" t="s">
        <v>166</v>
      </c>
      <c r="BM326" s="225" t="s">
        <v>612</v>
      </c>
    </row>
    <row r="327" s="2" customFormat="1">
      <c r="A327" s="40"/>
      <c r="B327" s="41"/>
      <c r="C327" s="42"/>
      <c r="D327" s="227" t="s">
        <v>168</v>
      </c>
      <c r="E327" s="42"/>
      <c r="F327" s="228" t="s">
        <v>613</v>
      </c>
      <c r="G327" s="42"/>
      <c r="H327" s="42"/>
      <c r="I327" s="229"/>
      <c r="J327" s="42"/>
      <c r="K327" s="42"/>
      <c r="L327" s="46"/>
      <c r="M327" s="230"/>
      <c r="N327" s="231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168</v>
      </c>
      <c r="AU327" s="19" t="s">
        <v>83</v>
      </c>
    </row>
    <row r="328" s="13" customFormat="1">
      <c r="A328" s="13"/>
      <c r="B328" s="232"/>
      <c r="C328" s="233"/>
      <c r="D328" s="234" t="s">
        <v>181</v>
      </c>
      <c r="E328" s="235" t="s">
        <v>19</v>
      </c>
      <c r="F328" s="236" t="s">
        <v>614</v>
      </c>
      <c r="G328" s="233"/>
      <c r="H328" s="237">
        <v>22</v>
      </c>
      <c r="I328" s="238"/>
      <c r="J328" s="233"/>
      <c r="K328" s="233"/>
      <c r="L328" s="239"/>
      <c r="M328" s="240"/>
      <c r="N328" s="241"/>
      <c r="O328" s="241"/>
      <c r="P328" s="241"/>
      <c r="Q328" s="241"/>
      <c r="R328" s="241"/>
      <c r="S328" s="241"/>
      <c r="T328" s="242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3" t="s">
        <v>181</v>
      </c>
      <c r="AU328" s="243" t="s">
        <v>83</v>
      </c>
      <c r="AV328" s="13" t="s">
        <v>83</v>
      </c>
      <c r="AW328" s="13" t="s">
        <v>33</v>
      </c>
      <c r="AX328" s="13" t="s">
        <v>81</v>
      </c>
      <c r="AY328" s="243" t="s">
        <v>159</v>
      </c>
    </row>
    <row r="329" s="2" customFormat="1" ht="16.5" customHeight="1">
      <c r="A329" s="40"/>
      <c r="B329" s="41"/>
      <c r="C329" s="255" t="s">
        <v>615</v>
      </c>
      <c r="D329" s="255" t="s">
        <v>244</v>
      </c>
      <c r="E329" s="256" t="s">
        <v>605</v>
      </c>
      <c r="F329" s="257" t="s">
        <v>606</v>
      </c>
      <c r="G329" s="258" t="s">
        <v>164</v>
      </c>
      <c r="H329" s="259">
        <v>16.170000000000002</v>
      </c>
      <c r="I329" s="260"/>
      <c r="J329" s="261">
        <f>ROUND(I329*H329,2)</f>
        <v>0</v>
      </c>
      <c r="K329" s="257" t="s">
        <v>165</v>
      </c>
      <c r="L329" s="262"/>
      <c r="M329" s="263" t="s">
        <v>19</v>
      </c>
      <c r="N329" s="264" t="s">
        <v>44</v>
      </c>
      <c r="O329" s="86"/>
      <c r="P329" s="223">
        <f>O329*H329</f>
        <v>0</v>
      </c>
      <c r="Q329" s="223">
        <v>0.00059999999999999995</v>
      </c>
      <c r="R329" s="223">
        <f>Q329*H329</f>
        <v>0.0097020000000000006</v>
      </c>
      <c r="S329" s="223">
        <v>0</v>
      </c>
      <c r="T329" s="224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25" t="s">
        <v>210</v>
      </c>
      <c r="AT329" s="225" t="s">
        <v>244</v>
      </c>
      <c r="AU329" s="225" t="s">
        <v>83</v>
      </c>
      <c r="AY329" s="19" t="s">
        <v>159</v>
      </c>
      <c r="BE329" s="226">
        <f>IF(N329="základní",J329,0)</f>
        <v>0</v>
      </c>
      <c r="BF329" s="226">
        <f>IF(N329="snížená",J329,0)</f>
        <v>0</v>
      </c>
      <c r="BG329" s="226">
        <f>IF(N329="zákl. přenesená",J329,0)</f>
        <v>0</v>
      </c>
      <c r="BH329" s="226">
        <f>IF(N329="sníž. přenesená",J329,0)</f>
        <v>0</v>
      </c>
      <c r="BI329" s="226">
        <f>IF(N329="nulová",J329,0)</f>
        <v>0</v>
      </c>
      <c r="BJ329" s="19" t="s">
        <v>81</v>
      </c>
      <c r="BK329" s="226">
        <f>ROUND(I329*H329,2)</f>
        <v>0</v>
      </c>
      <c r="BL329" s="19" t="s">
        <v>166</v>
      </c>
      <c r="BM329" s="225" t="s">
        <v>616</v>
      </c>
    </row>
    <row r="330" s="13" customFormat="1">
      <c r="A330" s="13"/>
      <c r="B330" s="232"/>
      <c r="C330" s="233"/>
      <c r="D330" s="234" t="s">
        <v>181</v>
      </c>
      <c r="E330" s="233"/>
      <c r="F330" s="236" t="s">
        <v>617</v>
      </c>
      <c r="G330" s="233"/>
      <c r="H330" s="237">
        <v>16.170000000000002</v>
      </c>
      <c r="I330" s="238"/>
      <c r="J330" s="233"/>
      <c r="K330" s="233"/>
      <c r="L330" s="239"/>
      <c r="M330" s="240"/>
      <c r="N330" s="241"/>
      <c r="O330" s="241"/>
      <c r="P330" s="241"/>
      <c r="Q330" s="241"/>
      <c r="R330" s="241"/>
      <c r="S330" s="241"/>
      <c r="T330" s="242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3" t="s">
        <v>181</v>
      </c>
      <c r="AU330" s="243" t="s">
        <v>83</v>
      </c>
      <c r="AV330" s="13" t="s">
        <v>83</v>
      </c>
      <c r="AW330" s="13" t="s">
        <v>4</v>
      </c>
      <c r="AX330" s="13" t="s">
        <v>81</v>
      </c>
      <c r="AY330" s="243" t="s">
        <v>159</v>
      </c>
    </row>
    <row r="331" s="2" customFormat="1" ht="24.15" customHeight="1">
      <c r="A331" s="40"/>
      <c r="B331" s="41"/>
      <c r="C331" s="214" t="s">
        <v>618</v>
      </c>
      <c r="D331" s="214" t="s">
        <v>161</v>
      </c>
      <c r="E331" s="215" t="s">
        <v>619</v>
      </c>
      <c r="F331" s="216" t="s">
        <v>620</v>
      </c>
      <c r="G331" s="217" t="s">
        <v>172</v>
      </c>
      <c r="H331" s="218">
        <v>75</v>
      </c>
      <c r="I331" s="219"/>
      <c r="J331" s="220">
        <f>ROUND(I331*H331,2)</f>
        <v>0</v>
      </c>
      <c r="K331" s="216" t="s">
        <v>165</v>
      </c>
      <c r="L331" s="46"/>
      <c r="M331" s="221" t="s">
        <v>19</v>
      </c>
      <c r="N331" s="222" t="s">
        <v>44</v>
      </c>
      <c r="O331" s="86"/>
      <c r="P331" s="223">
        <f>O331*H331</f>
        <v>0</v>
      </c>
      <c r="Q331" s="223">
        <v>3.0000000000000001E-05</v>
      </c>
      <c r="R331" s="223">
        <f>Q331*H331</f>
        <v>0.0022500000000000003</v>
      </c>
      <c r="S331" s="223">
        <v>0</v>
      </c>
      <c r="T331" s="224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25" t="s">
        <v>166</v>
      </c>
      <c r="AT331" s="225" t="s">
        <v>161</v>
      </c>
      <c r="AU331" s="225" t="s">
        <v>83</v>
      </c>
      <c r="AY331" s="19" t="s">
        <v>159</v>
      </c>
      <c r="BE331" s="226">
        <f>IF(N331="základní",J331,0)</f>
        <v>0</v>
      </c>
      <c r="BF331" s="226">
        <f>IF(N331="snížená",J331,0)</f>
        <v>0</v>
      </c>
      <c r="BG331" s="226">
        <f>IF(N331="zákl. přenesená",J331,0)</f>
        <v>0</v>
      </c>
      <c r="BH331" s="226">
        <f>IF(N331="sníž. přenesená",J331,0)</f>
        <v>0</v>
      </c>
      <c r="BI331" s="226">
        <f>IF(N331="nulová",J331,0)</f>
        <v>0</v>
      </c>
      <c r="BJ331" s="19" t="s">
        <v>81</v>
      </c>
      <c r="BK331" s="226">
        <f>ROUND(I331*H331,2)</f>
        <v>0</v>
      </c>
      <c r="BL331" s="19" t="s">
        <v>166</v>
      </c>
      <c r="BM331" s="225" t="s">
        <v>621</v>
      </c>
    </row>
    <row r="332" s="2" customFormat="1">
      <c r="A332" s="40"/>
      <c r="B332" s="41"/>
      <c r="C332" s="42"/>
      <c r="D332" s="227" t="s">
        <v>168</v>
      </c>
      <c r="E332" s="42"/>
      <c r="F332" s="228" t="s">
        <v>622</v>
      </c>
      <c r="G332" s="42"/>
      <c r="H332" s="42"/>
      <c r="I332" s="229"/>
      <c r="J332" s="42"/>
      <c r="K332" s="42"/>
      <c r="L332" s="46"/>
      <c r="M332" s="230"/>
      <c r="N332" s="231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168</v>
      </c>
      <c r="AU332" s="19" t="s">
        <v>83</v>
      </c>
    </row>
    <row r="333" s="2" customFormat="1" ht="24.15" customHeight="1">
      <c r="A333" s="40"/>
      <c r="B333" s="41"/>
      <c r="C333" s="255" t="s">
        <v>623</v>
      </c>
      <c r="D333" s="255" t="s">
        <v>244</v>
      </c>
      <c r="E333" s="256" t="s">
        <v>624</v>
      </c>
      <c r="F333" s="257" t="s">
        <v>625</v>
      </c>
      <c r="G333" s="258" t="s">
        <v>172</v>
      </c>
      <c r="H333" s="259">
        <v>72.450000000000003</v>
      </c>
      <c r="I333" s="260"/>
      <c r="J333" s="261">
        <f>ROUND(I333*H333,2)</f>
        <v>0</v>
      </c>
      <c r="K333" s="257" t="s">
        <v>165</v>
      </c>
      <c r="L333" s="262"/>
      <c r="M333" s="263" t="s">
        <v>19</v>
      </c>
      <c r="N333" s="264" t="s">
        <v>44</v>
      </c>
      <c r="O333" s="86"/>
      <c r="P333" s="223">
        <f>O333*H333</f>
        <v>0</v>
      </c>
      <c r="Q333" s="223">
        <v>0.00055999999999999995</v>
      </c>
      <c r="R333" s="223">
        <f>Q333*H333</f>
        <v>0.040571999999999997</v>
      </c>
      <c r="S333" s="223">
        <v>0</v>
      </c>
      <c r="T333" s="224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25" t="s">
        <v>210</v>
      </c>
      <c r="AT333" s="225" t="s">
        <v>244</v>
      </c>
      <c r="AU333" s="225" t="s">
        <v>83</v>
      </c>
      <c r="AY333" s="19" t="s">
        <v>159</v>
      </c>
      <c r="BE333" s="226">
        <f>IF(N333="základní",J333,0)</f>
        <v>0</v>
      </c>
      <c r="BF333" s="226">
        <f>IF(N333="snížená",J333,0)</f>
        <v>0</v>
      </c>
      <c r="BG333" s="226">
        <f>IF(N333="zákl. přenesená",J333,0)</f>
        <v>0</v>
      </c>
      <c r="BH333" s="226">
        <f>IF(N333="sníž. přenesená",J333,0)</f>
        <v>0</v>
      </c>
      <c r="BI333" s="226">
        <f>IF(N333="nulová",J333,0)</f>
        <v>0</v>
      </c>
      <c r="BJ333" s="19" t="s">
        <v>81</v>
      </c>
      <c r="BK333" s="226">
        <f>ROUND(I333*H333,2)</f>
        <v>0</v>
      </c>
      <c r="BL333" s="19" t="s">
        <v>166</v>
      </c>
      <c r="BM333" s="225" t="s">
        <v>626</v>
      </c>
    </row>
    <row r="334" s="13" customFormat="1">
      <c r="A334" s="13"/>
      <c r="B334" s="232"/>
      <c r="C334" s="233"/>
      <c r="D334" s="234" t="s">
        <v>181</v>
      </c>
      <c r="E334" s="233"/>
      <c r="F334" s="236" t="s">
        <v>627</v>
      </c>
      <c r="G334" s="233"/>
      <c r="H334" s="237">
        <v>72.450000000000003</v>
      </c>
      <c r="I334" s="238"/>
      <c r="J334" s="233"/>
      <c r="K334" s="233"/>
      <c r="L334" s="239"/>
      <c r="M334" s="240"/>
      <c r="N334" s="241"/>
      <c r="O334" s="241"/>
      <c r="P334" s="241"/>
      <c r="Q334" s="241"/>
      <c r="R334" s="241"/>
      <c r="S334" s="241"/>
      <c r="T334" s="242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3" t="s">
        <v>181</v>
      </c>
      <c r="AU334" s="243" t="s">
        <v>83</v>
      </c>
      <c r="AV334" s="13" t="s">
        <v>83</v>
      </c>
      <c r="AW334" s="13" t="s">
        <v>4</v>
      </c>
      <c r="AX334" s="13" t="s">
        <v>81</v>
      </c>
      <c r="AY334" s="243" t="s">
        <v>159</v>
      </c>
    </row>
    <row r="335" s="2" customFormat="1" ht="24.15" customHeight="1">
      <c r="A335" s="40"/>
      <c r="B335" s="41"/>
      <c r="C335" s="255" t="s">
        <v>628</v>
      </c>
      <c r="D335" s="255" t="s">
        <v>244</v>
      </c>
      <c r="E335" s="256" t="s">
        <v>629</v>
      </c>
      <c r="F335" s="257" t="s">
        <v>630</v>
      </c>
      <c r="G335" s="258" t="s">
        <v>172</v>
      </c>
      <c r="H335" s="259">
        <v>6.2999999999999998</v>
      </c>
      <c r="I335" s="260"/>
      <c r="J335" s="261">
        <f>ROUND(I335*H335,2)</f>
        <v>0</v>
      </c>
      <c r="K335" s="257" t="s">
        <v>165</v>
      </c>
      <c r="L335" s="262"/>
      <c r="M335" s="263" t="s">
        <v>19</v>
      </c>
      <c r="N335" s="264" t="s">
        <v>44</v>
      </c>
      <c r="O335" s="86"/>
      <c r="P335" s="223">
        <f>O335*H335</f>
        <v>0</v>
      </c>
      <c r="Q335" s="223">
        <v>0.00072000000000000005</v>
      </c>
      <c r="R335" s="223">
        <f>Q335*H335</f>
        <v>0.0045360000000000001</v>
      </c>
      <c r="S335" s="223">
        <v>0</v>
      </c>
      <c r="T335" s="224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25" t="s">
        <v>210</v>
      </c>
      <c r="AT335" s="225" t="s">
        <v>244</v>
      </c>
      <c r="AU335" s="225" t="s">
        <v>83</v>
      </c>
      <c r="AY335" s="19" t="s">
        <v>159</v>
      </c>
      <c r="BE335" s="226">
        <f>IF(N335="základní",J335,0)</f>
        <v>0</v>
      </c>
      <c r="BF335" s="226">
        <f>IF(N335="snížená",J335,0)</f>
        <v>0</v>
      </c>
      <c r="BG335" s="226">
        <f>IF(N335="zákl. přenesená",J335,0)</f>
        <v>0</v>
      </c>
      <c r="BH335" s="226">
        <f>IF(N335="sníž. přenesená",J335,0)</f>
        <v>0</v>
      </c>
      <c r="BI335" s="226">
        <f>IF(N335="nulová",J335,0)</f>
        <v>0</v>
      </c>
      <c r="BJ335" s="19" t="s">
        <v>81</v>
      </c>
      <c r="BK335" s="226">
        <f>ROUND(I335*H335,2)</f>
        <v>0</v>
      </c>
      <c r="BL335" s="19" t="s">
        <v>166</v>
      </c>
      <c r="BM335" s="225" t="s">
        <v>631</v>
      </c>
    </row>
    <row r="336" s="13" customFormat="1">
      <c r="A336" s="13"/>
      <c r="B336" s="232"/>
      <c r="C336" s="233"/>
      <c r="D336" s="234" t="s">
        <v>181</v>
      </c>
      <c r="E336" s="233"/>
      <c r="F336" s="236" t="s">
        <v>632</v>
      </c>
      <c r="G336" s="233"/>
      <c r="H336" s="237">
        <v>6.2999999999999998</v>
      </c>
      <c r="I336" s="238"/>
      <c r="J336" s="233"/>
      <c r="K336" s="233"/>
      <c r="L336" s="239"/>
      <c r="M336" s="240"/>
      <c r="N336" s="241"/>
      <c r="O336" s="241"/>
      <c r="P336" s="241"/>
      <c r="Q336" s="241"/>
      <c r="R336" s="241"/>
      <c r="S336" s="241"/>
      <c r="T336" s="242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3" t="s">
        <v>181</v>
      </c>
      <c r="AU336" s="243" t="s">
        <v>83</v>
      </c>
      <c r="AV336" s="13" t="s">
        <v>83</v>
      </c>
      <c r="AW336" s="13" t="s">
        <v>4</v>
      </c>
      <c r="AX336" s="13" t="s">
        <v>81</v>
      </c>
      <c r="AY336" s="243" t="s">
        <v>159</v>
      </c>
    </row>
    <row r="337" s="2" customFormat="1" ht="24.15" customHeight="1">
      <c r="A337" s="40"/>
      <c r="B337" s="41"/>
      <c r="C337" s="214" t="s">
        <v>633</v>
      </c>
      <c r="D337" s="214" t="s">
        <v>161</v>
      </c>
      <c r="E337" s="215" t="s">
        <v>634</v>
      </c>
      <c r="F337" s="216" t="s">
        <v>635</v>
      </c>
      <c r="G337" s="217" t="s">
        <v>172</v>
      </c>
      <c r="H337" s="218">
        <v>141.5</v>
      </c>
      <c r="I337" s="219"/>
      <c r="J337" s="220">
        <f>ROUND(I337*H337,2)</f>
        <v>0</v>
      </c>
      <c r="K337" s="216" t="s">
        <v>165</v>
      </c>
      <c r="L337" s="46"/>
      <c r="M337" s="221" t="s">
        <v>19</v>
      </c>
      <c r="N337" s="222" t="s">
        <v>44</v>
      </c>
      <c r="O337" s="86"/>
      <c r="P337" s="223">
        <f>O337*H337</f>
        <v>0</v>
      </c>
      <c r="Q337" s="223">
        <v>0</v>
      </c>
      <c r="R337" s="223">
        <f>Q337*H337</f>
        <v>0</v>
      </c>
      <c r="S337" s="223">
        <v>0</v>
      </c>
      <c r="T337" s="224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25" t="s">
        <v>166</v>
      </c>
      <c r="AT337" s="225" t="s">
        <v>161</v>
      </c>
      <c r="AU337" s="225" t="s">
        <v>83</v>
      </c>
      <c r="AY337" s="19" t="s">
        <v>159</v>
      </c>
      <c r="BE337" s="226">
        <f>IF(N337="základní",J337,0)</f>
        <v>0</v>
      </c>
      <c r="BF337" s="226">
        <f>IF(N337="snížená",J337,0)</f>
        <v>0</v>
      </c>
      <c r="BG337" s="226">
        <f>IF(N337="zákl. přenesená",J337,0)</f>
        <v>0</v>
      </c>
      <c r="BH337" s="226">
        <f>IF(N337="sníž. přenesená",J337,0)</f>
        <v>0</v>
      </c>
      <c r="BI337" s="226">
        <f>IF(N337="nulová",J337,0)</f>
        <v>0</v>
      </c>
      <c r="BJ337" s="19" t="s">
        <v>81</v>
      </c>
      <c r="BK337" s="226">
        <f>ROUND(I337*H337,2)</f>
        <v>0</v>
      </c>
      <c r="BL337" s="19" t="s">
        <v>166</v>
      </c>
      <c r="BM337" s="225" t="s">
        <v>636</v>
      </c>
    </row>
    <row r="338" s="2" customFormat="1">
      <c r="A338" s="40"/>
      <c r="B338" s="41"/>
      <c r="C338" s="42"/>
      <c r="D338" s="227" t="s">
        <v>168</v>
      </c>
      <c r="E338" s="42"/>
      <c r="F338" s="228" t="s">
        <v>637</v>
      </c>
      <c r="G338" s="42"/>
      <c r="H338" s="42"/>
      <c r="I338" s="229"/>
      <c r="J338" s="42"/>
      <c r="K338" s="42"/>
      <c r="L338" s="46"/>
      <c r="M338" s="230"/>
      <c r="N338" s="231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168</v>
      </c>
      <c r="AU338" s="19" t="s">
        <v>83</v>
      </c>
    </row>
    <row r="339" s="13" customFormat="1">
      <c r="A339" s="13"/>
      <c r="B339" s="232"/>
      <c r="C339" s="233"/>
      <c r="D339" s="234" t="s">
        <v>181</v>
      </c>
      <c r="E339" s="235" t="s">
        <v>19</v>
      </c>
      <c r="F339" s="236" t="s">
        <v>638</v>
      </c>
      <c r="G339" s="233"/>
      <c r="H339" s="237">
        <v>141.5</v>
      </c>
      <c r="I339" s="238"/>
      <c r="J339" s="233"/>
      <c r="K339" s="233"/>
      <c r="L339" s="239"/>
      <c r="M339" s="240"/>
      <c r="N339" s="241"/>
      <c r="O339" s="241"/>
      <c r="P339" s="241"/>
      <c r="Q339" s="241"/>
      <c r="R339" s="241"/>
      <c r="S339" s="241"/>
      <c r="T339" s="242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3" t="s">
        <v>181</v>
      </c>
      <c r="AU339" s="243" t="s">
        <v>83</v>
      </c>
      <c r="AV339" s="13" t="s">
        <v>83</v>
      </c>
      <c r="AW339" s="13" t="s">
        <v>33</v>
      </c>
      <c r="AX339" s="13" t="s">
        <v>81</v>
      </c>
      <c r="AY339" s="243" t="s">
        <v>159</v>
      </c>
    </row>
    <row r="340" s="2" customFormat="1" ht="24.15" customHeight="1">
      <c r="A340" s="40"/>
      <c r="B340" s="41"/>
      <c r="C340" s="255" t="s">
        <v>639</v>
      </c>
      <c r="D340" s="255" t="s">
        <v>244</v>
      </c>
      <c r="E340" s="256" t="s">
        <v>640</v>
      </c>
      <c r="F340" s="257" t="s">
        <v>641</v>
      </c>
      <c r="G340" s="258" t="s">
        <v>172</v>
      </c>
      <c r="H340" s="259">
        <v>52.5</v>
      </c>
      <c r="I340" s="260"/>
      <c r="J340" s="261">
        <f>ROUND(I340*H340,2)</f>
        <v>0</v>
      </c>
      <c r="K340" s="257" t="s">
        <v>165</v>
      </c>
      <c r="L340" s="262"/>
      <c r="M340" s="263" t="s">
        <v>19</v>
      </c>
      <c r="N340" s="264" t="s">
        <v>44</v>
      </c>
      <c r="O340" s="86"/>
      <c r="P340" s="223">
        <f>O340*H340</f>
        <v>0</v>
      </c>
      <c r="Q340" s="223">
        <v>0.00012</v>
      </c>
      <c r="R340" s="223">
        <f>Q340*H340</f>
        <v>0.0063</v>
      </c>
      <c r="S340" s="223">
        <v>0</v>
      </c>
      <c r="T340" s="224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25" t="s">
        <v>210</v>
      </c>
      <c r="AT340" s="225" t="s">
        <v>244</v>
      </c>
      <c r="AU340" s="225" t="s">
        <v>83</v>
      </c>
      <c r="AY340" s="19" t="s">
        <v>159</v>
      </c>
      <c r="BE340" s="226">
        <f>IF(N340="základní",J340,0)</f>
        <v>0</v>
      </c>
      <c r="BF340" s="226">
        <f>IF(N340="snížená",J340,0)</f>
        <v>0</v>
      </c>
      <c r="BG340" s="226">
        <f>IF(N340="zákl. přenesená",J340,0)</f>
        <v>0</v>
      </c>
      <c r="BH340" s="226">
        <f>IF(N340="sníž. přenesená",J340,0)</f>
        <v>0</v>
      </c>
      <c r="BI340" s="226">
        <f>IF(N340="nulová",J340,0)</f>
        <v>0</v>
      </c>
      <c r="BJ340" s="19" t="s">
        <v>81</v>
      </c>
      <c r="BK340" s="226">
        <f>ROUND(I340*H340,2)</f>
        <v>0</v>
      </c>
      <c r="BL340" s="19" t="s">
        <v>166</v>
      </c>
      <c r="BM340" s="225" t="s">
        <v>642</v>
      </c>
    </row>
    <row r="341" s="13" customFormat="1">
      <c r="A341" s="13"/>
      <c r="B341" s="232"/>
      <c r="C341" s="233"/>
      <c r="D341" s="234" t="s">
        <v>181</v>
      </c>
      <c r="E341" s="233"/>
      <c r="F341" s="236" t="s">
        <v>643</v>
      </c>
      <c r="G341" s="233"/>
      <c r="H341" s="237">
        <v>52.5</v>
      </c>
      <c r="I341" s="238"/>
      <c r="J341" s="233"/>
      <c r="K341" s="233"/>
      <c r="L341" s="239"/>
      <c r="M341" s="240"/>
      <c r="N341" s="241"/>
      <c r="O341" s="241"/>
      <c r="P341" s="241"/>
      <c r="Q341" s="241"/>
      <c r="R341" s="241"/>
      <c r="S341" s="241"/>
      <c r="T341" s="242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3" t="s">
        <v>181</v>
      </c>
      <c r="AU341" s="243" t="s">
        <v>83</v>
      </c>
      <c r="AV341" s="13" t="s">
        <v>83</v>
      </c>
      <c r="AW341" s="13" t="s">
        <v>4</v>
      </c>
      <c r="AX341" s="13" t="s">
        <v>81</v>
      </c>
      <c r="AY341" s="243" t="s">
        <v>159</v>
      </c>
    </row>
    <row r="342" s="2" customFormat="1" ht="24.15" customHeight="1">
      <c r="A342" s="40"/>
      <c r="B342" s="41"/>
      <c r="C342" s="255" t="s">
        <v>644</v>
      </c>
      <c r="D342" s="255" t="s">
        <v>244</v>
      </c>
      <c r="E342" s="256" t="s">
        <v>645</v>
      </c>
      <c r="F342" s="257" t="s">
        <v>646</v>
      </c>
      <c r="G342" s="258" t="s">
        <v>172</v>
      </c>
      <c r="H342" s="259">
        <v>48.090000000000003</v>
      </c>
      <c r="I342" s="260"/>
      <c r="J342" s="261">
        <f>ROUND(I342*H342,2)</f>
        <v>0</v>
      </c>
      <c r="K342" s="257" t="s">
        <v>165</v>
      </c>
      <c r="L342" s="262"/>
      <c r="M342" s="263" t="s">
        <v>19</v>
      </c>
      <c r="N342" s="264" t="s">
        <v>44</v>
      </c>
      <c r="O342" s="86"/>
      <c r="P342" s="223">
        <f>O342*H342</f>
        <v>0</v>
      </c>
      <c r="Q342" s="223">
        <v>4.0000000000000003E-05</v>
      </c>
      <c r="R342" s="223">
        <f>Q342*H342</f>
        <v>0.0019236000000000004</v>
      </c>
      <c r="S342" s="223">
        <v>0</v>
      </c>
      <c r="T342" s="224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25" t="s">
        <v>210</v>
      </c>
      <c r="AT342" s="225" t="s">
        <v>244</v>
      </c>
      <c r="AU342" s="225" t="s">
        <v>83</v>
      </c>
      <c r="AY342" s="19" t="s">
        <v>159</v>
      </c>
      <c r="BE342" s="226">
        <f>IF(N342="základní",J342,0)</f>
        <v>0</v>
      </c>
      <c r="BF342" s="226">
        <f>IF(N342="snížená",J342,0)</f>
        <v>0</v>
      </c>
      <c r="BG342" s="226">
        <f>IF(N342="zákl. přenesená",J342,0)</f>
        <v>0</v>
      </c>
      <c r="BH342" s="226">
        <f>IF(N342="sníž. přenesená",J342,0)</f>
        <v>0</v>
      </c>
      <c r="BI342" s="226">
        <f>IF(N342="nulová",J342,0)</f>
        <v>0</v>
      </c>
      <c r="BJ342" s="19" t="s">
        <v>81</v>
      </c>
      <c r="BK342" s="226">
        <f>ROUND(I342*H342,2)</f>
        <v>0</v>
      </c>
      <c r="BL342" s="19" t="s">
        <v>166</v>
      </c>
      <c r="BM342" s="225" t="s">
        <v>647</v>
      </c>
    </row>
    <row r="343" s="13" customFormat="1">
      <c r="A343" s="13"/>
      <c r="B343" s="232"/>
      <c r="C343" s="233"/>
      <c r="D343" s="234" t="s">
        <v>181</v>
      </c>
      <c r="E343" s="233"/>
      <c r="F343" s="236" t="s">
        <v>648</v>
      </c>
      <c r="G343" s="233"/>
      <c r="H343" s="237">
        <v>48.090000000000003</v>
      </c>
      <c r="I343" s="238"/>
      <c r="J343" s="233"/>
      <c r="K343" s="233"/>
      <c r="L343" s="239"/>
      <c r="M343" s="240"/>
      <c r="N343" s="241"/>
      <c r="O343" s="241"/>
      <c r="P343" s="241"/>
      <c r="Q343" s="241"/>
      <c r="R343" s="241"/>
      <c r="S343" s="241"/>
      <c r="T343" s="242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3" t="s">
        <v>181</v>
      </c>
      <c r="AU343" s="243" t="s">
        <v>83</v>
      </c>
      <c r="AV343" s="13" t="s">
        <v>83</v>
      </c>
      <c r="AW343" s="13" t="s">
        <v>4</v>
      </c>
      <c r="AX343" s="13" t="s">
        <v>81</v>
      </c>
      <c r="AY343" s="243" t="s">
        <v>159</v>
      </c>
    </row>
    <row r="344" s="2" customFormat="1" ht="24.15" customHeight="1">
      <c r="A344" s="40"/>
      <c r="B344" s="41"/>
      <c r="C344" s="255" t="s">
        <v>649</v>
      </c>
      <c r="D344" s="255" t="s">
        <v>244</v>
      </c>
      <c r="E344" s="256" t="s">
        <v>650</v>
      </c>
      <c r="F344" s="257" t="s">
        <v>651</v>
      </c>
      <c r="G344" s="258" t="s">
        <v>172</v>
      </c>
      <c r="H344" s="259">
        <v>28.245000000000001</v>
      </c>
      <c r="I344" s="260"/>
      <c r="J344" s="261">
        <f>ROUND(I344*H344,2)</f>
        <v>0</v>
      </c>
      <c r="K344" s="257" t="s">
        <v>165</v>
      </c>
      <c r="L344" s="262"/>
      <c r="M344" s="263" t="s">
        <v>19</v>
      </c>
      <c r="N344" s="264" t="s">
        <v>44</v>
      </c>
      <c r="O344" s="86"/>
      <c r="P344" s="223">
        <f>O344*H344</f>
        <v>0</v>
      </c>
      <c r="Q344" s="223">
        <v>0.00029999999999999997</v>
      </c>
      <c r="R344" s="223">
        <f>Q344*H344</f>
        <v>0.0084735000000000001</v>
      </c>
      <c r="S344" s="223">
        <v>0</v>
      </c>
      <c r="T344" s="224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25" t="s">
        <v>210</v>
      </c>
      <c r="AT344" s="225" t="s">
        <v>244</v>
      </c>
      <c r="AU344" s="225" t="s">
        <v>83</v>
      </c>
      <c r="AY344" s="19" t="s">
        <v>159</v>
      </c>
      <c r="BE344" s="226">
        <f>IF(N344="základní",J344,0)</f>
        <v>0</v>
      </c>
      <c r="BF344" s="226">
        <f>IF(N344="snížená",J344,0)</f>
        <v>0</v>
      </c>
      <c r="BG344" s="226">
        <f>IF(N344="zákl. přenesená",J344,0)</f>
        <v>0</v>
      </c>
      <c r="BH344" s="226">
        <f>IF(N344="sníž. přenesená",J344,0)</f>
        <v>0</v>
      </c>
      <c r="BI344" s="226">
        <f>IF(N344="nulová",J344,0)</f>
        <v>0</v>
      </c>
      <c r="BJ344" s="19" t="s">
        <v>81</v>
      </c>
      <c r="BK344" s="226">
        <f>ROUND(I344*H344,2)</f>
        <v>0</v>
      </c>
      <c r="BL344" s="19" t="s">
        <v>166</v>
      </c>
      <c r="BM344" s="225" t="s">
        <v>652</v>
      </c>
    </row>
    <row r="345" s="13" customFormat="1">
      <c r="A345" s="13"/>
      <c r="B345" s="232"/>
      <c r="C345" s="233"/>
      <c r="D345" s="234" t="s">
        <v>181</v>
      </c>
      <c r="E345" s="233"/>
      <c r="F345" s="236" t="s">
        <v>653</v>
      </c>
      <c r="G345" s="233"/>
      <c r="H345" s="237">
        <v>28.245000000000001</v>
      </c>
      <c r="I345" s="238"/>
      <c r="J345" s="233"/>
      <c r="K345" s="233"/>
      <c r="L345" s="239"/>
      <c r="M345" s="240"/>
      <c r="N345" s="241"/>
      <c r="O345" s="241"/>
      <c r="P345" s="241"/>
      <c r="Q345" s="241"/>
      <c r="R345" s="241"/>
      <c r="S345" s="241"/>
      <c r="T345" s="24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3" t="s">
        <v>181</v>
      </c>
      <c r="AU345" s="243" t="s">
        <v>83</v>
      </c>
      <c r="AV345" s="13" t="s">
        <v>83</v>
      </c>
      <c r="AW345" s="13" t="s">
        <v>4</v>
      </c>
      <c r="AX345" s="13" t="s">
        <v>81</v>
      </c>
      <c r="AY345" s="243" t="s">
        <v>159</v>
      </c>
    </row>
    <row r="346" s="2" customFormat="1" ht="24.15" customHeight="1">
      <c r="A346" s="40"/>
      <c r="B346" s="41"/>
      <c r="C346" s="255" t="s">
        <v>654</v>
      </c>
      <c r="D346" s="255" t="s">
        <v>244</v>
      </c>
      <c r="E346" s="256" t="s">
        <v>655</v>
      </c>
      <c r="F346" s="257" t="s">
        <v>656</v>
      </c>
      <c r="G346" s="258" t="s">
        <v>172</v>
      </c>
      <c r="H346" s="259">
        <v>19.739999999999998</v>
      </c>
      <c r="I346" s="260"/>
      <c r="J346" s="261">
        <f>ROUND(I346*H346,2)</f>
        <v>0</v>
      </c>
      <c r="K346" s="257" t="s">
        <v>165</v>
      </c>
      <c r="L346" s="262"/>
      <c r="M346" s="263" t="s">
        <v>19</v>
      </c>
      <c r="N346" s="264" t="s">
        <v>44</v>
      </c>
      <c r="O346" s="86"/>
      <c r="P346" s="223">
        <f>O346*H346</f>
        <v>0</v>
      </c>
      <c r="Q346" s="223">
        <v>0.00020000000000000001</v>
      </c>
      <c r="R346" s="223">
        <f>Q346*H346</f>
        <v>0.0039480000000000001</v>
      </c>
      <c r="S346" s="223">
        <v>0</v>
      </c>
      <c r="T346" s="224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25" t="s">
        <v>210</v>
      </c>
      <c r="AT346" s="225" t="s">
        <v>244</v>
      </c>
      <c r="AU346" s="225" t="s">
        <v>83</v>
      </c>
      <c r="AY346" s="19" t="s">
        <v>159</v>
      </c>
      <c r="BE346" s="226">
        <f>IF(N346="základní",J346,0)</f>
        <v>0</v>
      </c>
      <c r="BF346" s="226">
        <f>IF(N346="snížená",J346,0)</f>
        <v>0</v>
      </c>
      <c r="BG346" s="226">
        <f>IF(N346="zákl. přenesená",J346,0)</f>
        <v>0</v>
      </c>
      <c r="BH346" s="226">
        <f>IF(N346="sníž. přenesená",J346,0)</f>
        <v>0</v>
      </c>
      <c r="BI346" s="226">
        <f>IF(N346="nulová",J346,0)</f>
        <v>0</v>
      </c>
      <c r="BJ346" s="19" t="s">
        <v>81</v>
      </c>
      <c r="BK346" s="226">
        <f>ROUND(I346*H346,2)</f>
        <v>0</v>
      </c>
      <c r="BL346" s="19" t="s">
        <v>166</v>
      </c>
      <c r="BM346" s="225" t="s">
        <v>657</v>
      </c>
    </row>
    <row r="347" s="13" customFormat="1">
      <c r="A347" s="13"/>
      <c r="B347" s="232"/>
      <c r="C347" s="233"/>
      <c r="D347" s="234" t="s">
        <v>181</v>
      </c>
      <c r="E347" s="233"/>
      <c r="F347" s="236" t="s">
        <v>658</v>
      </c>
      <c r="G347" s="233"/>
      <c r="H347" s="237">
        <v>19.739999999999998</v>
      </c>
      <c r="I347" s="238"/>
      <c r="J347" s="233"/>
      <c r="K347" s="233"/>
      <c r="L347" s="239"/>
      <c r="M347" s="240"/>
      <c r="N347" s="241"/>
      <c r="O347" s="241"/>
      <c r="P347" s="241"/>
      <c r="Q347" s="241"/>
      <c r="R347" s="241"/>
      <c r="S347" s="241"/>
      <c r="T347" s="24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3" t="s">
        <v>181</v>
      </c>
      <c r="AU347" s="243" t="s">
        <v>83</v>
      </c>
      <c r="AV347" s="13" t="s">
        <v>83</v>
      </c>
      <c r="AW347" s="13" t="s">
        <v>4</v>
      </c>
      <c r="AX347" s="13" t="s">
        <v>81</v>
      </c>
      <c r="AY347" s="243" t="s">
        <v>159</v>
      </c>
    </row>
    <row r="348" s="2" customFormat="1" ht="37.8" customHeight="1">
      <c r="A348" s="40"/>
      <c r="B348" s="41"/>
      <c r="C348" s="214" t="s">
        <v>659</v>
      </c>
      <c r="D348" s="214" t="s">
        <v>161</v>
      </c>
      <c r="E348" s="215" t="s">
        <v>660</v>
      </c>
      <c r="F348" s="216" t="s">
        <v>661</v>
      </c>
      <c r="G348" s="217" t="s">
        <v>164</v>
      </c>
      <c r="H348" s="218">
        <v>261.60000000000002</v>
      </c>
      <c r="I348" s="219"/>
      <c r="J348" s="220">
        <f>ROUND(I348*H348,2)</f>
        <v>0</v>
      </c>
      <c r="K348" s="216" t="s">
        <v>165</v>
      </c>
      <c r="L348" s="46"/>
      <c r="M348" s="221" t="s">
        <v>19</v>
      </c>
      <c r="N348" s="222" t="s">
        <v>44</v>
      </c>
      <c r="O348" s="86"/>
      <c r="P348" s="223">
        <f>O348*H348</f>
        <v>0</v>
      </c>
      <c r="Q348" s="223">
        <v>0.01899</v>
      </c>
      <c r="R348" s="223">
        <f>Q348*H348</f>
        <v>4.967784</v>
      </c>
      <c r="S348" s="223">
        <v>0</v>
      </c>
      <c r="T348" s="224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25" t="s">
        <v>166</v>
      </c>
      <c r="AT348" s="225" t="s">
        <v>161</v>
      </c>
      <c r="AU348" s="225" t="s">
        <v>83</v>
      </c>
      <c r="AY348" s="19" t="s">
        <v>159</v>
      </c>
      <c r="BE348" s="226">
        <f>IF(N348="základní",J348,0)</f>
        <v>0</v>
      </c>
      <c r="BF348" s="226">
        <f>IF(N348="snížená",J348,0)</f>
        <v>0</v>
      </c>
      <c r="BG348" s="226">
        <f>IF(N348="zákl. přenesená",J348,0)</f>
        <v>0</v>
      </c>
      <c r="BH348" s="226">
        <f>IF(N348="sníž. přenesená",J348,0)</f>
        <v>0</v>
      </c>
      <c r="BI348" s="226">
        <f>IF(N348="nulová",J348,0)</f>
        <v>0</v>
      </c>
      <c r="BJ348" s="19" t="s">
        <v>81</v>
      </c>
      <c r="BK348" s="226">
        <f>ROUND(I348*H348,2)</f>
        <v>0</v>
      </c>
      <c r="BL348" s="19" t="s">
        <v>166</v>
      </c>
      <c r="BM348" s="225" t="s">
        <v>662</v>
      </c>
    </row>
    <row r="349" s="2" customFormat="1">
      <c r="A349" s="40"/>
      <c r="B349" s="41"/>
      <c r="C349" s="42"/>
      <c r="D349" s="227" t="s">
        <v>168</v>
      </c>
      <c r="E349" s="42"/>
      <c r="F349" s="228" t="s">
        <v>663</v>
      </c>
      <c r="G349" s="42"/>
      <c r="H349" s="42"/>
      <c r="I349" s="229"/>
      <c r="J349" s="42"/>
      <c r="K349" s="42"/>
      <c r="L349" s="46"/>
      <c r="M349" s="230"/>
      <c r="N349" s="231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168</v>
      </c>
      <c r="AU349" s="19" t="s">
        <v>83</v>
      </c>
    </row>
    <row r="350" s="13" customFormat="1">
      <c r="A350" s="13"/>
      <c r="B350" s="232"/>
      <c r="C350" s="233"/>
      <c r="D350" s="234" t="s">
        <v>181</v>
      </c>
      <c r="E350" s="235" t="s">
        <v>19</v>
      </c>
      <c r="F350" s="236" t="s">
        <v>664</v>
      </c>
      <c r="G350" s="233"/>
      <c r="H350" s="237">
        <v>261.60000000000002</v>
      </c>
      <c r="I350" s="238"/>
      <c r="J350" s="233"/>
      <c r="K350" s="233"/>
      <c r="L350" s="239"/>
      <c r="M350" s="240"/>
      <c r="N350" s="241"/>
      <c r="O350" s="241"/>
      <c r="P350" s="241"/>
      <c r="Q350" s="241"/>
      <c r="R350" s="241"/>
      <c r="S350" s="241"/>
      <c r="T350" s="242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3" t="s">
        <v>181</v>
      </c>
      <c r="AU350" s="243" t="s">
        <v>83</v>
      </c>
      <c r="AV350" s="13" t="s">
        <v>83</v>
      </c>
      <c r="AW350" s="13" t="s">
        <v>33</v>
      </c>
      <c r="AX350" s="13" t="s">
        <v>81</v>
      </c>
      <c r="AY350" s="243" t="s">
        <v>159</v>
      </c>
    </row>
    <row r="351" s="2" customFormat="1" ht="37.8" customHeight="1">
      <c r="A351" s="40"/>
      <c r="B351" s="41"/>
      <c r="C351" s="214" t="s">
        <v>665</v>
      </c>
      <c r="D351" s="214" t="s">
        <v>161</v>
      </c>
      <c r="E351" s="215" t="s">
        <v>666</v>
      </c>
      <c r="F351" s="216" t="s">
        <v>667</v>
      </c>
      <c r="G351" s="217" t="s">
        <v>164</v>
      </c>
      <c r="H351" s="218">
        <v>32</v>
      </c>
      <c r="I351" s="219"/>
      <c r="J351" s="220">
        <f>ROUND(I351*H351,2)</f>
        <v>0</v>
      </c>
      <c r="K351" s="216" t="s">
        <v>165</v>
      </c>
      <c r="L351" s="46"/>
      <c r="M351" s="221" t="s">
        <v>19</v>
      </c>
      <c r="N351" s="222" t="s">
        <v>44</v>
      </c>
      <c r="O351" s="86"/>
      <c r="P351" s="223">
        <f>O351*H351</f>
        <v>0</v>
      </c>
      <c r="Q351" s="223">
        <v>0.0057000000000000002</v>
      </c>
      <c r="R351" s="223">
        <f>Q351*H351</f>
        <v>0.18240000000000001</v>
      </c>
      <c r="S351" s="223">
        <v>0</v>
      </c>
      <c r="T351" s="224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25" t="s">
        <v>166</v>
      </c>
      <c r="AT351" s="225" t="s">
        <v>161</v>
      </c>
      <c r="AU351" s="225" t="s">
        <v>83</v>
      </c>
      <c r="AY351" s="19" t="s">
        <v>159</v>
      </c>
      <c r="BE351" s="226">
        <f>IF(N351="základní",J351,0)</f>
        <v>0</v>
      </c>
      <c r="BF351" s="226">
        <f>IF(N351="snížená",J351,0)</f>
        <v>0</v>
      </c>
      <c r="BG351" s="226">
        <f>IF(N351="zákl. přenesená",J351,0)</f>
        <v>0</v>
      </c>
      <c r="BH351" s="226">
        <f>IF(N351="sníž. přenesená",J351,0)</f>
        <v>0</v>
      </c>
      <c r="BI351" s="226">
        <f>IF(N351="nulová",J351,0)</f>
        <v>0</v>
      </c>
      <c r="BJ351" s="19" t="s">
        <v>81</v>
      </c>
      <c r="BK351" s="226">
        <f>ROUND(I351*H351,2)</f>
        <v>0</v>
      </c>
      <c r="BL351" s="19" t="s">
        <v>166</v>
      </c>
      <c r="BM351" s="225" t="s">
        <v>668</v>
      </c>
    </row>
    <row r="352" s="2" customFormat="1">
      <c r="A352" s="40"/>
      <c r="B352" s="41"/>
      <c r="C352" s="42"/>
      <c r="D352" s="227" t="s">
        <v>168</v>
      </c>
      <c r="E352" s="42"/>
      <c r="F352" s="228" t="s">
        <v>669</v>
      </c>
      <c r="G352" s="42"/>
      <c r="H352" s="42"/>
      <c r="I352" s="229"/>
      <c r="J352" s="42"/>
      <c r="K352" s="42"/>
      <c r="L352" s="46"/>
      <c r="M352" s="230"/>
      <c r="N352" s="231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168</v>
      </c>
      <c r="AU352" s="19" t="s">
        <v>83</v>
      </c>
    </row>
    <row r="353" s="2" customFormat="1" ht="37.8" customHeight="1">
      <c r="A353" s="40"/>
      <c r="B353" s="41"/>
      <c r="C353" s="214" t="s">
        <v>670</v>
      </c>
      <c r="D353" s="214" t="s">
        <v>161</v>
      </c>
      <c r="E353" s="215" t="s">
        <v>671</v>
      </c>
      <c r="F353" s="216" t="s">
        <v>672</v>
      </c>
      <c r="G353" s="217" t="s">
        <v>164</v>
      </c>
      <c r="H353" s="218">
        <v>278</v>
      </c>
      <c r="I353" s="219"/>
      <c r="J353" s="220">
        <f>ROUND(I353*H353,2)</f>
        <v>0</v>
      </c>
      <c r="K353" s="216" t="s">
        <v>165</v>
      </c>
      <c r="L353" s="46"/>
      <c r="M353" s="221" t="s">
        <v>19</v>
      </c>
      <c r="N353" s="222" t="s">
        <v>44</v>
      </c>
      <c r="O353" s="86"/>
      <c r="P353" s="223">
        <f>O353*H353</f>
        <v>0</v>
      </c>
      <c r="Q353" s="223">
        <v>0.0028500000000000001</v>
      </c>
      <c r="R353" s="223">
        <f>Q353*H353</f>
        <v>0.7923</v>
      </c>
      <c r="S353" s="223">
        <v>0</v>
      </c>
      <c r="T353" s="224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25" t="s">
        <v>166</v>
      </c>
      <c r="AT353" s="225" t="s">
        <v>161</v>
      </c>
      <c r="AU353" s="225" t="s">
        <v>83</v>
      </c>
      <c r="AY353" s="19" t="s">
        <v>159</v>
      </c>
      <c r="BE353" s="226">
        <f>IF(N353="základní",J353,0)</f>
        <v>0</v>
      </c>
      <c r="BF353" s="226">
        <f>IF(N353="snížená",J353,0)</f>
        <v>0</v>
      </c>
      <c r="BG353" s="226">
        <f>IF(N353="zákl. přenesená",J353,0)</f>
        <v>0</v>
      </c>
      <c r="BH353" s="226">
        <f>IF(N353="sníž. přenesená",J353,0)</f>
        <v>0</v>
      </c>
      <c r="BI353" s="226">
        <f>IF(N353="nulová",J353,0)</f>
        <v>0</v>
      </c>
      <c r="BJ353" s="19" t="s">
        <v>81</v>
      </c>
      <c r="BK353" s="226">
        <f>ROUND(I353*H353,2)</f>
        <v>0</v>
      </c>
      <c r="BL353" s="19" t="s">
        <v>166</v>
      </c>
      <c r="BM353" s="225" t="s">
        <v>673</v>
      </c>
    </row>
    <row r="354" s="2" customFormat="1">
      <c r="A354" s="40"/>
      <c r="B354" s="41"/>
      <c r="C354" s="42"/>
      <c r="D354" s="227" t="s">
        <v>168</v>
      </c>
      <c r="E354" s="42"/>
      <c r="F354" s="228" t="s">
        <v>674</v>
      </c>
      <c r="G354" s="42"/>
      <c r="H354" s="42"/>
      <c r="I354" s="229"/>
      <c r="J354" s="42"/>
      <c r="K354" s="42"/>
      <c r="L354" s="46"/>
      <c r="M354" s="230"/>
      <c r="N354" s="231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168</v>
      </c>
      <c r="AU354" s="19" t="s">
        <v>83</v>
      </c>
    </row>
    <row r="355" s="2" customFormat="1" ht="33" customHeight="1">
      <c r="A355" s="40"/>
      <c r="B355" s="41"/>
      <c r="C355" s="214" t="s">
        <v>675</v>
      </c>
      <c r="D355" s="214" t="s">
        <v>161</v>
      </c>
      <c r="E355" s="215" t="s">
        <v>676</v>
      </c>
      <c r="F355" s="216" t="s">
        <v>677</v>
      </c>
      <c r="G355" s="217" t="s">
        <v>178</v>
      </c>
      <c r="H355" s="218">
        <v>20.800000000000001</v>
      </c>
      <c r="I355" s="219"/>
      <c r="J355" s="220">
        <f>ROUND(I355*H355,2)</f>
        <v>0</v>
      </c>
      <c r="K355" s="216" t="s">
        <v>165</v>
      </c>
      <c r="L355" s="46"/>
      <c r="M355" s="221" t="s">
        <v>19</v>
      </c>
      <c r="N355" s="222" t="s">
        <v>44</v>
      </c>
      <c r="O355" s="86"/>
      <c r="P355" s="223">
        <f>O355*H355</f>
        <v>0</v>
      </c>
      <c r="Q355" s="223">
        <v>2.5018699999999998</v>
      </c>
      <c r="R355" s="223">
        <f>Q355*H355</f>
        <v>52.038896000000001</v>
      </c>
      <c r="S355" s="223">
        <v>0</v>
      </c>
      <c r="T355" s="224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25" t="s">
        <v>166</v>
      </c>
      <c r="AT355" s="225" t="s">
        <v>161</v>
      </c>
      <c r="AU355" s="225" t="s">
        <v>83</v>
      </c>
      <c r="AY355" s="19" t="s">
        <v>159</v>
      </c>
      <c r="BE355" s="226">
        <f>IF(N355="základní",J355,0)</f>
        <v>0</v>
      </c>
      <c r="BF355" s="226">
        <f>IF(N355="snížená",J355,0)</f>
        <v>0</v>
      </c>
      <c r="BG355" s="226">
        <f>IF(N355="zákl. přenesená",J355,0)</f>
        <v>0</v>
      </c>
      <c r="BH355" s="226">
        <f>IF(N355="sníž. přenesená",J355,0)</f>
        <v>0</v>
      </c>
      <c r="BI355" s="226">
        <f>IF(N355="nulová",J355,0)</f>
        <v>0</v>
      </c>
      <c r="BJ355" s="19" t="s">
        <v>81</v>
      </c>
      <c r="BK355" s="226">
        <f>ROUND(I355*H355,2)</f>
        <v>0</v>
      </c>
      <c r="BL355" s="19" t="s">
        <v>166</v>
      </c>
      <c r="BM355" s="225" t="s">
        <v>678</v>
      </c>
    </row>
    <row r="356" s="2" customFormat="1">
      <c r="A356" s="40"/>
      <c r="B356" s="41"/>
      <c r="C356" s="42"/>
      <c r="D356" s="227" t="s">
        <v>168</v>
      </c>
      <c r="E356" s="42"/>
      <c r="F356" s="228" t="s">
        <v>679</v>
      </c>
      <c r="G356" s="42"/>
      <c r="H356" s="42"/>
      <c r="I356" s="229"/>
      <c r="J356" s="42"/>
      <c r="K356" s="42"/>
      <c r="L356" s="46"/>
      <c r="M356" s="230"/>
      <c r="N356" s="231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168</v>
      </c>
      <c r="AU356" s="19" t="s">
        <v>83</v>
      </c>
    </row>
    <row r="357" s="13" customFormat="1">
      <c r="A357" s="13"/>
      <c r="B357" s="232"/>
      <c r="C357" s="233"/>
      <c r="D357" s="234" t="s">
        <v>181</v>
      </c>
      <c r="E357" s="235" t="s">
        <v>19</v>
      </c>
      <c r="F357" s="236" t="s">
        <v>301</v>
      </c>
      <c r="G357" s="233"/>
      <c r="H357" s="237">
        <v>20.800000000000001</v>
      </c>
      <c r="I357" s="238"/>
      <c r="J357" s="233"/>
      <c r="K357" s="233"/>
      <c r="L357" s="239"/>
      <c r="M357" s="240"/>
      <c r="N357" s="241"/>
      <c r="O357" s="241"/>
      <c r="P357" s="241"/>
      <c r="Q357" s="241"/>
      <c r="R357" s="241"/>
      <c r="S357" s="241"/>
      <c r="T357" s="242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3" t="s">
        <v>181</v>
      </c>
      <c r="AU357" s="243" t="s">
        <v>83</v>
      </c>
      <c r="AV357" s="13" t="s">
        <v>83</v>
      </c>
      <c r="AW357" s="13" t="s">
        <v>33</v>
      </c>
      <c r="AX357" s="13" t="s">
        <v>81</v>
      </c>
      <c r="AY357" s="243" t="s">
        <v>159</v>
      </c>
    </row>
    <row r="358" s="2" customFormat="1" ht="37.8" customHeight="1">
      <c r="A358" s="40"/>
      <c r="B358" s="41"/>
      <c r="C358" s="214" t="s">
        <v>680</v>
      </c>
      <c r="D358" s="214" t="s">
        <v>161</v>
      </c>
      <c r="E358" s="215" t="s">
        <v>681</v>
      </c>
      <c r="F358" s="216" t="s">
        <v>682</v>
      </c>
      <c r="G358" s="217" t="s">
        <v>178</v>
      </c>
      <c r="H358" s="218">
        <v>1.2</v>
      </c>
      <c r="I358" s="219"/>
      <c r="J358" s="220">
        <f>ROUND(I358*H358,2)</f>
        <v>0</v>
      </c>
      <c r="K358" s="216" t="s">
        <v>165</v>
      </c>
      <c r="L358" s="46"/>
      <c r="M358" s="221" t="s">
        <v>19</v>
      </c>
      <c r="N358" s="222" t="s">
        <v>44</v>
      </c>
      <c r="O358" s="86"/>
      <c r="P358" s="223">
        <f>O358*H358</f>
        <v>0</v>
      </c>
      <c r="Q358" s="223">
        <v>2.3010199999999998</v>
      </c>
      <c r="R358" s="223">
        <f>Q358*H358</f>
        <v>2.7612239999999999</v>
      </c>
      <c r="S358" s="223">
        <v>0</v>
      </c>
      <c r="T358" s="224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25" t="s">
        <v>166</v>
      </c>
      <c r="AT358" s="225" t="s">
        <v>161</v>
      </c>
      <c r="AU358" s="225" t="s">
        <v>83</v>
      </c>
      <c r="AY358" s="19" t="s">
        <v>159</v>
      </c>
      <c r="BE358" s="226">
        <f>IF(N358="základní",J358,0)</f>
        <v>0</v>
      </c>
      <c r="BF358" s="226">
        <f>IF(N358="snížená",J358,0)</f>
        <v>0</v>
      </c>
      <c r="BG358" s="226">
        <f>IF(N358="zákl. přenesená",J358,0)</f>
        <v>0</v>
      </c>
      <c r="BH358" s="226">
        <f>IF(N358="sníž. přenesená",J358,0)</f>
        <v>0</v>
      </c>
      <c r="BI358" s="226">
        <f>IF(N358="nulová",J358,0)</f>
        <v>0</v>
      </c>
      <c r="BJ358" s="19" t="s">
        <v>81</v>
      </c>
      <c r="BK358" s="226">
        <f>ROUND(I358*H358,2)</f>
        <v>0</v>
      </c>
      <c r="BL358" s="19" t="s">
        <v>166</v>
      </c>
      <c r="BM358" s="225" t="s">
        <v>683</v>
      </c>
    </row>
    <row r="359" s="2" customFormat="1">
      <c r="A359" s="40"/>
      <c r="B359" s="41"/>
      <c r="C359" s="42"/>
      <c r="D359" s="227" t="s">
        <v>168</v>
      </c>
      <c r="E359" s="42"/>
      <c r="F359" s="228" t="s">
        <v>684</v>
      </c>
      <c r="G359" s="42"/>
      <c r="H359" s="42"/>
      <c r="I359" s="229"/>
      <c r="J359" s="42"/>
      <c r="K359" s="42"/>
      <c r="L359" s="46"/>
      <c r="M359" s="230"/>
      <c r="N359" s="231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168</v>
      </c>
      <c r="AU359" s="19" t="s">
        <v>83</v>
      </c>
    </row>
    <row r="360" s="13" customFormat="1">
      <c r="A360" s="13"/>
      <c r="B360" s="232"/>
      <c r="C360" s="233"/>
      <c r="D360" s="234" t="s">
        <v>181</v>
      </c>
      <c r="E360" s="235" t="s">
        <v>19</v>
      </c>
      <c r="F360" s="236" t="s">
        <v>685</v>
      </c>
      <c r="G360" s="233"/>
      <c r="H360" s="237">
        <v>1.2</v>
      </c>
      <c r="I360" s="238"/>
      <c r="J360" s="233"/>
      <c r="K360" s="233"/>
      <c r="L360" s="239"/>
      <c r="M360" s="240"/>
      <c r="N360" s="241"/>
      <c r="O360" s="241"/>
      <c r="P360" s="241"/>
      <c r="Q360" s="241"/>
      <c r="R360" s="241"/>
      <c r="S360" s="241"/>
      <c r="T360" s="242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3" t="s">
        <v>181</v>
      </c>
      <c r="AU360" s="243" t="s">
        <v>83</v>
      </c>
      <c r="AV360" s="13" t="s">
        <v>83</v>
      </c>
      <c r="AW360" s="13" t="s">
        <v>33</v>
      </c>
      <c r="AX360" s="13" t="s">
        <v>81</v>
      </c>
      <c r="AY360" s="243" t="s">
        <v>159</v>
      </c>
    </row>
    <row r="361" s="2" customFormat="1" ht="37.8" customHeight="1">
      <c r="A361" s="40"/>
      <c r="B361" s="41"/>
      <c r="C361" s="214" t="s">
        <v>686</v>
      </c>
      <c r="D361" s="214" t="s">
        <v>161</v>
      </c>
      <c r="E361" s="215" t="s">
        <v>687</v>
      </c>
      <c r="F361" s="216" t="s">
        <v>688</v>
      </c>
      <c r="G361" s="217" t="s">
        <v>178</v>
      </c>
      <c r="H361" s="218">
        <v>20.800000000000001</v>
      </c>
      <c r="I361" s="219"/>
      <c r="J361" s="220">
        <f>ROUND(I361*H361,2)</f>
        <v>0</v>
      </c>
      <c r="K361" s="216" t="s">
        <v>165</v>
      </c>
      <c r="L361" s="46"/>
      <c r="M361" s="221" t="s">
        <v>19</v>
      </c>
      <c r="N361" s="222" t="s">
        <v>44</v>
      </c>
      <c r="O361" s="86"/>
      <c r="P361" s="223">
        <f>O361*H361</f>
        <v>0</v>
      </c>
      <c r="Q361" s="223">
        <v>0</v>
      </c>
      <c r="R361" s="223">
        <f>Q361*H361</f>
        <v>0</v>
      </c>
      <c r="S361" s="223">
        <v>0</v>
      </c>
      <c r="T361" s="224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25" t="s">
        <v>166</v>
      </c>
      <c r="AT361" s="225" t="s">
        <v>161</v>
      </c>
      <c r="AU361" s="225" t="s">
        <v>83</v>
      </c>
      <c r="AY361" s="19" t="s">
        <v>159</v>
      </c>
      <c r="BE361" s="226">
        <f>IF(N361="základní",J361,0)</f>
        <v>0</v>
      </c>
      <c r="BF361" s="226">
        <f>IF(N361="snížená",J361,0)</f>
        <v>0</v>
      </c>
      <c r="BG361" s="226">
        <f>IF(N361="zákl. přenesená",J361,0)</f>
        <v>0</v>
      </c>
      <c r="BH361" s="226">
        <f>IF(N361="sníž. přenesená",J361,0)</f>
        <v>0</v>
      </c>
      <c r="BI361" s="226">
        <f>IF(N361="nulová",J361,0)</f>
        <v>0</v>
      </c>
      <c r="BJ361" s="19" t="s">
        <v>81</v>
      </c>
      <c r="BK361" s="226">
        <f>ROUND(I361*H361,2)</f>
        <v>0</v>
      </c>
      <c r="BL361" s="19" t="s">
        <v>166</v>
      </c>
      <c r="BM361" s="225" t="s">
        <v>689</v>
      </c>
    </row>
    <row r="362" s="2" customFormat="1">
      <c r="A362" s="40"/>
      <c r="B362" s="41"/>
      <c r="C362" s="42"/>
      <c r="D362" s="227" t="s">
        <v>168</v>
      </c>
      <c r="E362" s="42"/>
      <c r="F362" s="228" t="s">
        <v>690</v>
      </c>
      <c r="G362" s="42"/>
      <c r="H362" s="42"/>
      <c r="I362" s="229"/>
      <c r="J362" s="42"/>
      <c r="K362" s="42"/>
      <c r="L362" s="46"/>
      <c r="M362" s="230"/>
      <c r="N362" s="231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168</v>
      </c>
      <c r="AU362" s="19" t="s">
        <v>83</v>
      </c>
    </row>
    <row r="363" s="2" customFormat="1" ht="21.75" customHeight="1">
      <c r="A363" s="40"/>
      <c r="B363" s="41"/>
      <c r="C363" s="214" t="s">
        <v>691</v>
      </c>
      <c r="D363" s="214" t="s">
        <v>161</v>
      </c>
      <c r="E363" s="215" t="s">
        <v>692</v>
      </c>
      <c r="F363" s="216" t="s">
        <v>693</v>
      </c>
      <c r="G363" s="217" t="s">
        <v>247</v>
      </c>
      <c r="H363" s="218">
        <v>0.998</v>
      </c>
      <c r="I363" s="219"/>
      <c r="J363" s="220">
        <f>ROUND(I363*H363,2)</f>
        <v>0</v>
      </c>
      <c r="K363" s="216" t="s">
        <v>165</v>
      </c>
      <c r="L363" s="46"/>
      <c r="M363" s="221" t="s">
        <v>19</v>
      </c>
      <c r="N363" s="222" t="s">
        <v>44</v>
      </c>
      <c r="O363" s="86"/>
      <c r="P363" s="223">
        <f>O363*H363</f>
        <v>0</v>
      </c>
      <c r="Q363" s="223">
        <v>1.06277</v>
      </c>
      <c r="R363" s="223">
        <f>Q363*H363</f>
        <v>1.06064446</v>
      </c>
      <c r="S363" s="223">
        <v>0</v>
      </c>
      <c r="T363" s="224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25" t="s">
        <v>166</v>
      </c>
      <c r="AT363" s="225" t="s">
        <v>161</v>
      </c>
      <c r="AU363" s="225" t="s">
        <v>83</v>
      </c>
      <c r="AY363" s="19" t="s">
        <v>159</v>
      </c>
      <c r="BE363" s="226">
        <f>IF(N363="základní",J363,0)</f>
        <v>0</v>
      </c>
      <c r="BF363" s="226">
        <f>IF(N363="snížená",J363,0)</f>
        <v>0</v>
      </c>
      <c r="BG363" s="226">
        <f>IF(N363="zákl. přenesená",J363,0)</f>
        <v>0</v>
      </c>
      <c r="BH363" s="226">
        <f>IF(N363="sníž. přenesená",J363,0)</f>
        <v>0</v>
      </c>
      <c r="BI363" s="226">
        <f>IF(N363="nulová",J363,0)</f>
        <v>0</v>
      </c>
      <c r="BJ363" s="19" t="s">
        <v>81</v>
      </c>
      <c r="BK363" s="226">
        <f>ROUND(I363*H363,2)</f>
        <v>0</v>
      </c>
      <c r="BL363" s="19" t="s">
        <v>166</v>
      </c>
      <c r="BM363" s="225" t="s">
        <v>694</v>
      </c>
    </row>
    <row r="364" s="2" customFormat="1">
      <c r="A364" s="40"/>
      <c r="B364" s="41"/>
      <c r="C364" s="42"/>
      <c r="D364" s="227" t="s">
        <v>168</v>
      </c>
      <c r="E364" s="42"/>
      <c r="F364" s="228" t="s">
        <v>695</v>
      </c>
      <c r="G364" s="42"/>
      <c r="H364" s="42"/>
      <c r="I364" s="229"/>
      <c r="J364" s="42"/>
      <c r="K364" s="42"/>
      <c r="L364" s="46"/>
      <c r="M364" s="230"/>
      <c r="N364" s="231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168</v>
      </c>
      <c r="AU364" s="19" t="s">
        <v>83</v>
      </c>
    </row>
    <row r="365" s="13" customFormat="1">
      <c r="A365" s="13"/>
      <c r="B365" s="232"/>
      <c r="C365" s="233"/>
      <c r="D365" s="234" t="s">
        <v>181</v>
      </c>
      <c r="E365" s="235" t="s">
        <v>19</v>
      </c>
      <c r="F365" s="236" t="s">
        <v>307</v>
      </c>
      <c r="G365" s="233"/>
      <c r="H365" s="237">
        <v>0.998</v>
      </c>
      <c r="I365" s="238"/>
      <c r="J365" s="233"/>
      <c r="K365" s="233"/>
      <c r="L365" s="239"/>
      <c r="M365" s="240"/>
      <c r="N365" s="241"/>
      <c r="O365" s="241"/>
      <c r="P365" s="241"/>
      <c r="Q365" s="241"/>
      <c r="R365" s="241"/>
      <c r="S365" s="241"/>
      <c r="T365" s="242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3" t="s">
        <v>181</v>
      </c>
      <c r="AU365" s="243" t="s">
        <v>83</v>
      </c>
      <c r="AV365" s="13" t="s">
        <v>83</v>
      </c>
      <c r="AW365" s="13" t="s">
        <v>33</v>
      </c>
      <c r="AX365" s="13" t="s">
        <v>81</v>
      </c>
      <c r="AY365" s="243" t="s">
        <v>159</v>
      </c>
    </row>
    <row r="366" s="2" customFormat="1" ht="24.15" customHeight="1">
      <c r="A366" s="40"/>
      <c r="B366" s="41"/>
      <c r="C366" s="214" t="s">
        <v>696</v>
      </c>
      <c r="D366" s="214" t="s">
        <v>161</v>
      </c>
      <c r="E366" s="215" t="s">
        <v>697</v>
      </c>
      <c r="F366" s="216" t="s">
        <v>698</v>
      </c>
      <c r="G366" s="217" t="s">
        <v>164</v>
      </c>
      <c r="H366" s="218">
        <v>114.3</v>
      </c>
      <c r="I366" s="219"/>
      <c r="J366" s="220">
        <f>ROUND(I366*H366,2)</f>
        <v>0</v>
      </c>
      <c r="K366" s="216" t="s">
        <v>165</v>
      </c>
      <c r="L366" s="46"/>
      <c r="M366" s="221" t="s">
        <v>19</v>
      </c>
      <c r="N366" s="222" t="s">
        <v>44</v>
      </c>
      <c r="O366" s="86"/>
      <c r="P366" s="223">
        <f>O366*H366</f>
        <v>0</v>
      </c>
      <c r="Q366" s="223">
        <v>0.11</v>
      </c>
      <c r="R366" s="223">
        <f>Q366*H366</f>
        <v>12.573</v>
      </c>
      <c r="S366" s="223">
        <v>0</v>
      </c>
      <c r="T366" s="224">
        <f>S366*H366</f>
        <v>0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25" t="s">
        <v>166</v>
      </c>
      <c r="AT366" s="225" t="s">
        <v>161</v>
      </c>
      <c r="AU366" s="225" t="s">
        <v>83</v>
      </c>
      <c r="AY366" s="19" t="s">
        <v>159</v>
      </c>
      <c r="BE366" s="226">
        <f>IF(N366="základní",J366,0)</f>
        <v>0</v>
      </c>
      <c r="BF366" s="226">
        <f>IF(N366="snížená",J366,0)</f>
        <v>0</v>
      </c>
      <c r="BG366" s="226">
        <f>IF(N366="zákl. přenesená",J366,0)</f>
        <v>0</v>
      </c>
      <c r="BH366" s="226">
        <f>IF(N366="sníž. přenesená",J366,0)</f>
        <v>0</v>
      </c>
      <c r="BI366" s="226">
        <f>IF(N366="nulová",J366,0)</f>
        <v>0</v>
      </c>
      <c r="BJ366" s="19" t="s">
        <v>81</v>
      </c>
      <c r="BK366" s="226">
        <f>ROUND(I366*H366,2)</f>
        <v>0</v>
      </c>
      <c r="BL366" s="19" t="s">
        <v>166</v>
      </c>
      <c r="BM366" s="225" t="s">
        <v>699</v>
      </c>
    </row>
    <row r="367" s="2" customFormat="1">
      <c r="A367" s="40"/>
      <c r="B367" s="41"/>
      <c r="C367" s="42"/>
      <c r="D367" s="227" t="s">
        <v>168</v>
      </c>
      <c r="E367" s="42"/>
      <c r="F367" s="228" t="s">
        <v>700</v>
      </c>
      <c r="G367" s="42"/>
      <c r="H367" s="42"/>
      <c r="I367" s="229"/>
      <c r="J367" s="42"/>
      <c r="K367" s="42"/>
      <c r="L367" s="46"/>
      <c r="M367" s="230"/>
      <c r="N367" s="231"/>
      <c r="O367" s="86"/>
      <c r="P367" s="86"/>
      <c r="Q367" s="86"/>
      <c r="R367" s="86"/>
      <c r="S367" s="86"/>
      <c r="T367" s="87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19" t="s">
        <v>168</v>
      </c>
      <c r="AU367" s="19" t="s">
        <v>83</v>
      </c>
    </row>
    <row r="368" s="13" customFormat="1">
      <c r="A368" s="13"/>
      <c r="B368" s="232"/>
      <c r="C368" s="233"/>
      <c r="D368" s="234" t="s">
        <v>181</v>
      </c>
      <c r="E368" s="235" t="s">
        <v>19</v>
      </c>
      <c r="F368" s="236" t="s">
        <v>701</v>
      </c>
      <c r="G368" s="233"/>
      <c r="H368" s="237">
        <v>114.3</v>
      </c>
      <c r="I368" s="238"/>
      <c r="J368" s="233"/>
      <c r="K368" s="233"/>
      <c r="L368" s="239"/>
      <c r="M368" s="240"/>
      <c r="N368" s="241"/>
      <c r="O368" s="241"/>
      <c r="P368" s="241"/>
      <c r="Q368" s="241"/>
      <c r="R368" s="241"/>
      <c r="S368" s="241"/>
      <c r="T368" s="242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3" t="s">
        <v>181</v>
      </c>
      <c r="AU368" s="243" t="s">
        <v>83</v>
      </c>
      <c r="AV368" s="13" t="s">
        <v>83</v>
      </c>
      <c r="AW368" s="13" t="s">
        <v>33</v>
      </c>
      <c r="AX368" s="13" t="s">
        <v>81</v>
      </c>
      <c r="AY368" s="243" t="s">
        <v>159</v>
      </c>
    </row>
    <row r="369" s="2" customFormat="1" ht="24.15" customHeight="1">
      <c r="A369" s="40"/>
      <c r="B369" s="41"/>
      <c r="C369" s="214" t="s">
        <v>702</v>
      </c>
      <c r="D369" s="214" t="s">
        <v>161</v>
      </c>
      <c r="E369" s="215" t="s">
        <v>703</v>
      </c>
      <c r="F369" s="216" t="s">
        <v>704</v>
      </c>
      <c r="G369" s="217" t="s">
        <v>164</v>
      </c>
      <c r="H369" s="218">
        <v>104</v>
      </c>
      <c r="I369" s="219"/>
      <c r="J369" s="220">
        <f>ROUND(I369*H369,2)</f>
        <v>0</v>
      </c>
      <c r="K369" s="216" t="s">
        <v>165</v>
      </c>
      <c r="L369" s="46"/>
      <c r="M369" s="221" t="s">
        <v>19</v>
      </c>
      <c r="N369" s="222" t="s">
        <v>44</v>
      </c>
      <c r="O369" s="86"/>
      <c r="P369" s="223">
        <f>O369*H369</f>
        <v>0</v>
      </c>
      <c r="Q369" s="223">
        <v>0.00012999999999999999</v>
      </c>
      <c r="R369" s="223">
        <f>Q369*H369</f>
        <v>0.013519999999999999</v>
      </c>
      <c r="S369" s="223">
        <v>0</v>
      </c>
      <c r="T369" s="224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25" t="s">
        <v>166</v>
      </c>
      <c r="AT369" s="225" t="s">
        <v>161</v>
      </c>
      <c r="AU369" s="225" t="s">
        <v>83</v>
      </c>
      <c r="AY369" s="19" t="s">
        <v>159</v>
      </c>
      <c r="BE369" s="226">
        <f>IF(N369="základní",J369,0)</f>
        <v>0</v>
      </c>
      <c r="BF369" s="226">
        <f>IF(N369="snížená",J369,0)</f>
        <v>0</v>
      </c>
      <c r="BG369" s="226">
        <f>IF(N369="zákl. přenesená",J369,0)</f>
        <v>0</v>
      </c>
      <c r="BH369" s="226">
        <f>IF(N369="sníž. přenesená",J369,0)</f>
        <v>0</v>
      </c>
      <c r="BI369" s="226">
        <f>IF(N369="nulová",J369,0)</f>
        <v>0</v>
      </c>
      <c r="BJ369" s="19" t="s">
        <v>81</v>
      </c>
      <c r="BK369" s="226">
        <f>ROUND(I369*H369,2)</f>
        <v>0</v>
      </c>
      <c r="BL369" s="19" t="s">
        <v>166</v>
      </c>
      <c r="BM369" s="225" t="s">
        <v>705</v>
      </c>
    </row>
    <row r="370" s="2" customFormat="1">
      <c r="A370" s="40"/>
      <c r="B370" s="41"/>
      <c r="C370" s="42"/>
      <c r="D370" s="227" t="s">
        <v>168</v>
      </c>
      <c r="E370" s="42"/>
      <c r="F370" s="228" t="s">
        <v>706</v>
      </c>
      <c r="G370" s="42"/>
      <c r="H370" s="42"/>
      <c r="I370" s="229"/>
      <c r="J370" s="42"/>
      <c r="K370" s="42"/>
      <c r="L370" s="46"/>
      <c r="M370" s="230"/>
      <c r="N370" s="231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168</v>
      </c>
      <c r="AU370" s="19" t="s">
        <v>83</v>
      </c>
    </row>
    <row r="371" s="13" customFormat="1">
      <c r="A371" s="13"/>
      <c r="B371" s="232"/>
      <c r="C371" s="233"/>
      <c r="D371" s="234" t="s">
        <v>181</v>
      </c>
      <c r="E371" s="235" t="s">
        <v>19</v>
      </c>
      <c r="F371" s="236" t="s">
        <v>707</v>
      </c>
      <c r="G371" s="233"/>
      <c r="H371" s="237">
        <v>104</v>
      </c>
      <c r="I371" s="238"/>
      <c r="J371" s="233"/>
      <c r="K371" s="233"/>
      <c r="L371" s="239"/>
      <c r="M371" s="240"/>
      <c r="N371" s="241"/>
      <c r="O371" s="241"/>
      <c r="P371" s="241"/>
      <c r="Q371" s="241"/>
      <c r="R371" s="241"/>
      <c r="S371" s="241"/>
      <c r="T371" s="242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3" t="s">
        <v>181</v>
      </c>
      <c r="AU371" s="243" t="s">
        <v>83</v>
      </c>
      <c r="AV371" s="13" t="s">
        <v>83</v>
      </c>
      <c r="AW371" s="13" t="s">
        <v>33</v>
      </c>
      <c r="AX371" s="13" t="s">
        <v>81</v>
      </c>
      <c r="AY371" s="243" t="s">
        <v>159</v>
      </c>
    </row>
    <row r="372" s="2" customFormat="1" ht="37.8" customHeight="1">
      <c r="A372" s="40"/>
      <c r="B372" s="41"/>
      <c r="C372" s="214" t="s">
        <v>708</v>
      </c>
      <c r="D372" s="214" t="s">
        <v>161</v>
      </c>
      <c r="E372" s="215" t="s">
        <v>709</v>
      </c>
      <c r="F372" s="216" t="s">
        <v>710</v>
      </c>
      <c r="G372" s="217" t="s">
        <v>172</v>
      </c>
      <c r="H372" s="218">
        <v>42</v>
      </c>
      <c r="I372" s="219"/>
      <c r="J372" s="220">
        <f>ROUND(I372*H372,2)</f>
        <v>0</v>
      </c>
      <c r="K372" s="216" t="s">
        <v>165</v>
      </c>
      <c r="L372" s="46"/>
      <c r="M372" s="221" t="s">
        <v>19</v>
      </c>
      <c r="N372" s="222" t="s">
        <v>44</v>
      </c>
      <c r="O372" s="86"/>
      <c r="P372" s="223">
        <f>O372*H372</f>
        <v>0</v>
      </c>
      <c r="Q372" s="223">
        <v>2.0000000000000002E-05</v>
      </c>
      <c r="R372" s="223">
        <f>Q372*H372</f>
        <v>0.00084000000000000003</v>
      </c>
      <c r="S372" s="223">
        <v>0</v>
      </c>
      <c r="T372" s="224">
        <f>S372*H372</f>
        <v>0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25" t="s">
        <v>166</v>
      </c>
      <c r="AT372" s="225" t="s">
        <v>161</v>
      </c>
      <c r="AU372" s="225" t="s">
        <v>83</v>
      </c>
      <c r="AY372" s="19" t="s">
        <v>159</v>
      </c>
      <c r="BE372" s="226">
        <f>IF(N372="základní",J372,0)</f>
        <v>0</v>
      </c>
      <c r="BF372" s="226">
        <f>IF(N372="snížená",J372,0)</f>
        <v>0</v>
      </c>
      <c r="BG372" s="226">
        <f>IF(N372="zákl. přenesená",J372,0)</f>
        <v>0</v>
      </c>
      <c r="BH372" s="226">
        <f>IF(N372="sníž. přenesená",J372,0)</f>
        <v>0</v>
      </c>
      <c r="BI372" s="226">
        <f>IF(N372="nulová",J372,0)</f>
        <v>0</v>
      </c>
      <c r="BJ372" s="19" t="s">
        <v>81</v>
      </c>
      <c r="BK372" s="226">
        <f>ROUND(I372*H372,2)</f>
        <v>0</v>
      </c>
      <c r="BL372" s="19" t="s">
        <v>166</v>
      </c>
      <c r="BM372" s="225" t="s">
        <v>711</v>
      </c>
    </row>
    <row r="373" s="2" customFormat="1">
      <c r="A373" s="40"/>
      <c r="B373" s="41"/>
      <c r="C373" s="42"/>
      <c r="D373" s="227" t="s">
        <v>168</v>
      </c>
      <c r="E373" s="42"/>
      <c r="F373" s="228" t="s">
        <v>712</v>
      </c>
      <c r="G373" s="42"/>
      <c r="H373" s="42"/>
      <c r="I373" s="229"/>
      <c r="J373" s="42"/>
      <c r="K373" s="42"/>
      <c r="L373" s="46"/>
      <c r="M373" s="230"/>
      <c r="N373" s="231"/>
      <c r="O373" s="86"/>
      <c r="P373" s="86"/>
      <c r="Q373" s="86"/>
      <c r="R373" s="86"/>
      <c r="S373" s="86"/>
      <c r="T373" s="87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19" t="s">
        <v>168</v>
      </c>
      <c r="AU373" s="19" t="s">
        <v>83</v>
      </c>
    </row>
    <row r="374" s="13" customFormat="1">
      <c r="A374" s="13"/>
      <c r="B374" s="232"/>
      <c r="C374" s="233"/>
      <c r="D374" s="234" t="s">
        <v>181</v>
      </c>
      <c r="E374" s="235" t="s">
        <v>19</v>
      </c>
      <c r="F374" s="236" t="s">
        <v>713</v>
      </c>
      <c r="G374" s="233"/>
      <c r="H374" s="237">
        <v>42</v>
      </c>
      <c r="I374" s="238"/>
      <c r="J374" s="233"/>
      <c r="K374" s="233"/>
      <c r="L374" s="239"/>
      <c r="M374" s="240"/>
      <c r="N374" s="241"/>
      <c r="O374" s="241"/>
      <c r="P374" s="241"/>
      <c r="Q374" s="241"/>
      <c r="R374" s="241"/>
      <c r="S374" s="241"/>
      <c r="T374" s="242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3" t="s">
        <v>181</v>
      </c>
      <c r="AU374" s="243" t="s">
        <v>83</v>
      </c>
      <c r="AV374" s="13" t="s">
        <v>83</v>
      </c>
      <c r="AW374" s="13" t="s">
        <v>33</v>
      </c>
      <c r="AX374" s="13" t="s">
        <v>81</v>
      </c>
      <c r="AY374" s="243" t="s">
        <v>159</v>
      </c>
    </row>
    <row r="375" s="2" customFormat="1" ht="44.25" customHeight="1">
      <c r="A375" s="40"/>
      <c r="B375" s="41"/>
      <c r="C375" s="214" t="s">
        <v>714</v>
      </c>
      <c r="D375" s="214" t="s">
        <v>161</v>
      </c>
      <c r="E375" s="215" t="s">
        <v>715</v>
      </c>
      <c r="F375" s="216" t="s">
        <v>716</v>
      </c>
      <c r="G375" s="217" t="s">
        <v>178</v>
      </c>
      <c r="H375" s="218">
        <v>4.2000000000000002</v>
      </c>
      <c r="I375" s="219"/>
      <c r="J375" s="220">
        <f>ROUND(I375*H375,2)</f>
        <v>0</v>
      </c>
      <c r="K375" s="216" t="s">
        <v>165</v>
      </c>
      <c r="L375" s="46"/>
      <c r="M375" s="221" t="s">
        <v>19</v>
      </c>
      <c r="N375" s="222" t="s">
        <v>44</v>
      </c>
      <c r="O375" s="86"/>
      <c r="P375" s="223">
        <f>O375*H375</f>
        <v>0</v>
      </c>
      <c r="Q375" s="223">
        <v>2.004</v>
      </c>
      <c r="R375" s="223">
        <f>Q375*H375</f>
        <v>8.4168000000000003</v>
      </c>
      <c r="S375" s="223">
        <v>0</v>
      </c>
      <c r="T375" s="224">
        <f>S375*H375</f>
        <v>0</v>
      </c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R375" s="225" t="s">
        <v>166</v>
      </c>
      <c r="AT375" s="225" t="s">
        <v>161</v>
      </c>
      <c r="AU375" s="225" t="s">
        <v>83</v>
      </c>
      <c r="AY375" s="19" t="s">
        <v>159</v>
      </c>
      <c r="BE375" s="226">
        <f>IF(N375="základní",J375,0)</f>
        <v>0</v>
      </c>
      <c r="BF375" s="226">
        <f>IF(N375="snížená",J375,0)</f>
        <v>0</v>
      </c>
      <c r="BG375" s="226">
        <f>IF(N375="zákl. přenesená",J375,0)</f>
        <v>0</v>
      </c>
      <c r="BH375" s="226">
        <f>IF(N375="sníž. přenesená",J375,0)</f>
        <v>0</v>
      </c>
      <c r="BI375" s="226">
        <f>IF(N375="nulová",J375,0)</f>
        <v>0</v>
      </c>
      <c r="BJ375" s="19" t="s">
        <v>81</v>
      </c>
      <c r="BK375" s="226">
        <f>ROUND(I375*H375,2)</f>
        <v>0</v>
      </c>
      <c r="BL375" s="19" t="s">
        <v>166</v>
      </c>
      <c r="BM375" s="225" t="s">
        <v>717</v>
      </c>
    </row>
    <row r="376" s="2" customFormat="1">
      <c r="A376" s="40"/>
      <c r="B376" s="41"/>
      <c r="C376" s="42"/>
      <c r="D376" s="227" t="s">
        <v>168</v>
      </c>
      <c r="E376" s="42"/>
      <c r="F376" s="228" t="s">
        <v>718</v>
      </c>
      <c r="G376" s="42"/>
      <c r="H376" s="42"/>
      <c r="I376" s="229"/>
      <c r="J376" s="42"/>
      <c r="K376" s="42"/>
      <c r="L376" s="46"/>
      <c r="M376" s="230"/>
      <c r="N376" s="231"/>
      <c r="O376" s="86"/>
      <c r="P376" s="86"/>
      <c r="Q376" s="86"/>
      <c r="R376" s="86"/>
      <c r="S376" s="86"/>
      <c r="T376" s="8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19" t="s">
        <v>168</v>
      </c>
      <c r="AU376" s="19" t="s">
        <v>83</v>
      </c>
    </row>
    <row r="377" s="13" customFormat="1">
      <c r="A377" s="13"/>
      <c r="B377" s="232"/>
      <c r="C377" s="233"/>
      <c r="D377" s="234" t="s">
        <v>181</v>
      </c>
      <c r="E377" s="235" t="s">
        <v>19</v>
      </c>
      <c r="F377" s="236" t="s">
        <v>719</v>
      </c>
      <c r="G377" s="233"/>
      <c r="H377" s="237">
        <v>4.2000000000000002</v>
      </c>
      <c r="I377" s="238"/>
      <c r="J377" s="233"/>
      <c r="K377" s="233"/>
      <c r="L377" s="239"/>
      <c r="M377" s="240"/>
      <c r="N377" s="241"/>
      <c r="O377" s="241"/>
      <c r="P377" s="241"/>
      <c r="Q377" s="241"/>
      <c r="R377" s="241"/>
      <c r="S377" s="241"/>
      <c r="T377" s="242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3" t="s">
        <v>181</v>
      </c>
      <c r="AU377" s="243" t="s">
        <v>83</v>
      </c>
      <c r="AV377" s="13" t="s">
        <v>83</v>
      </c>
      <c r="AW377" s="13" t="s">
        <v>33</v>
      </c>
      <c r="AX377" s="13" t="s">
        <v>81</v>
      </c>
      <c r="AY377" s="243" t="s">
        <v>159</v>
      </c>
    </row>
    <row r="378" s="2" customFormat="1" ht="37.8" customHeight="1">
      <c r="A378" s="40"/>
      <c r="B378" s="41"/>
      <c r="C378" s="214" t="s">
        <v>720</v>
      </c>
      <c r="D378" s="214" t="s">
        <v>161</v>
      </c>
      <c r="E378" s="215" t="s">
        <v>721</v>
      </c>
      <c r="F378" s="216" t="s">
        <v>722</v>
      </c>
      <c r="G378" s="217" t="s">
        <v>363</v>
      </c>
      <c r="H378" s="218">
        <v>9</v>
      </c>
      <c r="I378" s="219"/>
      <c r="J378" s="220">
        <f>ROUND(I378*H378,2)</f>
        <v>0</v>
      </c>
      <c r="K378" s="216" t="s">
        <v>165</v>
      </c>
      <c r="L378" s="46"/>
      <c r="M378" s="221" t="s">
        <v>19</v>
      </c>
      <c r="N378" s="222" t="s">
        <v>44</v>
      </c>
      <c r="O378" s="86"/>
      <c r="P378" s="223">
        <f>O378*H378</f>
        <v>0</v>
      </c>
      <c r="Q378" s="223">
        <v>0.00048000000000000001</v>
      </c>
      <c r="R378" s="223">
        <f>Q378*H378</f>
        <v>0.0043200000000000001</v>
      </c>
      <c r="S378" s="223">
        <v>0</v>
      </c>
      <c r="T378" s="224">
        <f>S378*H378</f>
        <v>0</v>
      </c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R378" s="225" t="s">
        <v>166</v>
      </c>
      <c r="AT378" s="225" t="s">
        <v>161</v>
      </c>
      <c r="AU378" s="225" t="s">
        <v>83</v>
      </c>
      <c r="AY378" s="19" t="s">
        <v>159</v>
      </c>
      <c r="BE378" s="226">
        <f>IF(N378="základní",J378,0)</f>
        <v>0</v>
      </c>
      <c r="BF378" s="226">
        <f>IF(N378="snížená",J378,0)</f>
        <v>0</v>
      </c>
      <c r="BG378" s="226">
        <f>IF(N378="zákl. přenesená",J378,0)</f>
        <v>0</v>
      </c>
      <c r="BH378" s="226">
        <f>IF(N378="sníž. přenesená",J378,0)</f>
        <v>0</v>
      </c>
      <c r="BI378" s="226">
        <f>IF(N378="nulová",J378,0)</f>
        <v>0</v>
      </c>
      <c r="BJ378" s="19" t="s">
        <v>81</v>
      </c>
      <c r="BK378" s="226">
        <f>ROUND(I378*H378,2)</f>
        <v>0</v>
      </c>
      <c r="BL378" s="19" t="s">
        <v>166</v>
      </c>
      <c r="BM378" s="225" t="s">
        <v>723</v>
      </c>
    </row>
    <row r="379" s="2" customFormat="1">
      <c r="A379" s="40"/>
      <c r="B379" s="41"/>
      <c r="C379" s="42"/>
      <c r="D379" s="227" t="s">
        <v>168</v>
      </c>
      <c r="E379" s="42"/>
      <c r="F379" s="228" t="s">
        <v>724</v>
      </c>
      <c r="G379" s="42"/>
      <c r="H379" s="42"/>
      <c r="I379" s="229"/>
      <c r="J379" s="42"/>
      <c r="K379" s="42"/>
      <c r="L379" s="46"/>
      <c r="M379" s="230"/>
      <c r="N379" s="231"/>
      <c r="O379" s="86"/>
      <c r="P379" s="86"/>
      <c r="Q379" s="86"/>
      <c r="R379" s="86"/>
      <c r="S379" s="86"/>
      <c r="T379" s="87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19" t="s">
        <v>168</v>
      </c>
      <c r="AU379" s="19" t="s">
        <v>83</v>
      </c>
    </row>
    <row r="380" s="2" customFormat="1" ht="24.15" customHeight="1">
      <c r="A380" s="40"/>
      <c r="B380" s="41"/>
      <c r="C380" s="255" t="s">
        <v>725</v>
      </c>
      <c r="D380" s="255" t="s">
        <v>244</v>
      </c>
      <c r="E380" s="256" t="s">
        <v>726</v>
      </c>
      <c r="F380" s="257" t="s">
        <v>727</v>
      </c>
      <c r="G380" s="258" t="s">
        <v>363</v>
      </c>
      <c r="H380" s="259">
        <v>4</v>
      </c>
      <c r="I380" s="260"/>
      <c r="J380" s="261">
        <f>ROUND(I380*H380,2)</f>
        <v>0</v>
      </c>
      <c r="K380" s="257" t="s">
        <v>165</v>
      </c>
      <c r="L380" s="262"/>
      <c r="M380" s="263" t="s">
        <v>19</v>
      </c>
      <c r="N380" s="264" t="s">
        <v>44</v>
      </c>
      <c r="O380" s="86"/>
      <c r="P380" s="223">
        <f>O380*H380</f>
        <v>0</v>
      </c>
      <c r="Q380" s="223">
        <v>0.014890000000000001</v>
      </c>
      <c r="R380" s="223">
        <f>Q380*H380</f>
        <v>0.059560000000000002</v>
      </c>
      <c r="S380" s="223">
        <v>0</v>
      </c>
      <c r="T380" s="224">
        <f>S380*H380</f>
        <v>0</v>
      </c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R380" s="225" t="s">
        <v>210</v>
      </c>
      <c r="AT380" s="225" t="s">
        <v>244</v>
      </c>
      <c r="AU380" s="225" t="s">
        <v>83</v>
      </c>
      <c r="AY380" s="19" t="s">
        <v>159</v>
      </c>
      <c r="BE380" s="226">
        <f>IF(N380="základní",J380,0)</f>
        <v>0</v>
      </c>
      <c r="BF380" s="226">
        <f>IF(N380="snížená",J380,0)</f>
        <v>0</v>
      </c>
      <c r="BG380" s="226">
        <f>IF(N380="zákl. přenesená",J380,0)</f>
        <v>0</v>
      </c>
      <c r="BH380" s="226">
        <f>IF(N380="sníž. přenesená",J380,0)</f>
        <v>0</v>
      </c>
      <c r="BI380" s="226">
        <f>IF(N380="nulová",J380,0)</f>
        <v>0</v>
      </c>
      <c r="BJ380" s="19" t="s">
        <v>81</v>
      </c>
      <c r="BK380" s="226">
        <f>ROUND(I380*H380,2)</f>
        <v>0</v>
      </c>
      <c r="BL380" s="19" t="s">
        <v>166</v>
      </c>
      <c r="BM380" s="225" t="s">
        <v>728</v>
      </c>
    </row>
    <row r="381" s="2" customFormat="1" ht="24.15" customHeight="1">
      <c r="A381" s="40"/>
      <c r="B381" s="41"/>
      <c r="C381" s="255" t="s">
        <v>729</v>
      </c>
      <c r="D381" s="255" t="s">
        <v>244</v>
      </c>
      <c r="E381" s="256" t="s">
        <v>730</v>
      </c>
      <c r="F381" s="257" t="s">
        <v>731</v>
      </c>
      <c r="G381" s="258" t="s">
        <v>363</v>
      </c>
      <c r="H381" s="259">
        <v>5</v>
      </c>
      <c r="I381" s="260"/>
      <c r="J381" s="261">
        <f>ROUND(I381*H381,2)</f>
        <v>0</v>
      </c>
      <c r="K381" s="257" t="s">
        <v>165</v>
      </c>
      <c r="L381" s="262"/>
      <c r="M381" s="263" t="s">
        <v>19</v>
      </c>
      <c r="N381" s="264" t="s">
        <v>44</v>
      </c>
      <c r="O381" s="86"/>
      <c r="P381" s="223">
        <f>O381*H381</f>
        <v>0</v>
      </c>
      <c r="Q381" s="223">
        <v>0.01521</v>
      </c>
      <c r="R381" s="223">
        <f>Q381*H381</f>
        <v>0.076049999999999993</v>
      </c>
      <c r="S381" s="223">
        <v>0</v>
      </c>
      <c r="T381" s="224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25" t="s">
        <v>210</v>
      </c>
      <c r="AT381" s="225" t="s">
        <v>244</v>
      </c>
      <c r="AU381" s="225" t="s">
        <v>83</v>
      </c>
      <c r="AY381" s="19" t="s">
        <v>159</v>
      </c>
      <c r="BE381" s="226">
        <f>IF(N381="základní",J381,0)</f>
        <v>0</v>
      </c>
      <c r="BF381" s="226">
        <f>IF(N381="snížená",J381,0)</f>
        <v>0</v>
      </c>
      <c r="BG381" s="226">
        <f>IF(N381="zákl. přenesená",J381,0)</f>
        <v>0</v>
      </c>
      <c r="BH381" s="226">
        <f>IF(N381="sníž. přenesená",J381,0)</f>
        <v>0</v>
      </c>
      <c r="BI381" s="226">
        <f>IF(N381="nulová",J381,0)</f>
        <v>0</v>
      </c>
      <c r="BJ381" s="19" t="s">
        <v>81</v>
      </c>
      <c r="BK381" s="226">
        <f>ROUND(I381*H381,2)</f>
        <v>0</v>
      </c>
      <c r="BL381" s="19" t="s">
        <v>166</v>
      </c>
      <c r="BM381" s="225" t="s">
        <v>732</v>
      </c>
    </row>
    <row r="382" s="2" customFormat="1" ht="37.8" customHeight="1">
      <c r="A382" s="40"/>
      <c r="B382" s="41"/>
      <c r="C382" s="214" t="s">
        <v>733</v>
      </c>
      <c r="D382" s="214" t="s">
        <v>161</v>
      </c>
      <c r="E382" s="215" t="s">
        <v>734</v>
      </c>
      <c r="F382" s="216" t="s">
        <v>735</v>
      </c>
      <c r="G382" s="217" t="s">
        <v>363</v>
      </c>
      <c r="H382" s="218">
        <v>1</v>
      </c>
      <c r="I382" s="219"/>
      <c r="J382" s="220">
        <f>ROUND(I382*H382,2)</f>
        <v>0</v>
      </c>
      <c r="K382" s="216" t="s">
        <v>165</v>
      </c>
      <c r="L382" s="46"/>
      <c r="M382" s="221" t="s">
        <v>19</v>
      </c>
      <c r="N382" s="222" t="s">
        <v>44</v>
      </c>
      <c r="O382" s="86"/>
      <c r="P382" s="223">
        <f>O382*H382</f>
        <v>0</v>
      </c>
      <c r="Q382" s="223">
        <v>0.44169999999999998</v>
      </c>
      <c r="R382" s="223">
        <f>Q382*H382</f>
        <v>0.44169999999999998</v>
      </c>
      <c r="S382" s="223">
        <v>0</v>
      </c>
      <c r="T382" s="224">
        <f>S382*H382</f>
        <v>0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25" t="s">
        <v>166</v>
      </c>
      <c r="AT382" s="225" t="s">
        <v>161</v>
      </c>
      <c r="AU382" s="225" t="s">
        <v>83</v>
      </c>
      <c r="AY382" s="19" t="s">
        <v>159</v>
      </c>
      <c r="BE382" s="226">
        <f>IF(N382="základní",J382,0)</f>
        <v>0</v>
      </c>
      <c r="BF382" s="226">
        <f>IF(N382="snížená",J382,0)</f>
        <v>0</v>
      </c>
      <c r="BG382" s="226">
        <f>IF(N382="zákl. přenesená",J382,0)</f>
        <v>0</v>
      </c>
      <c r="BH382" s="226">
        <f>IF(N382="sníž. přenesená",J382,0)</f>
        <v>0</v>
      </c>
      <c r="BI382" s="226">
        <f>IF(N382="nulová",J382,0)</f>
        <v>0</v>
      </c>
      <c r="BJ382" s="19" t="s">
        <v>81</v>
      </c>
      <c r="BK382" s="226">
        <f>ROUND(I382*H382,2)</f>
        <v>0</v>
      </c>
      <c r="BL382" s="19" t="s">
        <v>166</v>
      </c>
      <c r="BM382" s="225" t="s">
        <v>736</v>
      </c>
    </row>
    <row r="383" s="2" customFormat="1">
      <c r="A383" s="40"/>
      <c r="B383" s="41"/>
      <c r="C383" s="42"/>
      <c r="D383" s="227" t="s">
        <v>168</v>
      </c>
      <c r="E383" s="42"/>
      <c r="F383" s="228" t="s">
        <v>737</v>
      </c>
      <c r="G383" s="42"/>
      <c r="H383" s="42"/>
      <c r="I383" s="229"/>
      <c r="J383" s="42"/>
      <c r="K383" s="42"/>
      <c r="L383" s="46"/>
      <c r="M383" s="230"/>
      <c r="N383" s="231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168</v>
      </c>
      <c r="AU383" s="19" t="s">
        <v>83</v>
      </c>
    </row>
    <row r="384" s="2" customFormat="1" ht="37.8" customHeight="1">
      <c r="A384" s="40"/>
      <c r="B384" s="41"/>
      <c r="C384" s="255" t="s">
        <v>738</v>
      </c>
      <c r="D384" s="255" t="s">
        <v>244</v>
      </c>
      <c r="E384" s="256" t="s">
        <v>739</v>
      </c>
      <c r="F384" s="257" t="s">
        <v>740</v>
      </c>
      <c r="G384" s="258" t="s">
        <v>363</v>
      </c>
      <c r="H384" s="259">
        <v>1</v>
      </c>
      <c r="I384" s="260"/>
      <c r="J384" s="261">
        <f>ROUND(I384*H384,2)</f>
        <v>0</v>
      </c>
      <c r="K384" s="257" t="s">
        <v>165</v>
      </c>
      <c r="L384" s="262"/>
      <c r="M384" s="263" t="s">
        <v>19</v>
      </c>
      <c r="N384" s="264" t="s">
        <v>44</v>
      </c>
      <c r="O384" s="86"/>
      <c r="P384" s="223">
        <f>O384*H384</f>
        <v>0</v>
      </c>
      <c r="Q384" s="223">
        <v>0.01521</v>
      </c>
      <c r="R384" s="223">
        <f>Q384*H384</f>
        <v>0.01521</v>
      </c>
      <c r="S384" s="223">
        <v>0</v>
      </c>
      <c r="T384" s="224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25" t="s">
        <v>210</v>
      </c>
      <c r="AT384" s="225" t="s">
        <v>244</v>
      </c>
      <c r="AU384" s="225" t="s">
        <v>83</v>
      </c>
      <c r="AY384" s="19" t="s">
        <v>159</v>
      </c>
      <c r="BE384" s="226">
        <f>IF(N384="základní",J384,0)</f>
        <v>0</v>
      </c>
      <c r="BF384" s="226">
        <f>IF(N384="snížená",J384,0)</f>
        <v>0</v>
      </c>
      <c r="BG384" s="226">
        <f>IF(N384="zákl. přenesená",J384,0)</f>
        <v>0</v>
      </c>
      <c r="BH384" s="226">
        <f>IF(N384="sníž. přenesená",J384,0)</f>
        <v>0</v>
      </c>
      <c r="BI384" s="226">
        <f>IF(N384="nulová",J384,0)</f>
        <v>0</v>
      </c>
      <c r="BJ384" s="19" t="s">
        <v>81</v>
      </c>
      <c r="BK384" s="226">
        <f>ROUND(I384*H384,2)</f>
        <v>0</v>
      </c>
      <c r="BL384" s="19" t="s">
        <v>166</v>
      </c>
      <c r="BM384" s="225" t="s">
        <v>741</v>
      </c>
    </row>
    <row r="385" s="12" customFormat="1" ht="22.8" customHeight="1">
      <c r="A385" s="12"/>
      <c r="B385" s="198"/>
      <c r="C385" s="199"/>
      <c r="D385" s="200" t="s">
        <v>72</v>
      </c>
      <c r="E385" s="212" t="s">
        <v>215</v>
      </c>
      <c r="F385" s="212" t="s">
        <v>742</v>
      </c>
      <c r="G385" s="199"/>
      <c r="H385" s="199"/>
      <c r="I385" s="202"/>
      <c r="J385" s="213">
        <f>BK385</f>
        <v>0</v>
      </c>
      <c r="K385" s="199"/>
      <c r="L385" s="204"/>
      <c r="M385" s="205"/>
      <c r="N385" s="206"/>
      <c r="O385" s="206"/>
      <c r="P385" s="207">
        <f>SUM(P386:P522)</f>
        <v>0</v>
      </c>
      <c r="Q385" s="206"/>
      <c r="R385" s="207">
        <f>SUM(R386:R522)</f>
        <v>8.2940699999999996</v>
      </c>
      <c r="S385" s="206"/>
      <c r="T385" s="208">
        <f>SUM(T386:T522)</f>
        <v>159.00360699999999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R385" s="209" t="s">
        <v>81</v>
      </c>
      <c r="AT385" s="210" t="s">
        <v>72</v>
      </c>
      <c r="AU385" s="210" t="s">
        <v>81</v>
      </c>
      <c r="AY385" s="209" t="s">
        <v>159</v>
      </c>
      <c r="BK385" s="211">
        <f>SUM(BK386:BK522)</f>
        <v>0</v>
      </c>
    </row>
    <row r="386" s="2" customFormat="1" ht="44.25" customHeight="1">
      <c r="A386" s="40"/>
      <c r="B386" s="41"/>
      <c r="C386" s="214" t="s">
        <v>743</v>
      </c>
      <c r="D386" s="214" t="s">
        <v>161</v>
      </c>
      <c r="E386" s="215" t="s">
        <v>744</v>
      </c>
      <c r="F386" s="216" t="s">
        <v>745</v>
      </c>
      <c r="G386" s="217" t="s">
        <v>172</v>
      </c>
      <c r="H386" s="218">
        <v>55</v>
      </c>
      <c r="I386" s="219"/>
      <c r="J386" s="220">
        <f>ROUND(I386*H386,2)</f>
        <v>0</v>
      </c>
      <c r="K386" s="216" t="s">
        <v>165</v>
      </c>
      <c r="L386" s="46"/>
      <c r="M386" s="221" t="s">
        <v>19</v>
      </c>
      <c r="N386" s="222" t="s">
        <v>44</v>
      </c>
      <c r="O386" s="86"/>
      <c r="P386" s="223">
        <f>O386*H386</f>
        <v>0</v>
      </c>
      <c r="Q386" s="223">
        <v>0.10095</v>
      </c>
      <c r="R386" s="223">
        <f>Q386*H386</f>
        <v>5.5522499999999999</v>
      </c>
      <c r="S386" s="223">
        <v>0</v>
      </c>
      <c r="T386" s="224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25" t="s">
        <v>166</v>
      </c>
      <c r="AT386" s="225" t="s">
        <v>161</v>
      </c>
      <c r="AU386" s="225" t="s">
        <v>83</v>
      </c>
      <c r="AY386" s="19" t="s">
        <v>159</v>
      </c>
      <c r="BE386" s="226">
        <f>IF(N386="základní",J386,0)</f>
        <v>0</v>
      </c>
      <c r="BF386" s="226">
        <f>IF(N386="snížená",J386,0)</f>
        <v>0</v>
      </c>
      <c r="BG386" s="226">
        <f>IF(N386="zákl. přenesená",J386,0)</f>
        <v>0</v>
      </c>
      <c r="BH386" s="226">
        <f>IF(N386="sníž. přenesená",J386,0)</f>
        <v>0</v>
      </c>
      <c r="BI386" s="226">
        <f>IF(N386="nulová",J386,0)</f>
        <v>0</v>
      </c>
      <c r="BJ386" s="19" t="s">
        <v>81</v>
      </c>
      <c r="BK386" s="226">
        <f>ROUND(I386*H386,2)</f>
        <v>0</v>
      </c>
      <c r="BL386" s="19" t="s">
        <v>166</v>
      </c>
      <c r="BM386" s="225" t="s">
        <v>746</v>
      </c>
    </row>
    <row r="387" s="2" customFormat="1">
      <c r="A387" s="40"/>
      <c r="B387" s="41"/>
      <c r="C387" s="42"/>
      <c r="D387" s="227" t="s">
        <v>168</v>
      </c>
      <c r="E387" s="42"/>
      <c r="F387" s="228" t="s">
        <v>747</v>
      </c>
      <c r="G387" s="42"/>
      <c r="H387" s="42"/>
      <c r="I387" s="229"/>
      <c r="J387" s="42"/>
      <c r="K387" s="42"/>
      <c r="L387" s="46"/>
      <c r="M387" s="230"/>
      <c r="N387" s="231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168</v>
      </c>
      <c r="AU387" s="19" t="s">
        <v>83</v>
      </c>
    </row>
    <row r="388" s="13" customFormat="1">
      <c r="A388" s="13"/>
      <c r="B388" s="232"/>
      <c r="C388" s="233"/>
      <c r="D388" s="234" t="s">
        <v>181</v>
      </c>
      <c r="E388" s="235" t="s">
        <v>19</v>
      </c>
      <c r="F388" s="236" t="s">
        <v>748</v>
      </c>
      <c r="G388" s="233"/>
      <c r="H388" s="237">
        <v>55</v>
      </c>
      <c r="I388" s="238"/>
      <c r="J388" s="233"/>
      <c r="K388" s="233"/>
      <c r="L388" s="239"/>
      <c r="M388" s="240"/>
      <c r="N388" s="241"/>
      <c r="O388" s="241"/>
      <c r="P388" s="241"/>
      <c r="Q388" s="241"/>
      <c r="R388" s="241"/>
      <c r="S388" s="241"/>
      <c r="T388" s="242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3" t="s">
        <v>181</v>
      </c>
      <c r="AU388" s="243" t="s">
        <v>83</v>
      </c>
      <c r="AV388" s="13" t="s">
        <v>83</v>
      </c>
      <c r="AW388" s="13" t="s">
        <v>33</v>
      </c>
      <c r="AX388" s="13" t="s">
        <v>81</v>
      </c>
      <c r="AY388" s="243" t="s">
        <v>159</v>
      </c>
    </row>
    <row r="389" s="2" customFormat="1" ht="16.5" customHeight="1">
      <c r="A389" s="40"/>
      <c r="B389" s="41"/>
      <c r="C389" s="255" t="s">
        <v>749</v>
      </c>
      <c r="D389" s="255" t="s">
        <v>244</v>
      </c>
      <c r="E389" s="256" t="s">
        <v>750</v>
      </c>
      <c r="F389" s="257" t="s">
        <v>751</v>
      </c>
      <c r="G389" s="258" t="s">
        <v>172</v>
      </c>
      <c r="H389" s="259">
        <v>55</v>
      </c>
      <c r="I389" s="260"/>
      <c r="J389" s="261">
        <f>ROUND(I389*H389,2)</f>
        <v>0</v>
      </c>
      <c r="K389" s="257" t="s">
        <v>165</v>
      </c>
      <c r="L389" s="262"/>
      <c r="M389" s="263" t="s">
        <v>19</v>
      </c>
      <c r="N389" s="264" t="s">
        <v>44</v>
      </c>
      <c r="O389" s="86"/>
      <c r="P389" s="223">
        <f>O389*H389</f>
        <v>0</v>
      </c>
      <c r="Q389" s="223">
        <v>0.045999999999999999</v>
      </c>
      <c r="R389" s="223">
        <f>Q389*H389</f>
        <v>2.5299999999999998</v>
      </c>
      <c r="S389" s="223">
        <v>0</v>
      </c>
      <c r="T389" s="224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25" t="s">
        <v>210</v>
      </c>
      <c r="AT389" s="225" t="s">
        <v>244</v>
      </c>
      <c r="AU389" s="225" t="s">
        <v>83</v>
      </c>
      <c r="AY389" s="19" t="s">
        <v>159</v>
      </c>
      <c r="BE389" s="226">
        <f>IF(N389="základní",J389,0)</f>
        <v>0</v>
      </c>
      <c r="BF389" s="226">
        <f>IF(N389="snížená",J389,0)</f>
        <v>0</v>
      </c>
      <c r="BG389" s="226">
        <f>IF(N389="zákl. přenesená",J389,0)</f>
        <v>0</v>
      </c>
      <c r="BH389" s="226">
        <f>IF(N389="sníž. přenesená",J389,0)</f>
        <v>0</v>
      </c>
      <c r="BI389" s="226">
        <f>IF(N389="nulová",J389,0)</f>
        <v>0</v>
      </c>
      <c r="BJ389" s="19" t="s">
        <v>81</v>
      </c>
      <c r="BK389" s="226">
        <f>ROUND(I389*H389,2)</f>
        <v>0</v>
      </c>
      <c r="BL389" s="19" t="s">
        <v>166</v>
      </c>
      <c r="BM389" s="225" t="s">
        <v>752</v>
      </c>
    </row>
    <row r="390" s="2" customFormat="1" ht="44.25" customHeight="1">
      <c r="A390" s="40"/>
      <c r="B390" s="41"/>
      <c r="C390" s="214" t="s">
        <v>753</v>
      </c>
      <c r="D390" s="214" t="s">
        <v>161</v>
      </c>
      <c r="E390" s="215" t="s">
        <v>754</v>
      </c>
      <c r="F390" s="216" t="s">
        <v>755</v>
      </c>
      <c r="G390" s="217" t="s">
        <v>164</v>
      </c>
      <c r="H390" s="218">
        <v>450</v>
      </c>
      <c r="I390" s="219"/>
      <c r="J390" s="220">
        <f>ROUND(I390*H390,2)</f>
        <v>0</v>
      </c>
      <c r="K390" s="216" t="s">
        <v>165</v>
      </c>
      <c r="L390" s="46"/>
      <c r="M390" s="221" t="s">
        <v>19</v>
      </c>
      <c r="N390" s="222" t="s">
        <v>44</v>
      </c>
      <c r="O390" s="86"/>
      <c r="P390" s="223">
        <f>O390*H390</f>
        <v>0</v>
      </c>
      <c r="Q390" s="223">
        <v>0</v>
      </c>
      <c r="R390" s="223">
        <f>Q390*H390</f>
        <v>0</v>
      </c>
      <c r="S390" s="223">
        <v>0</v>
      </c>
      <c r="T390" s="224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25" t="s">
        <v>166</v>
      </c>
      <c r="AT390" s="225" t="s">
        <v>161</v>
      </c>
      <c r="AU390" s="225" t="s">
        <v>83</v>
      </c>
      <c r="AY390" s="19" t="s">
        <v>159</v>
      </c>
      <c r="BE390" s="226">
        <f>IF(N390="základní",J390,0)</f>
        <v>0</v>
      </c>
      <c r="BF390" s="226">
        <f>IF(N390="snížená",J390,0)</f>
        <v>0</v>
      </c>
      <c r="BG390" s="226">
        <f>IF(N390="zákl. přenesená",J390,0)</f>
        <v>0</v>
      </c>
      <c r="BH390" s="226">
        <f>IF(N390="sníž. přenesená",J390,0)</f>
        <v>0</v>
      </c>
      <c r="BI390" s="226">
        <f>IF(N390="nulová",J390,0)</f>
        <v>0</v>
      </c>
      <c r="BJ390" s="19" t="s">
        <v>81</v>
      </c>
      <c r="BK390" s="226">
        <f>ROUND(I390*H390,2)</f>
        <v>0</v>
      </c>
      <c r="BL390" s="19" t="s">
        <v>166</v>
      </c>
      <c r="BM390" s="225" t="s">
        <v>756</v>
      </c>
    </row>
    <row r="391" s="2" customFormat="1">
      <c r="A391" s="40"/>
      <c r="B391" s="41"/>
      <c r="C391" s="42"/>
      <c r="D391" s="227" t="s">
        <v>168</v>
      </c>
      <c r="E391" s="42"/>
      <c r="F391" s="228" t="s">
        <v>757</v>
      </c>
      <c r="G391" s="42"/>
      <c r="H391" s="42"/>
      <c r="I391" s="229"/>
      <c r="J391" s="42"/>
      <c r="K391" s="42"/>
      <c r="L391" s="46"/>
      <c r="M391" s="230"/>
      <c r="N391" s="231"/>
      <c r="O391" s="86"/>
      <c r="P391" s="86"/>
      <c r="Q391" s="86"/>
      <c r="R391" s="86"/>
      <c r="S391" s="86"/>
      <c r="T391" s="87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9" t="s">
        <v>168</v>
      </c>
      <c r="AU391" s="19" t="s">
        <v>83</v>
      </c>
    </row>
    <row r="392" s="13" customFormat="1">
      <c r="A392" s="13"/>
      <c r="B392" s="232"/>
      <c r="C392" s="233"/>
      <c r="D392" s="234" t="s">
        <v>181</v>
      </c>
      <c r="E392" s="235" t="s">
        <v>19</v>
      </c>
      <c r="F392" s="236" t="s">
        <v>758</v>
      </c>
      <c r="G392" s="233"/>
      <c r="H392" s="237">
        <v>449.39999999999998</v>
      </c>
      <c r="I392" s="238"/>
      <c r="J392" s="233"/>
      <c r="K392" s="233"/>
      <c r="L392" s="239"/>
      <c r="M392" s="240"/>
      <c r="N392" s="241"/>
      <c r="O392" s="241"/>
      <c r="P392" s="241"/>
      <c r="Q392" s="241"/>
      <c r="R392" s="241"/>
      <c r="S392" s="241"/>
      <c r="T392" s="242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3" t="s">
        <v>181</v>
      </c>
      <c r="AU392" s="243" t="s">
        <v>83</v>
      </c>
      <c r="AV392" s="13" t="s">
        <v>83</v>
      </c>
      <c r="AW392" s="13" t="s">
        <v>33</v>
      </c>
      <c r="AX392" s="13" t="s">
        <v>73</v>
      </c>
      <c r="AY392" s="243" t="s">
        <v>159</v>
      </c>
    </row>
    <row r="393" s="13" customFormat="1">
      <c r="A393" s="13"/>
      <c r="B393" s="232"/>
      <c r="C393" s="233"/>
      <c r="D393" s="234" t="s">
        <v>181</v>
      </c>
      <c r="E393" s="235" t="s">
        <v>19</v>
      </c>
      <c r="F393" s="236" t="s">
        <v>759</v>
      </c>
      <c r="G393" s="233"/>
      <c r="H393" s="237">
        <v>0.59999999999999998</v>
      </c>
      <c r="I393" s="238"/>
      <c r="J393" s="233"/>
      <c r="K393" s="233"/>
      <c r="L393" s="239"/>
      <c r="M393" s="240"/>
      <c r="N393" s="241"/>
      <c r="O393" s="241"/>
      <c r="P393" s="241"/>
      <c r="Q393" s="241"/>
      <c r="R393" s="241"/>
      <c r="S393" s="241"/>
      <c r="T393" s="242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3" t="s">
        <v>181</v>
      </c>
      <c r="AU393" s="243" t="s">
        <v>83</v>
      </c>
      <c r="AV393" s="13" t="s">
        <v>83</v>
      </c>
      <c r="AW393" s="13" t="s">
        <v>33</v>
      </c>
      <c r="AX393" s="13" t="s">
        <v>73</v>
      </c>
      <c r="AY393" s="243" t="s">
        <v>159</v>
      </c>
    </row>
    <row r="394" s="14" customFormat="1">
      <c r="A394" s="14"/>
      <c r="B394" s="244"/>
      <c r="C394" s="245"/>
      <c r="D394" s="234" t="s">
        <v>181</v>
      </c>
      <c r="E394" s="246" t="s">
        <v>19</v>
      </c>
      <c r="F394" s="247" t="s">
        <v>189</v>
      </c>
      <c r="G394" s="245"/>
      <c r="H394" s="248">
        <v>450</v>
      </c>
      <c r="I394" s="249"/>
      <c r="J394" s="245"/>
      <c r="K394" s="245"/>
      <c r="L394" s="250"/>
      <c r="M394" s="251"/>
      <c r="N394" s="252"/>
      <c r="O394" s="252"/>
      <c r="P394" s="252"/>
      <c r="Q394" s="252"/>
      <c r="R394" s="252"/>
      <c r="S394" s="252"/>
      <c r="T394" s="253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4" t="s">
        <v>181</v>
      </c>
      <c r="AU394" s="254" t="s">
        <v>83</v>
      </c>
      <c r="AV394" s="14" t="s">
        <v>166</v>
      </c>
      <c r="AW394" s="14" t="s">
        <v>33</v>
      </c>
      <c r="AX394" s="14" t="s">
        <v>81</v>
      </c>
      <c r="AY394" s="254" t="s">
        <v>159</v>
      </c>
    </row>
    <row r="395" s="2" customFormat="1" ht="49.05" customHeight="1">
      <c r="A395" s="40"/>
      <c r="B395" s="41"/>
      <c r="C395" s="214" t="s">
        <v>760</v>
      </c>
      <c r="D395" s="214" t="s">
        <v>161</v>
      </c>
      <c r="E395" s="215" t="s">
        <v>761</v>
      </c>
      <c r="F395" s="216" t="s">
        <v>762</v>
      </c>
      <c r="G395" s="217" t="s">
        <v>164</v>
      </c>
      <c r="H395" s="218">
        <v>9000</v>
      </c>
      <c r="I395" s="219"/>
      <c r="J395" s="220">
        <f>ROUND(I395*H395,2)</f>
        <v>0</v>
      </c>
      <c r="K395" s="216" t="s">
        <v>165</v>
      </c>
      <c r="L395" s="46"/>
      <c r="M395" s="221" t="s">
        <v>19</v>
      </c>
      <c r="N395" s="222" t="s">
        <v>44</v>
      </c>
      <c r="O395" s="86"/>
      <c r="P395" s="223">
        <f>O395*H395</f>
        <v>0</v>
      </c>
      <c r="Q395" s="223">
        <v>0</v>
      </c>
      <c r="R395" s="223">
        <f>Q395*H395</f>
        <v>0</v>
      </c>
      <c r="S395" s="223">
        <v>0</v>
      </c>
      <c r="T395" s="224">
        <f>S395*H395</f>
        <v>0</v>
      </c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R395" s="225" t="s">
        <v>166</v>
      </c>
      <c r="AT395" s="225" t="s">
        <v>161</v>
      </c>
      <c r="AU395" s="225" t="s">
        <v>83</v>
      </c>
      <c r="AY395" s="19" t="s">
        <v>159</v>
      </c>
      <c r="BE395" s="226">
        <f>IF(N395="základní",J395,0)</f>
        <v>0</v>
      </c>
      <c r="BF395" s="226">
        <f>IF(N395="snížená",J395,0)</f>
        <v>0</v>
      </c>
      <c r="BG395" s="226">
        <f>IF(N395="zákl. přenesená",J395,0)</f>
        <v>0</v>
      </c>
      <c r="BH395" s="226">
        <f>IF(N395="sníž. přenesená",J395,0)</f>
        <v>0</v>
      </c>
      <c r="BI395" s="226">
        <f>IF(N395="nulová",J395,0)</f>
        <v>0</v>
      </c>
      <c r="BJ395" s="19" t="s">
        <v>81</v>
      </c>
      <c r="BK395" s="226">
        <f>ROUND(I395*H395,2)</f>
        <v>0</v>
      </c>
      <c r="BL395" s="19" t="s">
        <v>166</v>
      </c>
      <c r="BM395" s="225" t="s">
        <v>763</v>
      </c>
    </row>
    <row r="396" s="2" customFormat="1">
      <c r="A396" s="40"/>
      <c r="B396" s="41"/>
      <c r="C396" s="42"/>
      <c r="D396" s="227" t="s">
        <v>168</v>
      </c>
      <c r="E396" s="42"/>
      <c r="F396" s="228" t="s">
        <v>764</v>
      </c>
      <c r="G396" s="42"/>
      <c r="H396" s="42"/>
      <c r="I396" s="229"/>
      <c r="J396" s="42"/>
      <c r="K396" s="42"/>
      <c r="L396" s="46"/>
      <c r="M396" s="230"/>
      <c r="N396" s="231"/>
      <c r="O396" s="86"/>
      <c r="P396" s="86"/>
      <c r="Q396" s="86"/>
      <c r="R396" s="86"/>
      <c r="S396" s="86"/>
      <c r="T396" s="87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T396" s="19" t="s">
        <v>168</v>
      </c>
      <c r="AU396" s="19" t="s">
        <v>83</v>
      </c>
    </row>
    <row r="397" s="13" customFormat="1">
      <c r="A397" s="13"/>
      <c r="B397" s="232"/>
      <c r="C397" s="233"/>
      <c r="D397" s="234" t="s">
        <v>181</v>
      </c>
      <c r="E397" s="233"/>
      <c r="F397" s="236" t="s">
        <v>765</v>
      </c>
      <c r="G397" s="233"/>
      <c r="H397" s="237">
        <v>9000</v>
      </c>
      <c r="I397" s="238"/>
      <c r="J397" s="233"/>
      <c r="K397" s="233"/>
      <c r="L397" s="239"/>
      <c r="M397" s="240"/>
      <c r="N397" s="241"/>
      <c r="O397" s="241"/>
      <c r="P397" s="241"/>
      <c r="Q397" s="241"/>
      <c r="R397" s="241"/>
      <c r="S397" s="241"/>
      <c r="T397" s="242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3" t="s">
        <v>181</v>
      </c>
      <c r="AU397" s="243" t="s">
        <v>83</v>
      </c>
      <c r="AV397" s="13" t="s">
        <v>83</v>
      </c>
      <c r="AW397" s="13" t="s">
        <v>4</v>
      </c>
      <c r="AX397" s="13" t="s">
        <v>81</v>
      </c>
      <c r="AY397" s="243" t="s">
        <v>159</v>
      </c>
    </row>
    <row r="398" s="2" customFormat="1" ht="44.25" customHeight="1">
      <c r="A398" s="40"/>
      <c r="B398" s="41"/>
      <c r="C398" s="214" t="s">
        <v>766</v>
      </c>
      <c r="D398" s="214" t="s">
        <v>161</v>
      </c>
      <c r="E398" s="215" t="s">
        <v>767</v>
      </c>
      <c r="F398" s="216" t="s">
        <v>768</v>
      </c>
      <c r="G398" s="217" t="s">
        <v>164</v>
      </c>
      <c r="H398" s="218">
        <v>450</v>
      </c>
      <c r="I398" s="219"/>
      <c r="J398" s="220">
        <f>ROUND(I398*H398,2)</f>
        <v>0</v>
      </c>
      <c r="K398" s="216" t="s">
        <v>165</v>
      </c>
      <c r="L398" s="46"/>
      <c r="M398" s="221" t="s">
        <v>19</v>
      </c>
      <c r="N398" s="222" t="s">
        <v>44</v>
      </c>
      <c r="O398" s="86"/>
      <c r="P398" s="223">
        <f>O398*H398</f>
        <v>0</v>
      </c>
      <c r="Q398" s="223">
        <v>0</v>
      </c>
      <c r="R398" s="223">
        <f>Q398*H398</f>
        <v>0</v>
      </c>
      <c r="S398" s="223">
        <v>0</v>
      </c>
      <c r="T398" s="224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25" t="s">
        <v>166</v>
      </c>
      <c r="AT398" s="225" t="s">
        <v>161</v>
      </c>
      <c r="AU398" s="225" t="s">
        <v>83</v>
      </c>
      <c r="AY398" s="19" t="s">
        <v>159</v>
      </c>
      <c r="BE398" s="226">
        <f>IF(N398="základní",J398,0)</f>
        <v>0</v>
      </c>
      <c r="BF398" s="226">
        <f>IF(N398="snížená",J398,0)</f>
        <v>0</v>
      </c>
      <c r="BG398" s="226">
        <f>IF(N398="zákl. přenesená",J398,0)</f>
        <v>0</v>
      </c>
      <c r="BH398" s="226">
        <f>IF(N398="sníž. přenesená",J398,0)</f>
        <v>0</v>
      </c>
      <c r="BI398" s="226">
        <f>IF(N398="nulová",J398,0)</f>
        <v>0</v>
      </c>
      <c r="BJ398" s="19" t="s">
        <v>81</v>
      </c>
      <c r="BK398" s="226">
        <f>ROUND(I398*H398,2)</f>
        <v>0</v>
      </c>
      <c r="BL398" s="19" t="s">
        <v>166</v>
      </c>
      <c r="BM398" s="225" t="s">
        <v>769</v>
      </c>
    </row>
    <row r="399" s="2" customFormat="1">
      <c r="A399" s="40"/>
      <c r="B399" s="41"/>
      <c r="C399" s="42"/>
      <c r="D399" s="227" t="s">
        <v>168</v>
      </c>
      <c r="E399" s="42"/>
      <c r="F399" s="228" t="s">
        <v>770</v>
      </c>
      <c r="G399" s="42"/>
      <c r="H399" s="42"/>
      <c r="I399" s="229"/>
      <c r="J399" s="42"/>
      <c r="K399" s="42"/>
      <c r="L399" s="46"/>
      <c r="M399" s="230"/>
      <c r="N399" s="231"/>
      <c r="O399" s="86"/>
      <c r="P399" s="86"/>
      <c r="Q399" s="86"/>
      <c r="R399" s="86"/>
      <c r="S399" s="86"/>
      <c r="T399" s="87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19" t="s">
        <v>168</v>
      </c>
      <c r="AU399" s="19" t="s">
        <v>83</v>
      </c>
    </row>
    <row r="400" s="2" customFormat="1" ht="37.8" customHeight="1">
      <c r="A400" s="40"/>
      <c r="B400" s="41"/>
      <c r="C400" s="214" t="s">
        <v>771</v>
      </c>
      <c r="D400" s="214" t="s">
        <v>161</v>
      </c>
      <c r="E400" s="215" t="s">
        <v>772</v>
      </c>
      <c r="F400" s="216" t="s">
        <v>773</v>
      </c>
      <c r="G400" s="217" t="s">
        <v>178</v>
      </c>
      <c r="H400" s="218">
        <v>297.60000000000002</v>
      </c>
      <c r="I400" s="219"/>
      <c r="J400" s="220">
        <f>ROUND(I400*H400,2)</f>
        <v>0</v>
      </c>
      <c r="K400" s="216" t="s">
        <v>165</v>
      </c>
      <c r="L400" s="46"/>
      <c r="M400" s="221" t="s">
        <v>19</v>
      </c>
      <c r="N400" s="222" t="s">
        <v>44</v>
      </c>
      <c r="O400" s="86"/>
      <c r="P400" s="223">
        <f>O400*H400</f>
        <v>0</v>
      </c>
      <c r="Q400" s="223">
        <v>0</v>
      </c>
      <c r="R400" s="223">
        <f>Q400*H400</f>
        <v>0</v>
      </c>
      <c r="S400" s="223">
        <v>0</v>
      </c>
      <c r="T400" s="224">
        <f>S400*H400</f>
        <v>0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25" t="s">
        <v>166</v>
      </c>
      <c r="AT400" s="225" t="s">
        <v>161</v>
      </c>
      <c r="AU400" s="225" t="s">
        <v>83</v>
      </c>
      <c r="AY400" s="19" t="s">
        <v>159</v>
      </c>
      <c r="BE400" s="226">
        <f>IF(N400="základní",J400,0)</f>
        <v>0</v>
      </c>
      <c r="BF400" s="226">
        <f>IF(N400="snížená",J400,0)</f>
        <v>0</v>
      </c>
      <c r="BG400" s="226">
        <f>IF(N400="zákl. přenesená",J400,0)</f>
        <v>0</v>
      </c>
      <c r="BH400" s="226">
        <f>IF(N400="sníž. přenesená",J400,0)</f>
        <v>0</v>
      </c>
      <c r="BI400" s="226">
        <f>IF(N400="nulová",J400,0)</f>
        <v>0</v>
      </c>
      <c r="BJ400" s="19" t="s">
        <v>81</v>
      </c>
      <c r="BK400" s="226">
        <f>ROUND(I400*H400,2)</f>
        <v>0</v>
      </c>
      <c r="BL400" s="19" t="s">
        <v>166</v>
      </c>
      <c r="BM400" s="225" t="s">
        <v>774</v>
      </c>
    </row>
    <row r="401" s="2" customFormat="1">
      <c r="A401" s="40"/>
      <c r="B401" s="41"/>
      <c r="C401" s="42"/>
      <c r="D401" s="227" t="s">
        <v>168</v>
      </c>
      <c r="E401" s="42"/>
      <c r="F401" s="228" t="s">
        <v>775</v>
      </c>
      <c r="G401" s="42"/>
      <c r="H401" s="42"/>
      <c r="I401" s="229"/>
      <c r="J401" s="42"/>
      <c r="K401" s="42"/>
      <c r="L401" s="46"/>
      <c r="M401" s="230"/>
      <c r="N401" s="231"/>
      <c r="O401" s="86"/>
      <c r="P401" s="86"/>
      <c r="Q401" s="86"/>
      <c r="R401" s="86"/>
      <c r="S401" s="86"/>
      <c r="T401" s="87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19" t="s">
        <v>168</v>
      </c>
      <c r="AU401" s="19" t="s">
        <v>83</v>
      </c>
    </row>
    <row r="402" s="13" customFormat="1">
      <c r="A402" s="13"/>
      <c r="B402" s="232"/>
      <c r="C402" s="233"/>
      <c r="D402" s="234" t="s">
        <v>181</v>
      </c>
      <c r="E402" s="235" t="s">
        <v>19</v>
      </c>
      <c r="F402" s="236" t="s">
        <v>776</v>
      </c>
      <c r="G402" s="233"/>
      <c r="H402" s="237">
        <v>297.60000000000002</v>
      </c>
      <c r="I402" s="238"/>
      <c r="J402" s="233"/>
      <c r="K402" s="233"/>
      <c r="L402" s="239"/>
      <c r="M402" s="240"/>
      <c r="N402" s="241"/>
      <c r="O402" s="241"/>
      <c r="P402" s="241"/>
      <c r="Q402" s="241"/>
      <c r="R402" s="241"/>
      <c r="S402" s="241"/>
      <c r="T402" s="242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3" t="s">
        <v>181</v>
      </c>
      <c r="AU402" s="243" t="s">
        <v>83</v>
      </c>
      <c r="AV402" s="13" t="s">
        <v>83</v>
      </c>
      <c r="AW402" s="13" t="s">
        <v>33</v>
      </c>
      <c r="AX402" s="13" t="s">
        <v>81</v>
      </c>
      <c r="AY402" s="243" t="s">
        <v>159</v>
      </c>
    </row>
    <row r="403" s="2" customFormat="1" ht="44.25" customHeight="1">
      <c r="A403" s="40"/>
      <c r="B403" s="41"/>
      <c r="C403" s="214" t="s">
        <v>777</v>
      </c>
      <c r="D403" s="214" t="s">
        <v>161</v>
      </c>
      <c r="E403" s="215" t="s">
        <v>778</v>
      </c>
      <c r="F403" s="216" t="s">
        <v>779</v>
      </c>
      <c r="G403" s="217" t="s">
        <v>178</v>
      </c>
      <c r="H403" s="218">
        <v>2083.1999999999998</v>
      </c>
      <c r="I403" s="219"/>
      <c r="J403" s="220">
        <f>ROUND(I403*H403,2)</f>
        <v>0</v>
      </c>
      <c r="K403" s="216" t="s">
        <v>165</v>
      </c>
      <c r="L403" s="46"/>
      <c r="M403" s="221" t="s">
        <v>19</v>
      </c>
      <c r="N403" s="222" t="s">
        <v>44</v>
      </c>
      <c r="O403" s="86"/>
      <c r="P403" s="223">
        <f>O403*H403</f>
        <v>0</v>
      </c>
      <c r="Q403" s="223">
        <v>0</v>
      </c>
      <c r="R403" s="223">
        <f>Q403*H403</f>
        <v>0</v>
      </c>
      <c r="S403" s="223">
        <v>0</v>
      </c>
      <c r="T403" s="224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25" t="s">
        <v>166</v>
      </c>
      <c r="AT403" s="225" t="s">
        <v>161</v>
      </c>
      <c r="AU403" s="225" t="s">
        <v>83</v>
      </c>
      <c r="AY403" s="19" t="s">
        <v>159</v>
      </c>
      <c r="BE403" s="226">
        <f>IF(N403="základní",J403,0)</f>
        <v>0</v>
      </c>
      <c r="BF403" s="226">
        <f>IF(N403="snížená",J403,0)</f>
        <v>0</v>
      </c>
      <c r="BG403" s="226">
        <f>IF(N403="zákl. přenesená",J403,0)</f>
        <v>0</v>
      </c>
      <c r="BH403" s="226">
        <f>IF(N403="sníž. přenesená",J403,0)</f>
        <v>0</v>
      </c>
      <c r="BI403" s="226">
        <f>IF(N403="nulová",J403,0)</f>
        <v>0</v>
      </c>
      <c r="BJ403" s="19" t="s">
        <v>81</v>
      </c>
      <c r="BK403" s="226">
        <f>ROUND(I403*H403,2)</f>
        <v>0</v>
      </c>
      <c r="BL403" s="19" t="s">
        <v>166</v>
      </c>
      <c r="BM403" s="225" t="s">
        <v>780</v>
      </c>
    </row>
    <row r="404" s="2" customFormat="1">
      <c r="A404" s="40"/>
      <c r="B404" s="41"/>
      <c r="C404" s="42"/>
      <c r="D404" s="227" t="s">
        <v>168</v>
      </c>
      <c r="E404" s="42"/>
      <c r="F404" s="228" t="s">
        <v>781</v>
      </c>
      <c r="G404" s="42"/>
      <c r="H404" s="42"/>
      <c r="I404" s="229"/>
      <c r="J404" s="42"/>
      <c r="K404" s="42"/>
      <c r="L404" s="46"/>
      <c r="M404" s="230"/>
      <c r="N404" s="231"/>
      <c r="O404" s="86"/>
      <c r="P404" s="86"/>
      <c r="Q404" s="86"/>
      <c r="R404" s="86"/>
      <c r="S404" s="86"/>
      <c r="T404" s="87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T404" s="19" t="s">
        <v>168</v>
      </c>
      <c r="AU404" s="19" t="s">
        <v>83</v>
      </c>
    </row>
    <row r="405" s="13" customFormat="1">
      <c r="A405" s="13"/>
      <c r="B405" s="232"/>
      <c r="C405" s="233"/>
      <c r="D405" s="234" t="s">
        <v>181</v>
      </c>
      <c r="E405" s="233"/>
      <c r="F405" s="236" t="s">
        <v>782</v>
      </c>
      <c r="G405" s="233"/>
      <c r="H405" s="237">
        <v>2083.1999999999998</v>
      </c>
      <c r="I405" s="238"/>
      <c r="J405" s="233"/>
      <c r="K405" s="233"/>
      <c r="L405" s="239"/>
      <c r="M405" s="240"/>
      <c r="N405" s="241"/>
      <c r="O405" s="241"/>
      <c r="P405" s="241"/>
      <c r="Q405" s="241"/>
      <c r="R405" s="241"/>
      <c r="S405" s="241"/>
      <c r="T405" s="242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3" t="s">
        <v>181</v>
      </c>
      <c r="AU405" s="243" t="s">
        <v>83</v>
      </c>
      <c r="AV405" s="13" t="s">
        <v>83</v>
      </c>
      <c r="AW405" s="13" t="s">
        <v>4</v>
      </c>
      <c r="AX405" s="13" t="s">
        <v>81</v>
      </c>
      <c r="AY405" s="243" t="s">
        <v>159</v>
      </c>
    </row>
    <row r="406" s="2" customFormat="1" ht="37.8" customHeight="1">
      <c r="A406" s="40"/>
      <c r="B406" s="41"/>
      <c r="C406" s="214" t="s">
        <v>783</v>
      </c>
      <c r="D406" s="214" t="s">
        <v>161</v>
      </c>
      <c r="E406" s="215" t="s">
        <v>784</v>
      </c>
      <c r="F406" s="216" t="s">
        <v>785</v>
      </c>
      <c r="G406" s="217" t="s">
        <v>178</v>
      </c>
      <c r="H406" s="218">
        <v>297.60000000000002</v>
      </c>
      <c r="I406" s="219"/>
      <c r="J406" s="220">
        <f>ROUND(I406*H406,2)</f>
        <v>0</v>
      </c>
      <c r="K406" s="216" t="s">
        <v>165</v>
      </c>
      <c r="L406" s="46"/>
      <c r="M406" s="221" t="s">
        <v>19</v>
      </c>
      <c r="N406" s="222" t="s">
        <v>44</v>
      </c>
      <c r="O406" s="86"/>
      <c r="P406" s="223">
        <f>O406*H406</f>
        <v>0</v>
      </c>
      <c r="Q406" s="223">
        <v>0</v>
      </c>
      <c r="R406" s="223">
        <f>Q406*H406</f>
        <v>0</v>
      </c>
      <c r="S406" s="223">
        <v>0</v>
      </c>
      <c r="T406" s="224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25" t="s">
        <v>166</v>
      </c>
      <c r="AT406" s="225" t="s">
        <v>161</v>
      </c>
      <c r="AU406" s="225" t="s">
        <v>83</v>
      </c>
      <c r="AY406" s="19" t="s">
        <v>159</v>
      </c>
      <c r="BE406" s="226">
        <f>IF(N406="základní",J406,0)</f>
        <v>0</v>
      </c>
      <c r="BF406" s="226">
        <f>IF(N406="snížená",J406,0)</f>
        <v>0</v>
      </c>
      <c r="BG406" s="226">
        <f>IF(N406="zákl. přenesená",J406,0)</f>
        <v>0</v>
      </c>
      <c r="BH406" s="226">
        <f>IF(N406="sníž. přenesená",J406,0)</f>
        <v>0</v>
      </c>
      <c r="BI406" s="226">
        <f>IF(N406="nulová",J406,0)</f>
        <v>0</v>
      </c>
      <c r="BJ406" s="19" t="s">
        <v>81</v>
      </c>
      <c r="BK406" s="226">
        <f>ROUND(I406*H406,2)</f>
        <v>0</v>
      </c>
      <c r="BL406" s="19" t="s">
        <v>166</v>
      </c>
      <c r="BM406" s="225" t="s">
        <v>786</v>
      </c>
    </row>
    <row r="407" s="2" customFormat="1">
      <c r="A407" s="40"/>
      <c r="B407" s="41"/>
      <c r="C407" s="42"/>
      <c r="D407" s="227" t="s">
        <v>168</v>
      </c>
      <c r="E407" s="42"/>
      <c r="F407" s="228" t="s">
        <v>787</v>
      </c>
      <c r="G407" s="42"/>
      <c r="H407" s="42"/>
      <c r="I407" s="229"/>
      <c r="J407" s="42"/>
      <c r="K407" s="42"/>
      <c r="L407" s="46"/>
      <c r="M407" s="230"/>
      <c r="N407" s="231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168</v>
      </c>
      <c r="AU407" s="19" t="s">
        <v>83</v>
      </c>
    </row>
    <row r="408" s="2" customFormat="1" ht="24.15" customHeight="1">
      <c r="A408" s="40"/>
      <c r="B408" s="41"/>
      <c r="C408" s="214" t="s">
        <v>788</v>
      </c>
      <c r="D408" s="214" t="s">
        <v>161</v>
      </c>
      <c r="E408" s="215" t="s">
        <v>789</v>
      </c>
      <c r="F408" s="216" t="s">
        <v>790</v>
      </c>
      <c r="G408" s="217" t="s">
        <v>164</v>
      </c>
      <c r="H408" s="218">
        <v>450</v>
      </c>
      <c r="I408" s="219"/>
      <c r="J408" s="220">
        <f>ROUND(I408*H408,2)</f>
        <v>0</v>
      </c>
      <c r="K408" s="216" t="s">
        <v>165</v>
      </c>
      <c r="L408" s="46"/>
      <c r="M408" s="221" t="s">
        <v>19</v>
      </c>
      <c r="N408" s="222" t="s">
        <v>44</v>
      </c>
      <c r="O408" s="86"/>
      <c r="P408" s="223">
        <f>O408*H408</f>
        <v>0</v>
      </c>
      <c r="Q408" s="223">
        <v>0</v>
      </c>
      <c r="R408" s="223">
        <f>Q408*H408</f>
        <v>0</v>
      </c>
      <c r="S408" s="223">
        <v>0</v>
      </c>
      <c r="T408" s="224">
        <f>S408*H408</f>
        <v>0</v>
      </c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225" t="s">
        <v>166</v>
      </c>
      <c r="AT408" s="225" t="s">
        <v>161</v>
      </c>
      <c r="AU408" s="225" t="s">
        <v>83</v>
      </c>
      <c r="AY408" s="19" t="s">
        <v>159</v>
      </c>
      <c r="BE408" s="226">
        <f>IF(N408="základní",J408,0)</f>
        <v>0</v>
      </c>
      <c r="BF408" s="226">
        <f>IF(N408="snížená",J408,0)</f>
        <v>0</v>
      </c>
      <c r="BG408" s="226">
        <f>IF(N408="zákl. přenesená",J408,0)</f>
        <v>0</v>
      </c>
      <c r="BH408" s="226">
        <f>IF(N408="sníž. přenesená",J408,0)</f>
        <v>0</v>
      </c>
      <c r="BI408" s="226">
        <f>IF(N408="nulová",J408,0)</f>
        <v>0</v>
      </c>
      <c r="BJ408" s="19" t="s">
        <v>81</v>
      </c>
      <c r="BK408" s="226">
        <f>ROUND(I408*H408,2)</f>
        <v>0</v>
      </c>
      <c r="BL408" s="19" t="s">
        <v>166</v>
      </c>
      <c r="BM408" s="225" t="s">
        <v>791</v>
      </c>
    </row>
    <row r="409" s="2" customFormat="1">
      <c r="A409" s="40"/>
      <c r="B409" s="41"/>
      <c r="C409" s="42"/>
      <c r="D409" s="227" t="s">
        <v>168</v>
      </c>
      <c r="E409" s="42"/>
      <c r="F409" s="228" t="s">
        <v>792</v>
      </c>
      <c r="G409" s="42"/>
      <c r="H409" s="42"/>
      <c r="I409" s="229"/>
      <c r="J409" s="42"/>
      <c r="K409" s="42"/>
      <c r="L409" s="46"/>
      <c r="M409" s="230"/>
      <c r="N409" s="231"/>
      <c r="O409" s="86"/>
      <c r="P409" s="86"/>
      <c r="Q409" s="86"/>
      <c r="R409" s="86"/>
      <c r="S409" s="86"/>
      <c r="T409" s="87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T409" s="19" t="s">
        <v>168</v>
      </c>
      <c r="AU409" s="19" t="s">
        <v>83</v>
      </c>
    </row>
    <row r="410" s="2" customFormat="1" ht="37.8" customHeight="1">
      <c r="A410" s="40"/>
      <c r="B410" s="41"/>
      <c r="C410" s="214" t="s">
        <v>793</v>
      </c>
      <c r="D410" s="214" t="s">
        <v>161</v>
      </c>
      <c r="E410" s="215" t="s">
        <v>794</v>
      </c>
      <c r="F410" s="216" t="s">
        <v>795</v>
      </c>
      <c r="G410" s="217" t="s">
        <v>164</v>
      </c>
      <c r="H410" s="218">
        <v>9000</v>
      </c>
      <c r="I410" s="219"/>
      <c r="J410" s="220">
        <f>ROUND(I410*H410,2)</f>
        <v>0</v>
      </c>
      <c r="K410" s="216" t="s">
        <v>165</v>
      </c>
      <c r="L410" s="46"/>
      <c r="M410" s="221" t="s">
        <v>19</v>
      </c>
      <c r="N410" s="222" t="s">
        <v>44</v>
      </c>
      <c r="O410" s="86"/>
      <c r="P410" s="223">
        <f>O410*H410</f>
        <v>0</v>
      </c>
      <c r="Q410" s="223">
        <v>0</v>
      </c>
      <c r="R410" s="223">
        <f>Q410*H410</f>
        <v>0</v>
      </c>
      <c r="S410" s="223">
        <v>0</v>
      </c>
      <c r="T410" s="224">
        <f>S410*H410</f>
        <v>0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225" t="s">
        <v>166</v>
      </c>
      <c r="AT410" s="225" t="s">
        <v>161</v>
      </c>
      <c r="AU410" s="225" t="s">
        <v>83</v>
      </c>
      <c r="AY410" s="19" t="s">
        <v>159</v>
      </c>
      <c r="BE410" s="226">
        <f>IF(N410="základní",J410,0)</f>
        <v>0</v>
      </c>
      <c r="BF410" s="226">
        <f>IF(N410="snížená",J410,0)</f>
        <v>0</v>
      </c>
      <c r="BG410" s="226">
        <f>IF(N410="zákl. přenesená",J410,0)</f>
        <v>0</v>
      </c>
      <c r="BH410" s="226">
        <f>IF(N410="sníž. přenesená",J410,0)</f>
        <v>0</v>
      </c>
      <c r="BI410" s="226">
        <f>IF(N410="nulová",J410,0)</f>
        <v>0</v>
      </c>
      <c r="BJ410" s="19" t="s">
        <v>81</v>
      </c>
      <c r="BK410" s="226">
        <f>ROUND(I410*H410,2)</f>
        <v>0</v>
      </c>
      <c r="BL410" s="19" t="s">
        <v>166</v>
      </c>
      <c r="BM410" s="225" t="s">
        <v>796</v>
      </c>
    </row>
    <row r="411" s="2" customFormat="1">
      <c r="A411" s="40"/>
      <c r="B411" s="41"/>
      <c r="C411" s="42"/>
      <c r="D411" s="227" t="s">
        <v>168</v>
      </c>
      <c r="E411" s="42"/>
      <c r="F411" s="228" t="s">
        <v>797</v>
      </c>
      <c r="G411" s="42"/>
      <c r="H411" s="42"/>
      <c r="I411" s="229"/>
      <c r="J411" s="42"/>
      <c r="K411" s="42"/>
      <c r="L411" s="46"/>
      <c r="M411" s="230"/>
      <c r="N411" s="231"/>
      <c r="O411" s="86"/>
      <c r="P411" s="86"/>
      <c r="Q411" s="86"/>
      <c r="R411" s="86"/>
      <c r="S411" s="86"/>
      <c r="T411" s="87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T411" s="19" t="s">
        <v>168</v>
      </c>
      <c r="AU411" s="19" t="s">
        <v>83</v>
      </c>
    </row>
    <row r="412" s="13" customFormat="1">
      <c r="A412" s="13"/>
      <c r="B412" s="232"/>
      <c r="C412" s="233"/>
      <c r="D412" s="234" t="s">
        <v>181</v>
      </c>
      <c r="E412" s="233"/>
      <c r="F412" s="236" t="s">
        <v>765</v>
      </c>
      <c r="G412" s="233"/>
      <c r="H412" s="237">
        <v>9000</v>
      </c>
      <c r="I412" s="238"/>
      <c r="J412" s="233"/>
      <c r="K412" s="233"/>
      <c r="L412" s="239"/>
      <c r="M412" s="240"/>
      <c r="N412" s="241"/>
      <c r="O412" s="241"/>
      <c r="P412" s="241"/>
      <c r="Q412" s="241"/>
      <c r="R412" s="241"/>
      <c r="S412" s="241"/>
      <c r="T412" s="242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3" t="s">
        <v>181</v>
      </c>
      <c r="AU412" s="243" t="s">
        <v>83</v>
      </c>
      <c r="AV412" s="13" t="s">
        <v>83</v>
      </c>
      <c r="AW412" s="13" t="s">
        <v>4</v>
      </c>
      <c r="AX412" s="13" t="s">
        <v>81</v>
      </c>
      <c r="AY412" s="243" t="s">
        <v>159</v>
      </c>
    </row>
    <row r="413" s="2" customFormat="1" ht="24.15" customHeight="1">
      <c r="A413" s="40"/>
      <c r="B413" s="41"/>
      <c r="C413" s="214" t="s">
        <v>798</v>
      </c>
      <c r="D413" s="214" t="s">
        <v>161</v>
      </c>
      <c r="E413" s="215" t="s">
        <v>799</v>
      </c>
      <c r="F413" s="216" t="s">
        <v>800</v>
      </c>
      <c r="G413" s="217" t="s">
        <v>164</v>
      </c>
      <c r="H413" s="218">
        <v>450</v>
      </c>
      <c r="I413" s="219"/>
      <c r="J413" s="220">
        <f>ROUND(I413*H413,2)</f>
        <v>0</v>
      </c>
      <c r="K413" s="216" t="s">
        <v>165</v>
      </c>
      <c r="L413" s="46"/>
      <c r="M413" s="221" t="s">
        <v>19</v>
      </c>
      <c r="N413" s="222" t="s">
        <v>44</v>
      </c>
      <c r="O413" s="86"/>
      <c r="P413" s="223">
        <f>O413*H413</f>
        <v>0</v>
      </c>
      <c r="Q413" s="223">
        <v>0</v>
      </c>
      <c r="R413" s="223">
        <f>Q413*H413</f>
        <v>0</v>
      </c>
      <c r="S413" s="223">
        <v>0</v>
      </c>
      <c r="T413" s="224">
        <f>S413*H413</f>
        <v>0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225" t="s">
        <v>166</v>
      </c>
      <c r="AT413" s="225" t="s">
        <v>161</v>
      </c>
      <c r="AU413" s="225" t="s">
        <v>83</v>
      </c>
      <c r="AY413" s="19" t="s">
        <v>159</v>
      </c>
      <c r="BE413" s="226">
        <f>IF(N413="základní",J413,0)</f>
        <v>0</v>
      </c>
      <c r="BF413" s="226">
        <f>IF(N413="snížená",J413,0)</f>
        <v>0</v>
      </c>
      <c r="BG413" s="226">
        <f>IF(N413="zákl. přenesená",J413,0)</f>
        <v>0</v>
      </c>
      <c r="BH413" s="226">
        <f>IF(N413="sníž. přenesená",J413,0)</f>
        <v>0</v>
      </c>
      <c r="BI413" s="226">
        <f>IF(N413="nulová",J413,0)</f>
        <v>0</v>
      </c>
      <c r="BJ413" s="19" t="s">
        <v>81</v>
      </c>
      <c r="BK413" s="226">
        <f>ROUND(I413*H413,2)</f>
        <v>0</v>
      </c>
      <c r="BL413" s="19" t="s">
        <v>166</v>
      </c>
      <c r="BM413" s="225" t="s">
        <v>801</v>
      </c>
    </row>
    <row r="414" s="2" customFormat="1">
      <c r="A414" s="40"/>
      <c r="B414" s="41"/>
      <c r="C414" s="42"/>
      <c r="D414" s="227" t="s">
        <v>168</v>
      </c>
      <c r="E414" s="42"/>
      <c r="F414" s="228" t="s">
        <v>802</v>
      </c>
      <c r="G414" s="42"/>
      <c r="H414" s="42"/>
      <c r="I414" s="229"/>
      <c r="J414" s="42"/>
      <c r="K414" s="42"/>
      <c r="L414" s="46"/>
      <c r="M414" s="230"/>
      <c r="N414" s="231"/>
      <c r="O414" s="86"/>
      <c r="P414" s="86"/>
      <c r="Q414" s="86"/>
      <c r="R414" s="86"/>
      <c r="S414" s="86"/>
      <c r="T414" s="87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T414" s="19" t="s">
        <v>168</v>
      </c>
      <c r="AU414" s="19" t="s">
        <v>83</v>
      </c>
    </row>
    <row r="415" s="2" customFormat="1" ht="37.8" customHeight="1">
      <c r="A415" s="40"/>
      <c r="B415" s="41"/>
      <c r="C415" s="214" t="s">
        <v>803</v>
      </c>
      <c r="D415" s="214" t="s">
        <v>161</v>
      </c>
      <c r="E415" s="215" t="s">
        <v>804</v>
      </c>
      <c r="F415" s="216" t="s">
        <v>805</v>
      </c>
      <c r="G415" s="217" t="s">
        <v>164</v>
      </c>
      <c r="H415" s="218">
        <v>200</v>
      </c>
      <c r="I415" s="219"/>
      <c r="J415" s="220">
        <f>ROUND(I415*H415,2)</f>
        <v>0</v>
      </c>
      <c r="K415" s="216" t="s">
        <v>165</v>
      </c>
      <c r="L415" s="46"/>
      <c r="M415" s="221" t="s">
        <v>19</v>
      </c>
      <c r="N415" s="222" t="s">
        <v>44</v>
      </c>
      <c r="O415" s="86"/>
      <c r="P415" s="223">
        <f>O415*H415</f>
        <v>0</v>
      </c>
      <c r="Q415" s="223">
        <v>0.00021000000000000001</v>
      </c>
      <c r="R415" s="223">
        <f>Q415*H415</f>
        <v>0.042000000000000003</v>
      </c>
      <c r="S415" s="223">
        <v>0</v>
      </c>
      <c r="T415" s="224">
        <f>S415*H415</f>
        <v>0</v>
      </c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R415" s="225" t="s">
        <v>166</v>
      </c>
      <c r="AT415" s="225" t="s">
        <v>161</v>
      </c>
      <c r="AU415" s="225" t="s">
        <v>83</v>
      </c>
      <c r="AY415" s="19" t="s">
        <v>159</v>
      </c>
      <c r="BE415" s="226">
        <f>IF(N415="základní",J415,0)</f>
        <v>0</v>
      </c>
      <c r="BF415" s="226">
        <f>IF(N415="snížená",J415,0)</f>
        <v>0</v>
      </c>
      <c r="BG415" s="226">
        <f>IF(N415="zákl. přenesená",J415,0)</f>
        <v>0</v>
      </c>
      <c r="BH415" s="226">
        <f>IF(N415="sníž. přenesená",J415,0)</f>
        <v>0</v>
      </c>
      <c r="BI415" s="226">
        <f>IF(N415="nulová",J415,0)</f>
        <v>0</v>
      </c>
      <c r="BJ415" s="19" t="s">
        <v>81</v>
      </c>
      <c r="BK415" s="226">
        <f>ROUND(I415*H415,2)</f>
        <v>0</v>
      </c>
      <c r="BL415" s="19" t="s">
        <v>166</v>
      </c>
      <c r="BM415" s="225" t="s">
        <v>806</v>
      </c>
    </row>
    <row r="416" s="2" customFormat="1">
      <c r="A416" s="40"/>
      <c r="B416" s="41"/>
      <c r="C416" s="42"/>
      <c r="D416" s="227" t="s">
        <v>168</v>
      </c>
      <c r="E416" s="42"/>
      <c r="F416" s="228" t="s">
        <v>807</v>
      </c>
      <c r="G416" s="42"/>
      <c r="H416" s="42"/>
      <c r="I416" s="229"/>
      <c r="J416" s="42"/>
      <c r="K416" s="42"/>
      <c r="L416" s="46"/>
      <c r="M416" s="230"/>
      <c r="N416" s="231"/>
      <c r="O416" s="86"/>
      <c r="P416" s="86"/>
      <c r="Q416" s="86"/>
      <c r="R416" s="86"/>
      <c r="S416" s="86"/>
      <c r="T416" s="87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T416" s="19" t="s">
        <v>168</v>
      </c>
      <c r="AU416" s="19" t="s">
        <v>83</v>
      </c>
    </row>
    <row r="417" s="2" customFormat="1" ht="24.15" customHeight="1">
      <c r="A417" s="40"/>
      <c r="B417" s="41"/>
      <c r="C417" s="214" t="s">
        <v>808</v>
      </c>
      <c r="D417" s="214" t="s">
        <v>161</v>
      </c>
      <c r="E417" s="215" t="s">
        <v>809</v>
      </c>
      <c r="F417" s="216" t="s">
        <v>810</v>
      </c>
      <c r="G417" s="217" t="s">
        <v>363</v>
      </c>
      <c r="H417" s="218">
        <v>5</v>
      </c>
      <c r="I417" s="219"/>
      <c r="J417" s="220">
        <f>ROUND(I417*H417,2)</f>
        <v>0</v>
      </c>
      <c r="K417" s="216" t="s">
        <v>165</v>
      </c>
      <c r="L417" s="46"/>
      <c r="M417" s="221" t="s">
        <v>19</v>
      </c>
      <c r="N417" s="222" t="s">
        <v>44</v>
      </c>
      <c r="O417" s="86"/>
      <c r="P417" s="223">
        <f>O417*H417</f>
        <v>0</v>
      </c>
      <c r="Q417" s="223">
        <v>0.00018000000000000001</v>
      </c>
      <c r="R417" s="223">
        <f>Q417*H417</f>
        <v>0.00090000000000000008</v>
      </c>
      <c r="S417" s="223">
        <v>0</v>
      </c>
      <c r="T417" s="224">
        <f>S417*H417</f>
        <v>0</v>
      </c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R417" s="225" t="s">
        <v>166</v>
      </c>
      <c r="AT417" s="225" t="s">
        <v>161</v>
      </c>
      <c r="AU417" s="225" t="s">
        <v>83</v>
      </c>
      <c r="AY417" s="19" t="s">
        <v>159</v>
      </c>
      <c r="BE417" s="226">
        <f>IF(N417="základní",J417,0)</f>
        <v>0</v>
      </c>
      <c r="BF417" s="226">
        <f>IF(N417="snížená",J417,0)</f>
        <v>0</v>
      </c>
      <c r="BG417" s="226">
        <f>IF(N417="zákl. přenesená",J417,0)</f>
        <v>0</v>
      </c>
      <c r="BH417" s="226">
        <f>IF(N417="sníž. přenesená",J417,0)</f>
        <v>0</v>
      </c>
      <c r="BI417" s="226">
        <f>IF(N417="nulová",J417,0)</f>
        <v>0</v>
      </c>
      <c r="BJ417" s="19" t="s">
        <v>81</v>
      </c>
      <c r="BK417" s="226">
        <f>ROUND(I417*H417,2)</f>
        <v>0</v>
      </c>
      <c r="BL417" s="19" t="s">
        <v>166</v>
      </c>
      <c r="BM417" s="225" t="s">
        <v>811</v>
      </c>
    </row>
    <row r="418" s="2" customFormat="1">
      <c r="A418" s="40"/>
      <c r="B418" s="41"/>
      <c r="C418" s="42"/>
      <c r="D418" s="227" t="s">
        <v>168</v>
      </c>
      <c r="E418" s="42"/>
      <c r="F418" s="228" t="s">
        <v>812</v>
      </c>
      <c r="G418" s="42"/>
      <c r="H418" s="42"/>
      <c r="I418" s="229"/>
      <c r="J418" s="42"/>
      <c r="K418" s="42"/>
      <c r="L418" s="46"/>
      <c r="M418" s="230"/>
      <c r="N418" s="231"/>
      <c r="O418" s="86"/>
      <c r="P418" s="86"/>
      <c r="Q418" s="86"/>
      <c r="R418" s="86"/>
      <c r="S418" s="86"/>
      <c r="T418" s="87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9" t="s">
        <v>168</v>
      </c>
      <c r="AU418" s="19" t="s">
        <v>83</v>
      </c>
    </row>
    <row r="419" s="2" customFormat="1" ht="16.5" customHeight="1">
      <c r="A419" s="40"/>
      <c r="B419" s="41"/>
      <c r="C419" s="255" t="s">
        <v>813</v>
      </c>
      <c r="D419" s="255" t="s">
        <v>244</v>
      </c>
      <c r="E419" s="256" t="s">
        <v>814</v>
      </c>
      <c r="F419" s="257" t="s">
        <v>815</v>
      </c>
      <c r="G419" s="258" t="s">
        <v>363</v>
      </c>
      <c r="H419" s="259">
        <v>5</v>
      </c>
      <c r="I419" s="260"/>
      <c r="J419" s="261">
        <f>ROUND(I419*H419,2)</f>
        <v>0</v>
      </c>
      <c r="K419" s="257" t="s">
        <v>165</v>
      </c>
      <c r="L419" s="262"/>
      <c r="M419" s="263" t="s">
        <v>19</v>
      </c>
      <c r="N419" s="264" t="s">
        <v>44</v>
      </c>
      <c r="O419" s="86"/>
      <c r="P419" s="223">
        <f>O419*H419</f>
        <v>0</v>
      </c>
      <c r="Q419" s="223">
        <v>0.012</v>
      </c>
      <c r="R419" s="223">
        <f>Q419*H419</f>
        <v>0.059999999999999998</v>
      </c>
      <c r="S419" s="223">
        <v>0</v>
      </c>
      <c r="T419" s="224">
        <f>S419*H419</f>
        <v>0</v>
      </c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R419" s="225" t="s">
        <v>210</v>
      </c>
      <c r="AT419" s="225" t="s">
        <v>244</v>
      </c>
      <c r="AU419" s="225" t="s">
        <v>83</v>
      </c>
      <c r="AY419" s="19" t="s">
        <v>159</v>
      </c>
      <c r="BE419" s="226">
        <f>IF(N419="základní",J419,0)</f>
        <v>0</v>
      </c>
      <c r="BF419" s="226">
        <f>IF(N419="snížená",J419,0)</f>
        <v>0</v>
      </c>
      <c r="BG419" s="226">
        <f>IF(N419="zákl. přenesená",J419,0)</f>
        <v>0</v>
      </c>
      <c r="BH419" s="226">
        <f>IF(N419="sníž. přenesená",J419,0)</f>
        <v>0</v>
      </c>
      <c r="BI419" s="226">
        <f>IF(N419="nulová",J419,0)</f>
        <v>0</v>
      </c>
      <c r="BJ419" s="19" t="s">
        <v>81</v>
      </c>
      <c r="BK419" s="226">
        <f>ROUND(I419*H419,2)</f>
        <v>0</v>
      </c>
      <c r="BL419" s="19" t="s">
        <v>166</v>
      </c>
      <c r="BM419" s="225" t="s">
        <v>816</v>
      </c>
    </row>
    <row r="420" s="2" customFormat="1" ht="37.8" customHeight="1">
      <c r="A420" s="40"/>
      <c r="B420" s="41"/>
      <c r="C420" s="214" t="s">
        <v>817</v>
      </c>
      <c r="D420" s="214" t="s">
        <v>161</v>
      </c>
      <c r="E420" s="215" t="s">
        <v>818</v>
      </c>
      <c r="F420" s="216" t="s">
        <v>819</v>
      </c>
      <c r="G420" s="217" t="s">
        <v>363</v>
      </c>
      <c r="H420" s="218">
        <v>65</v>
      </c>
      <c r="I420" s="219"/>
      <c r="J420" s="220">
        <f>ROUND(I420*H420,2)</f>
        <v>0</v>
      </c>
      <c r="K420" s="216" t="s">
        <v>165</v>
      </c>
      <c r="L420" s="46"/>
      <c r="M420" s="221" t="s">
        <v>19</v>
      </c>
      <c r="N420" s="222" t="s">
        <v>44</v>
      </c>
      <c r="O420" s="86"/>
      <c r="P420" s="223">
        <f>O420*H420</f>
        <v>0</v>
      </c>
      <c r="Q420" s="223">
        <v>8.0000000000000007E-05</v>
      </c>
      <c r="R420" s="223">
        <f>Q420*H420</f>
        <v>0.0052000000000000006</v>
      </c>
      <c r="S420" s="223">
        <v>0</v>
      </c>
      <c r="T420" s="224">
        <f>S420*H420</f>
        <v>0</v>
      </c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R420" s="225" t="s">
        <v>166</v>
      </c>
      <c r="AT420" s="225" t="s">
        <v>161</v>
      </c>
      <c r="AU420" s="225" t="s">
        <v>83</v>
      </c>
      <c r="AY420" s="19" t="s">
        <v>159</v>
      </c>
      <c r="BE420" s="226">
        <f>IF(N420="základní",J420,0)</f>
        <v>0</v>
      </c>
      <c r="BF420" s="226">
        <f>IF(N420="snížená",J420,0)</f>
        <v>0</v>
      </c>
      <c r="BG420" s="226">
        <f>IF(N420="zákl. přenesená",J420,0)</f>
        <v>0</v>
      </c>
      <c r="BH420" s="226">
        <f>IF(N420="sníž. přenesená",J420,0)</f>
        <v>0</v>
      </c>
      <c r="BI420" s="226">
        <f>IF(N420="nulová",J420,0)</f>
        <v>0</v>
      </c>
      <c r="BJ420" s="19" t="s">
        <v>81</v>
      </c>
      <c r="BK420" s="226">
        <f>ROUND(I420*H420,2)</f>
        <v>0</v>
      </c>
      <c r="BL420" s="19" t="s">
        <v>166</v>
      </c>
      <c r="BM420" s="225" t="s">
        <v>820</v>
      </c>
    </row>
    <row r="421" s="2" customFormat="1">
      <c r="A421" s="40"/>
      <c r="B421" s="41"/>
      <c r="C421" s="42"/>
      <c r="D421" s="227" t="s">
        <v>168</v>
      </c>
      <c r="E421" s="42"/>
      <c r="F421" s="228" t="s">
        <v>821</v>
      </c>
      <c r="G421" s="42"/>
      <c r="H421" s="42"/>
      <c r="I421" s="229"/>
      <c r="J421" s="42"/>
      <c r="K421" s="42"/>
      <c r="L421" s="46"/>
      <c r="M421" s="230"/>
      <c r="N421" s="231"/>
      <c r="O421" s="86"/>
      <c r="P421" s="86"/>
      <c r="Q421" s="86"/>
      <c r="R421" s="86"/>
      <c r="S421" s="86"/>
      <c r="T421" s="87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T421" s="19" t="s">
        <v>168</v>
      </c>
      <c r="AU421" s="19" t="s">
        <v>83</v>
      </c>
    </row>
    <row r="422" s="2" customFormat="1" ht="37.8" customHeight="1">
      <c r="A422" s="40"/>
      <c r="B422" s="41"/>
      <c r="C422" s="214" t="s">
        <v>822</v>
      </c>
      <c r="D422" s="214" t="s">
        <v>161</v>
      </c>
      <c r="E422" s="215" t="s">
        <v>823</v>
      </c>
      <c r="F422" s="216" t="s">
        <v>824</v>
      </c>
      <c r="G422" s="217" t="s">
        <v>363</v>
      </c>
      <c r="H422" s="218">
        <v>40</v>
      </c>
      <c r="I422" s="219"/>
      <c r="J422" s="220">
        <f>ROUND(I422*H422,2)</f>
        <v>0</v>
      </c>
      <c r="K422" s="216" t="s">
        <v>165</v>
      </c>
      <c r="L422" s="46"/>
      <c r="M422" s="221" t="s">
        <v>19</v>
      </c>
      <c r="N422" s="222" t="s">
        <v>44</v>
      </c>
      <c r="O422" s="86"/>
      <c r="P422" s="223">
        <f>O422*H422</f>
        <v>0</v>
      </c>
      <c r="Q422" s="223">
        <v>0.00016000000000000001</v>
      </c>
      <c r="R422" s="223">
        <f>Q422*H422</f>
        <v>0.0064000000000000003</v>
      </c>
      <c r="S422" s="223">
        <v>0</v>
      </c>
      <c r="T422" s="224">
        <f>S422*H422</f>
        <v>0</v>
      </c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R422" s="225" t="s">
        <v>166</v>
      </c>
      <c r="AT422" s="225" t="s">
        <v>161</v>
      </c>
      <c r="AU422" s="225" t="s">
        <v>83</v>
      </c>
      <c r="AY422" s="19" t="s">
        <v>159</v>
      </c>
      <c r="BE422" s="226">
        <f>IF(N422="základní",J422,0)</f>
        <v>0</v>
      </c>
      <c r="BF422" s="226">
        <f>IF(N422="snížená",J422,0)</f>
        <v>0</v>
      </c>
      <c r="BG422" s="226">
        <f>IF(N422="zákl. přenesená",J422,0)</f>
        <v>0</v>
      </c>
      <c r="BH422" s="226">
        <f>IF(N422="sníž. přenesená",J422,0)</f>
        <v>0</v>
      </c>
      <c r="BI422" s="226">
        <f>IF(N422="nulová",J422,0)</f>
        <v>0</v>
      </c>
      <c r="BJ422" s="19" t="s">
        <v>81</v>
      </c>
      <c r="BK422" s="226">
        <f>ROUND(I422*H422,2)</f>
        <v>0</v>
      </c>
      <c r="BL422" s="19" t="s">
        <v>166</v>
      </c>
      <c r="BM422" s="225" t="s">
        <v>825</v>
      </c>
    </row>
    <row r="423" s="2" customFormat="1">
      <c r="A423" s="40"/>
      <c r="B423" s="41"/>
      <c r="C423" s="42"/>
      <c r="D423" s="227" t="s">
        <v>168</v>
      </c>
      <c r="E423" s="42"/>
      <c r="F423" s="228" t="s">
        <v>826</v>
      </c>
      <c r="G423" s="42"/>
      <c r="H423" s="42"/>
      <c r="I423" s="229"/>
      <c r="J423" s="42"/>
      <c r="K423" s="42"/>
      <c r="L423" s="46"/>
      <c r="M423" s="230"/>
      <c r="N423" s="231"/>
      <c r="O423" s="86"/>
      <c r="P423" s="86"/>
      <c r="Q423" s="86"/>
      <c r="R423" s="86"/>
      <c r="S423" s="86"/>
      <c r="T423" s="87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T423" s="19" t="s">
        <v>168</v>
      </c>
      <c r="AU423" s="19" t="s">
        <v>83</v>
      </c>
    </row>
    <row r="424" s="2" customFormat="1" ht="33" customHeight="1">
      <c r="A424" s="40"/>
      <c r="B424" s="41"/>
      <c r="C424" s="214" t="s">
        <v>827</v>
      </c>
      <c r="D424" s="214" t="s">
        <v>161</v>
      </c>
      <c r="E424" s="215" t="s">
        <v>828</v>
      </c>
      <c r="F424" s="216" t="s">
        <v>829</v>
      </c>
      <c r="G424" s="217" t="s">
        <v>363</v>
      </c>
      <c r="H424" s="218">
        <v>65</v>
      </c>
      <c r="I424" s="219"/>
      <c r="J424" s="220">
        <f>ROUND(I424*H424,2)</f>
        <v>0</v>
      </c>
      <c r="K424" s="216" t="s">
        <v>165</v>
      </c>
      <c r="L424" s="46"/>
      <c r="M424" s="221" t="s">
        <v>19</v>
      </c>
      <c r="N424" s="222" t="s">
        <v>44</v>
      </c>
      <c r="O424" s="86"/>
      <c r="P424" s="223">
        <f>O424*H424</f>
        <v>0</v>
      </c>
      <c r="Q424" s="223">
        <v>0.00055999999999999995</v>
      </c>
      <c r="R424" s="223">
        <f>Q424*H424</f>
        <v>0.036399999999999995</v>
      </c>
      <c r="S424" s="223">
        <v>0</v>
      </c>
      <c r="T424" s="224">
        <f>S424*H424</f>
        <v>0</v>
      </c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R424" s="225" t="s">
        <v>166</v>
      </c>
      <c r="AT424" s="225" t="s">
        <v>161</v>
      </c>
      <c r="AU424" s="225" t="s">
        <v>83</v>
      </c>
      <c r="AY424" s="19" t="s">
        <v>159</v>
      </c>
      <c r="BE424" s="226">
        <f>IF(N424="základní",J424,0)</f>
        <v>0</v>
      </c>
      <c r="BF424" s="226">
        <f>IF(N424="snížená",J424,0)</f>
        <v>0</v>
      </c>
      <c r="BG424" s="226">
        <f>IF(N424="zákl. přenesená",J424,0)</f>
        <v>0</v>
      </c>
      <c r="BH424" s="226">
        <f>IF(N424="sníž. přenesená",J424,0)</f>
        <v>0</v>
      </c>
      <c r="BI424" s="226">
        <f>IF(N424="nulová",J424,0)</f>
        <v>0</v>
      </c>
      <c r="BJ424" s="19" t="s">
        <v>81</v>
      </c>
      <c r="BK424" s="226">
        <f>ROUND(I424*H424,2)</f>
        <v>0</v>
      </c>
      <c r="BL424" s="19" t="s">
        <v>166</v>
      </c>
      <c r="BM424" s="225" t="s">
        <v>830</v>
      </c>
    </row>
    <row r="425" s="2" customFormat="1">
      <c r="A425" s="40"/>
      <c r="B425" s="41"/>
      <c r="C425" s="42"/>
      <c r="D425" s="227" t="s">
        <v>168</v>
      </c>
      <c r="E425" s="42"/>
      <c r="F425" s="228" t="s">
        <v>831</v>
      </c>
      <c r="G425" s="42"/>
      <c r="H425" s="42"/>
      <c r="I425" s="229"/>
      <c r="J425" s="42"/>
      <c r="K425" s="42"/>
      <c r="L425" s="46"/>
      <c r="M425" s="230"/>
      <c r="N425" s="231"/>
      <c r="O425" s="86"/>
      <c r="P425" s="86"/>
      <c r="Q425" s="86"/>
      <c r="R425" s="86"/>
      <c r="S425" s="86"/>
      <c r="T425" s="87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T425" s="19" t="s">
        <v>168</v>
      </c>
      <c r="AU425" s="19" t="s">
        <v>83</v>
      </c>
    </row>
    <row r="426" s="2" customFormat="1" ht="33" customHeight="1">
      <c r="A426" s="40"/>
      <c r="B426" s="41"/>
      <c r="C426" s="214" t="s">
        <v>832</v>
      </c>
      <c r="D426" s="214" t="s">
        <v>161</v>
      </c>
      <c r="E426" s="215" t="s">
        <v>833</v>
      </c>
      <c r="F426" s="216" t="s">
        <v>834</v>
      </c>
      <c r="G426" s="217" t="s">
        <v>363</v>
      </c>
      <c r="H426" s="218">
        <v>40</v>
      </c>
      <c r="I426" s="219"/>
      <c r="J426" s="220">
        <f>ROUND(I426*H426,2)</f>
        <v>0</v>
      </c>
      <c r="K426" s="216" t="s">
        <v>165</v>
      </c>
      <c r="L426" s="46"/>
      <c r="M426" s="221" t="s">
        <v>19</v>
      </c>
      <c r="N426" s="222" t="s">
        <v>44</v>
      </c>
      <c r="O426" s="86"/>
      <c r="P426" s="223">
        <f>O426*H426</f>
        <v>0</v>
      </c>
      <c r="Q426" s="223">
        <v>0.00097999999999999997</v>
      </c>
      <c r="R426" s="223">
        <f>Q426*H426</f>
        <v>0.039199999999999999</v>
      </c>
      <c r="S426" s="223">
        <v>0</v>
      </c>
      <c r="T426" s="224">
        <f>S426*H426</f>
        <v>0</v>
      </c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R426" s="225" t="s">
        <v>166</v>
      </c>
      <c r="AT426" s="225" t="s">
        <v>161</v>
      </c>
      <c r="AU426" s="225" t="s">
        <v>83</v>
      </c>
      <c r="AY426" s="19" t="s">
        <v>159</v>
      </c>
      <c r="BE426" s="226">
        <f>IF(N426="základní",J426,0)</f>
        <v>0</v>
      </c>
      <c r="BF426" s="226">
        <f>IF(N426="snížená",J426,0)</f>
        <v>0</v>
      </c>
      <c r="BG426" s="226">
        <f>IF(N426="zákl. přenesená",J426,0)</f>
        <v>0</v>
      </c>
      <c r="BH426" s="226">
        <f>IF(N426="sníž. přenesená",J426,0)</f>
        <v>0</v>
      </c>
      <c r="BI426" s="226">
        <f>IF(N426="nulová",J426,0)</f>
        <v>0</v>
      </c>
      <c r="BJ426" s="19" t="s">
        <v>81</v>
      </c>
      <c r="BK426" s="226">
        <f>ROUND(I426*H426,2)</f>
        <v>0</v>
      </c>
      <c r="BL426" s="19" t="s">
        <v>166</v>
      </c>
      <c r="BM426" s="225" t="s">
        <v>835</v>
      </c>
    </row>
    <row r="427" s="2" customFormat="1">
      <c r="A427" s="40"/>
      <c r="B427" s="41"/>
      <c r="C427" s="42"/>
      <c r="D427" s="227" t="s">
        <v>168</v>
      </c>
      <c r="E427" s="42"/>
      <c r="F427" s="228" t="s">
        <v>836</v>
      </c>
      <c r="G427" s="42"/>
      <c r="H427" s="42"/>
      <c r="I427" s="229"/>
      <c r="J427" s="42"/>
      <c r="K427" s="42"/>
      <c r="L427" s="46"/>
      <c r="M427" s="230"/>
      <c r="N427" s="231"/>
      <c r="O427" s="86"/>
      <c r="P427" s="86"/>
      <c r="Q427" s="86"/>
      <c r="R427" s="86"/>
      <c r="S427" s="86"/>
      <c r="T427" s="87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T427" s="19" t="s">
        <v>168</v>
      </c>
      <c r="AU427" s="19" t="s">
        <v>83</v>
      </c>
    </row>
    <row r="428" s="2" customFormat="1" ht="24.15" customHeight="1">
      <c r="A428" s="40"/>
      <c r="B428" s="41"/>
      <c r="C428" s="214" t="s">
        <v>837</v>
      </c>
      <c r="D428" s="214" t="s">
        <v>161</v>
      </c>
      <c r="E428" s="215" t="s">
        <v>838</v>
      </c>
      <c r="F428" s="216" t="s">
        <v>839</v>
      </c>
      <c r="G428" s="217" t="s">
        <v>164</v>
      </c>
      <c r="H428" s="218">
        <v>32.305</v>
      </c>
      <c r="I428" s="219"/>
      <c r="J428" s="220">
        <f>ROUND(I428*H428,2)</f>
        <v>0</v>
      </c>
      <c r="K428" s="216" t="s">
        <v>165</v>
      </c>
      <c r="L428" s="46"/>
      <c r="M428" s="221" t="s">
        <v>19</v>
      </c>
      <c r="N428" s="222" t="s">
        <v>44</v>
      </c>
      <c r="O428" s="86"/>
      <c r="P428" s="223">
        <f>O428*H428</f>
        <v>0</v>
      </c>
      <c r="Q428" s="223">
        <v>0</v>
      </c>
      <c r="R428" s="223">
        <f>Q428*H428</f>
        <v>0</v>
      </c>
      <c r="S428" s="223">
        <v>0.18099999999999999</v>
      </c>
      <c r="T428" s="224">
        <f>S428*H428</f>
        <v>5.8472049999999998</v>
      </c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R428" s="225" t="s">
        <v>166</v>
      </c>
      <c r="AT428" s="225" t="s">
        <v>161</v>
      </c>
      <c r="AU428" s="225" t="s">
        <v>83</v>
      </c>
      <c r="AY428" s="19" t="s">
        <v>159</v>
      </c>
      <c r="BE428" s="226">
        <f>IF(N428="základní",J428,0)</f>
        <v>0</v>
      </c>
      <c r="BF428" s="226">
        <f>IF(N428="snížená",J428,0)</f>
        <v>0</v>
      </c>
      <c r="BG428" s="226">
        <f>IF(N428="zákl. přenesená",J428,0)</f>
        <v>0</v>
      </c>
      <c r="BH428" s="226">
        <f>IF(N428="sníž. přenesená",J428,0)</f>
        <v>0</v>
      </c>
      <c r="BI428" s="226">
        <f>IF(N428="nulová",J428,0)</f>
        <v>0</v>
      </c>
      <c r="BJ428" s="19" t="s">
        <v>81</v>
      </c>
      <c r="BK428" s="226">
        <f>ROUND(I428*H428,2)</f>
        <v>0</v>
      </c>
      <c r="BL428" s="19" t="s">
        <v>166</v>
      </c>
      <c r="BM428" s="225" t="s">
        <v>840</v>
      </c>
    </row>
    <row r="429" s="2" customFormat="1">
      <c r="A429" s="40"/>
      <c r="B429" s="41"/>
      <c r="C429" s="42"/>
      <c r="D429" s="227" t="s">
        <v>168</v>
      </c>
      <c r="E429" s="42"/>
      <c r="F429" s="228" t="s">
        <v>841</v>
      </c>
      <c r="G429" s="42"/>
      <c r="H429" s="42"/>
      <c r="I429" s="229"/>
      <c r="J429" s="42"/>
      <c r="K429" s="42"/>
      <c r="L429" s="46"/>
      <c r="M429" s="230"/>
      <c r="N429" s="231"/>
      <c r="O429" s="86"/>
      <c r="P429" s="86"/>
      <c r="Q429" s="86"/>
      <c r="R429" s="86"/>
      <c r="S429" s="86"/>
      <c r="T429" s="87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T429" s="19" t="s">
        <v>168</v>
      </c>
      <c r="AU429" s="19" t="s">
        <v>83</v>
      </c>
    </row>
    <row r="430" s="13" customFormat="1">
      <c r="A430" s="13"/>
      <c r="B430" s="232"/>
      <c r="C430" s="233"/>
      <c r="D430" s="234" t="s">
        <v>181</v>
      </c>
      <c r="E430" s="235" t="s">
        <v>19</v>
      </c>
      <c r="F430" s="236" t="s">
        <v>842</v>
      </c>
      <c r="G430" s="233"/>
      <c r="H430" s="237">
        <v>32.305</v>
      </c>
      <c r="I430" s="238"/>
      <c r="J430" s="233"/>
      <c r="K430" s="233"/>
      <c r="L430" s="239"/>
      <c r="M430" s="240"/>
      <c r="N430" s="241"/>
      <c r="O430" s="241"/>
      <c r="P430" s="241"/>
      <c r="Q430" s="241"/>
      <c r="R430" s="241"/>
      <c r="S430" s="241"/>
      <c r="T430" s="242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3" t="s">
        <v>181</v>
      </c>
      <c r="AU430" s="243" t="s">
        <v>83</v>
      </c>
      <c r="AV430" s="13" t="s">
        <v>83</v>
      </c>
      <c r="AW430" s="13" t="s">
        <v>33</v>
      </c>
      <c r="AX430" s="13" t="s">
        <v>81</v>
      </c>
      <c r="AY430" s="243" t="s">
        <v>159</v>
      </c>
    </row>
    <row r="431" s="2" customFormat="1" ht="24.15" customHeight="1">
      <c r="A431" s="40"/>
      <c r="B431" s="41"/>
      <c r="C431" s="214" t="s">
        <v>843</v>
      </c>
      <c r="D431" s="214" t="s">
        <v>161</v>
      </c>
      <c r="E431" s="215" t="s">
        <v>844</v>
      </c>
      <c r="F431" s="216" t="s">
        <v>845</v>
      </c>
      <c r="G431" s="217" t="s">
        <v>164</v>
      </c>
      <c r="H431" s="218">
        <v>35</v>
      </c>
      <c r="I431" s="219"/>
      <c r="J431" s="220">
        <f>ROUND(I431*H431,2)</f>
        <v>0</v>
      </c>
      <c r="K431" s="216" t="s">
        <v>165</v>
      </c>
      <c r="L431" s="46"/>
      <c r="M431" s="221" t="s">
        <v>19</v>
      </c>
      <c r="N431" s="222" t="s">
        <v>44</v>
      </c>
      <c r="O431" s="86"/>
      <c r="P431" s="223">
        <f>O431*H431</f>
        <v>0</v>
      </c>
      <c r="Q431" s="223">
        <v>0</v>
      </c>
      <c r="R431" s="223">
        <f>Q431*H431</f>
        <v>0</v>
      </c>
      <c r="S431" s="223">
        <v>0.26100000000000001</v>
      </c>
      <c r="T431" s="224">
        <f>S431*H431</f>
        <v>9.1349999999999998</v>
      </c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R431" s="225" t="s">
        <v>166</v>
      </c>
      <c r="AT431" s="225" t="s">
        <v>161</v>
      </c>
      <c r="AU431" s="225" t="s">
        <v>83</v>
      </c>
      <c r="AY431" s="19" t="s">
        <v>159</v>
      </c>
      <c r="BE431" s="226">
        <f>IF(N431="základní",J431,0)</f>
        <v>0</v>
      </c>
      <c r="BF431" s="226">
        <f>IF(N431="snížená",J431,0)</f>
        <v>0</v>
      </c>
      <c r="BG431" s="226">
        <f>IF(N431="zákl. přenesená",J431,0)</f>
        <v>0</v>
      </c>
      <c r="BH431" s="226">
        <f>IF(N431="sníž. přenesená",J431,0)</f>
        <v>0</v>
      </c>
      <c r="BI431" s="226">
        <f>IF(N431="nulová",J431,0)</f>
        <v>0</v>
      </c>
      <c r="BJ431" s="19" t="s">
        <v>81</v>
      </c>
      <c r="BK431" s="226">
        <f>ROUND(I431*H431,2)</f>
        <v>0</v>
      </c>
      <c r="BL431" s="19" t="s">
        <v>166</v>
      </c>
      <c r="BM431" s="225" t="s">
        <v>846</v>
      </c>
    </row>
    <row r="432" s="2" customFormat="1">
      <c r="A432" s="40"/>
      <c r="B432" s="41"/>
      <c r="C432" s="42"/>
      <c r="D432" s="227" t="s">
        <v>168</v>
      </c>
      <c r="E432" s="42"/>
      <c r="F432" s="228" t="s">
        <v>847</v>
      </c>
      <c r="G432" s="42"/>
      <c r="H432" s="42"/>
      <c r="I432" s="229"/>
      <c r="J432" s="42"/>
      <c r="K432" s="42"/>
      <c r="L432" s="46"/>
      <c r="M432" s="230"/>
      <c r="N432" s="231"/>
      <c r="O432" s="86"/>
      <c r="P432" s="86"/>
      <c r="Q432" s="86"/>
      <c r="R432" s="86"/>
      <c r="S432" s="86"/>
      <c r="T432" s="87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T432" s="19" t="s">
        <v>168</v>
      </c>
      <c r="AU432" s="19" t="s">
        <v>83</v>
      </c>
    </row>
    <row r="433" s="13" customFormat="1">
      <c r="A433" s="13"/>
      <c r="B433" s="232"/>
      <c r="C433" s="233"/>
      <c r="D433" s="234" t="s">
        <v>181</v>
      </c>
      <c r="E433" s="235" t="s">
        <v>19</v>
      </c>
      <c r="F433" s="236" t="s">
        <v>848</v>
      </c>
      <c r="G433" s="233"/>
      <c r="H433" s="237">
        <v>35</v>
      </c>
      <c r="I433" s="238"/>
      <c r="J433" s="233"/>
      <c r="K433" s="233"/>
      <c r="L433" s="239"/>
      <c r="M433" s="240"/>
      <c r="N433" s="241"/>
      <c r="O433" s="241"/>
      <c r="P433" s="241"/>
      <c r="Q433" s="241"/>
      <c r="R433" s="241"/>
      <c r="S433" s="241"/>
      <c r="T433" s="242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3" t="s">
        <v>181</v>
      </c>
      <c r="AU433" s="243" t="s">
        <v>83</v>
      </c>
      <c r="AV433" s="13" t="s">
        <v>83</v>
      </c>
      <c r="AW433" s="13" t="s">
        <v>33</v>
      </c>
      <c r="AX433" s="13" t="s">
        <v>81</v>
      </c>
      <c r="AY433" s="243" t="s">
        <v>159</v>
      </c>
    </row>
    <row r="434" s="2" customFormat="1" ht="44.25" customHeight="1">
      <c r="A434" s="40"/>
      <c r="B434" s="41"/>
      <c r="C434" s="214" t="s">
        <v>849</v>
      </c>
      <c r="D434" s="214" t="s">
        <v>161</v>
      </c>
      <c r="E434" s="215" t="s">
        <v>850</v>
      </c>
      <c r="F434" s="216" t="s">
        <v>851</v>
      </c>
      <c r="G434" s="217" t="s">
        <v>178</v>
      </c>
      <c r="H434" s="218">
        <v>0.91000000000000003</v>
      </c>
      <c r="I434" s="219"/>
      <c r="J434" s="220">
        <f>ROUND(I434*H434,2)</f>
        <v>0</v>
      </c>
      <c r="K434" s="216" t="s">
        <v>165</v>
      </c>
      <c r="L434" s="46"/>
      <c r="M434" s="221" t="s">
        <v>19</v>
      </c>
      <c r="N434" s="222" t="s">
        <v>44</v>
      </c>
      <c r="O434" s="86"/>
      <c r="P434" s="223">
        <f>O434*H434</f>
        <v>0</v>
      </c>
      <c r="Q434" s="223">
        <v>0</v>
      </c>
      <c r="R434" s="223">
        <f>Q434*H434</f>
        <v>0</v>
      </c>
      <c r="S434" s="223">
        <v>1.8</v>
      </c>
      <c r="T434" s="224">
        <f>S434*H434</f>
        <v>1.6380000000000001</v>
      </c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R434" s="225" t="s">
        <v>166</v>
      </c>
      <c r="AT434" s="225" t="s">
        <v>161</v>
      </c>
      <c r="AU434" s="225" t="s">
        <v>83</v>
      </c>
      <c r="AY434" s="19" t="s">
        <v>159</v>
      </c>
      <c r="BE434" s="226">
        <f>IF(N434="základní",J434,0)</f>
        <v>0</v>
      </c>
      <c r="BF434" s="226">
        <f>IF(N434="snížená",J434,0)</f>
        <v>0</v>
      </c>
      <c r="BG434" s="226">
        <f>IF(N434="zákl. přenesená",J434,0)</f>
        <v>0</v>
      </c>
      <c r="BH434" s="226">
        <f>IF(N434="sníž. přenesená",J434,0)</f>
        <v>0</v>
      </c>
      <c r="BI434" s="226">
        <f>IF(N434="nulová",J434,0)</f>
        <v>0</v>
      </c>
      <c r="BJ434" s="19" t="s">
        <v>81</v>
      </c>
      <c r="BK434" s="226">
        <f>ROUND(I434*H434,2)</f>
        <v>0</v>
      </c>
      <c r="BL434" s="19" t="s">
        <v>166</v>
      </c>
      <c r="BM434" s="225" t="s">
        <v>852</v>
      </c>
    </row>
    <row r="435" s="2" customFormat="1">
      <c r="A435" s="40"/>
      <c r="B435" s="41"/>
      <c r="C435" s="42"/>
      <c r="D435" s="227" t="s">
        <v>168</v>
      </c>
      <c r="E435" s="42"/>
      <c r="F435" s="228" t="s">
        <v>853</v>
      </c>
      <c r="G435" s="42"/>
      <c r="H435" s="42"/>
      <c r="I435" s="229"/>
      <c r="J435" s="42"/>
      <c r="K435" s="42"/>
      <c r="L435" s="46"/>
      <c r="M435" s="230"/>
      <c r="N435" s="231"/>
      <c r="O435" s="86"/>
      <c r="P435" s="86"/>
      <c r="Q435" s="86"/>
      <c r="R435" s="86"/>
      <c r="S435" s="86"/>
      <c r="T435" s="87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T435" s="19" t="s">
        <v>168</v>
      </c>
      <c r="AU435" s="19" t="s">
        <v>83</v>
      </c>
    </row>
    <row r="436" s="13" customFormat="1">
      <c r="A436" s="13"/>
      <c r="B436" s="232"/>
      <c r="C436" s="233"/>
      <c r="D436" s="234" t="s">
        <v>181</v>
      </c>
      <c r="E436" s="235" t="s">
        <v>19</v>
      </c>
      <c r="F436" s="236" t="s">
        <v>854</v>
      </c>
      <c r="G436" s="233"/>
      <c r="H436" s="237">
        <v>0.91000000000000003</v>
      </c>
      <c r="I436" s="238"/>
      <c r="J436" s="233"/>
      <c r="K436" s="233"/>
      <c r="L436" s="239"/>
      <c r="M436" s="240"/>
      <c r="N436" s="241"/>
      <c r="O436" s="241"/>
      <c r="P436" s="241"/>
      <c r="Q436" s="241"/>
      <c r="R436" s="241"/>
      <c r="S436" s="241"/>
      <c r="T436" s="242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3" t="s">
        <v>181</v>
      </c>
      <c r="AU436" s="243" t="s">
        <v>83</v>
      </c>
      <c r="AV436" s="13" t="s">
        <v>83</v>
      </c>
      <c r="AW436" s="13" t="s">
        <v>33</v>
      </c>
      <c r="AX436" s="13" t="s">
        <v>81</v>
      </c>
      <c r="AY436" s="243" t="s">
        <v>159</v>
      </c>
    </row>
    <row r="437" s="2" customFormat="1" ht="49.05" customHeight="1">
      <c r="A437" s="40"/>
      <c r="B437" s="41"/>
      <c r="C437" s="214" t="s">
        <v>855</v>
      </c>
      <c r="D437" s="214" t="s">
        <v>161</v>
      </c>
      <c r="E437" s="215" t="s">
        <v>856</v>
      </c>
      <c r="F437" s="216" t="s">
        <v>857</v>
      </c>
      <c r="G437" s="217" t="s">
        <v>178</v>
      </c>
      <c r="H437" s="218">
        <v>18.117999999999999</v>
      </c>
      <c r="I437" s="219"/>
      <c r="J437" s="220">
        <f>ROUND(I437*H437,2)</f>
        <v>0</v>
      </c>
      <c r="K437" s="216" t="s">
        <v>165</v>
      </c>
      <c r="L437" s="46"/>
      <c r="M437" s="221" t="s">
        <v>19</v>
      </c>
      <c r="N437" s="222" t="s">
        <v>44</v>
      </c>
      <c r="O437" s="86"/>
      <c r="P437" s="223">
        <f>O437*H437</f>
        <v>0</v>
      </c>
      <c r="Q437" s="223">
        <v>0</v>
      </c>
      <c r="R437" s="223">
        <f>Q437*H437</f>
        <v>0</v>
      </c>
      <c r="S437" s="223">
        <v>1.8</v>
      </c>
      <c r="T437" s="224">
        <f>S437*H437</f>
        <v>32.612400000000001</v>
      </c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R437" s="225" t="s">
        <v>166</v>
      </c>
      <c r="AT437" s="225" t="s">
        <v>161</v>
      </c>
      <c r="AU437" s="225" t="s">
        <v>83</v>
      </c>
      <c r="AY437" s="19" t="s">
        <v>159</v>
      </c>
      <c r="BE437" s="226">
        <f>IF(N437="základní",J437,0)</f>
        <v>0</v>
      </c>
      <c r="BF437" s="226">
        <f>IF(N437="snížená",J437,0)</f>
        <v>0</v>
      </c>
      <c r="BG437" s="226">
        <f>IF(N437="zákl. přenesená",J437,0)</f>
        <v>0</v>
      </c>
      <c r="BH437" s="226">
        <f>IF(N437="sníž. přenesená",J437,0)</f>
        <v>0</v>
      </c>
      <c r="BI437" s="226">
        <f>IF(N437="nulová",J437,0)</f>
        <v>0</v>
      </c>
      <c r="BJ437" s="19" t="s">
        <v>81</v>
      </c>
      <c r="BK437" s="226">
        <f>ROUND(I437*H437,2)</f>
        <v>0</v>
      </c>
      <c r="BL437" s="19" t="s">
        <v>166</v>
      </c>
      <c r="BM437" s="225" t="s">
        <v>858</v>
      </c>
    </row>
    <row r="438" s="2" customFormat="1">
      <c r="A438" s="40"/>
      <c r="B438" s="41"/>
      <c r="C438" s="42"/>
      <c r="D438" s="227" t="s">
        <v>168</v>
      </c>
      <c r="E438" s="42"/>
      <c r="F438" s="228" t="s">
        <v>859</v>
      </c>
      <c r="G438" s="42"/>
      <c r="H438" s="42"/>
      <c r="I438" s="229"/>
      <c r="J438" s="42"/>
      <c r="K438" s="42"/>
      <c r="L438" s="46"/>
      <c r="M438" s="230"/>
      <c r="N438" s="231"/>
      <c r="O438" s="86"/>
      <c r="P438" s="86"/>
      <c r="Q438" s="86"/>
      <c r="R438" s="86"/>
      <c r="S438" s="86"/>
      <c r="T438" s="87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168</v>
      </c>
      <c r="AU438" s="19" t="s">
        <v>83</v>
      </c>
    </row>
    <row r="439" s="13" customFormat="1">
      <c r="A439" s="13"/>
      <c r="B439" s="232"/>
      <c r="C439" s="233"/>
      <c r="D439" s="234" t="s">
        <v>181</v>
      </c>
      <c r="E439" s="235" t="s">
        <v>19</v>
      </c>
      <c r="F439" s="236" t="s">
        <v>860</v>
      </c>
      <c r="G439" s="233"/>
      <c r="H439" s="237">
        <v>10.675000000000001</v>
      </c>
      <c r="I439" s="238"/>
      <c r="J439" s="233"/>
      <c r="K439" s="233"/>
      <c r="L439" s="239"/>
      <c r="M439" s="240"/>
      <c r="N439" s="241"/>
      <c r="O439" s="241"/>
      <c r="P439" s="241"/>
      <c r="Q439" s="241"/>
      <c r="R439" s="241"/>
      <c r="S439" s="241"/>
      <c r="T439" s="242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3" t="s">
        <v>181</v>
      </c>
      <c r="AU439" s="243" t="s">
        <v>83</v>
      </c>
      <c r="AV439" s="13" t="s">
        <v>83</v>
      </c>
      <c r="AW439" s="13" t="s">
        <v>33</v>
      </c>
      <c r="AX439" s="13" t="s">
        <v>73</v>
      </c>
      <c r="AY439" s="243" t="s">
        <v>159</v>
      </c>
    </row>
    <row r="440" s="13" customFormat="1">
      <c r="A440" s="13"/>
      <c r="B440" s="232"/>
      <c r="C440" s="233"/>
      <c r="D440" s="234" t="s">
        <v>181</v>
      </c>
      <c r="E440" s="235" t="s">
        <v>19</v>
      </c>
      <c r="F440" s="236" t="s">
        <v>861</v>
      </c>
      <c r="G440" s="233"/>
      <c r="H440" s="237">
        <v>7.4429999999999996</v>
      </c>
      <c r="I440" s="238"/>
      <c r="J440" s="233"/>
      <c r="K440" s="233"/>
      <c r="L440" s="239"/>
      <c r="M440" s="240"/>
      <c r="N440" s="241"/>
      <c r="O440" s="241"/>
      <c r="P440" s="241"/>
      <c r="Q440" s="241"/>
      <c r="R440" s="241"/>
      <c r="S440" s="241"/>
      <c r="T440" s="242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3" t="s">
        <v>181</v>
      </c>
      <c r="AU440" s="243" t="s">
        <v>83</v>
      </c>
      <c r="AV440" s="13" t="s">
        <v>83</v>
      </c>
      <c r="AW440" s="13" t="s">
        <v>33</v>
      </c>
      <c r="AX440" s="13" t="s">
        <v>73</v>
      </c>
      <c r="AY440" s="243" t="s">
        <v>159</v>
      </c>
    </row>
    <row r="441" s="14" customFormat="1">
      <c r="A441" s="14"/>
      <c r="B441" s="244"/>
      <c r="C441" s="245"/>
      <c r="D441" s="234" t="s">
        <v>181</v>
      </c>
      <c r="E441" s="246" t="s">
        <v>19</v>
      </c>
      <c r="F441" s="247" t="s">
        <v>189</v>
      </c>
      <c r="G441" s="245"/>
      <c r="H441" s="248">
        <v>18.117999999999999</v>
      </c>
      <c r="I441" s="249"/>
      <c r="J441" s="245"/>
      <c r="K441" s="245"/>
      <c r="L441" s="250"/>
      <c r="M441" s="251"/>
      <c r="N441" s="252"/>
      <c r="O441" s="252"/>
      <c r="P441" s="252"/>
      <c r="Q441" s="252"/>
      <c r="R441" s="252"/>
      <c r="S441" s="252"/>
      <c r="T441" s="253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4" t="s">
        <v>181</v>
      </c>
      <c r="AU441" s="254" t="s">
        <v>83</v>
      </c>
      <c r="AV441" s="14" t="s">
        <v>166</v>
      </c>
      <c r="AW441" s="14" t="s">
        <v>33</v>
      </c>
      <c r="AX441" s="14" t="s">
        <v>81</v>
      </c>
      <c r="AY441" s="254" t="s">
        <v>159</v>
      </c>
    </row>
    <row r="442" s="2" customFormat="1" ht="44.25" customHeight="1">
      <c r="A442" s="40"/>
      <c r="B442" s="41"/>
      <c r="C442" s="214" t="s">
        <v>862</v>
      </c>
      <c r="D442" s="214" t="s">
        <v>161</v>
      </c>
      <c r="E442" s="215" t="s">
        <v>863</v>
      </c>
      <c r="F442" s="216" t="s">
        <v>864</v>
      </c>
      <c r="G442" s="217" t="s">
        <v>178</v>
      </c>
      <c r="H442" s="218">
        <v>0.81000000000000005</v>
      </c>
      <c r="I442" s="219"/>
      <c r="J442" s="220">
        <f>ROUND(I442*H442,2)</f>
        <v>0</v>
      </c>
      <c r="K442" s="216" t="s">
        <v>165</v>
      </c>
      <c r="L442" s="46"/>
      <c r="M442" s="221" t="s">
        <v>19</v>
      </c>
      <c r="N442" s="222" t="s">
        <v>44</v>
      </c>
      <c r="O442" s="86"/>
      <c r="P442" s="223">
        <f>O442*H442</f>
        <v>0</v>
      </c>
      <c r="Q442" s="223">
        <v>0</v>
      </c>
      <c r="R442" s="223">
        <f>Q442*H442</f>
        <v>0</v>
      </c>
      <c r="S442" s="223">
        <v>1.5940000000000001</v>
      </c>
      <c r="T442" s="224">
        <f>S442*H442</f>
        <v>1.2911400000000002</v>
      </c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R442" s="225" t="s">
        <v>166</v>
      </c>
      <c r="AT442" s="225" t="s">
        <v>161</v>
      </c>
      <c r="AU442" s="225" t="s">
        <v>83</v>
      </c>
      <c r="AY442" s="19" t="s">
        <v>159</v>
      </c>
      <c r="BE442" s="226">
        <f>IF(N442="základní",J442,0)</f>
        <v>0</v>
      </c>
      <c r="BF442" s="226">
        <f>IF(N442="snížená",J442,0)</f>
        <v>0</v>
      </c>
      <c r="BG442" s="226">
        <f>IF(N442="zákl. přenesená",J442,0)</f>
        <v>0</v>
      </c>
      <c r="BH442" s="226">
        <f>IF(N442="sníž. přenesená",J442,0)</f>
        <v>0</v>
      </c>
      <c r="BI442" s="226">
        <f>IF(N442="nulová",J442,0)</f>
        <v>0</v>
      </c>
      <c r="BJ442" s="19" t="s">
        <v>81</v>
      </c>
      <c r="BK442" s="226">
        <f>ROUND(I442*H442,2)</f>
        <v>0</v>
      </c>
      <c r="BL442" s="19" t="s">
        <v>166</v>
      </c>
      <c r="BM442" s="225" t="s">
        <v>865</v>
      </c>
    </row>
    <row r="443" s="2" customFormat="1">
      <c r="A443" s="40"/>
      <c r="B443" s="41"/>
      <c r="C443" s="42"/>
      <c r="D443" s="227" t="s">
        <v>168</v>
      </c>
      <c r="E443" s="42"/>
      <c r="F443" s="228" t="s">
        <v>866</v>
      </c>
      <c r="G443" s="42"/>
      <c r="H443" s="42"/>
      <c r="I443" s="229"/>
      <c r="J443" s="42"/>
      <c r="K443" s="42"/>
      <c r="L443" s="46"/>
      <c r="M443" s="230"/>
      <c r="N443" s="231"/>
      <c r="O443" s="86"/>
      <c r="P443" s="86"/>
      <c r="Q443" s="86"/>
      <c r="R443" s="86"/>
      <c r="S443" s="86"/>
      <c r="T443" s="87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T443" s="19" t="s">
        <v>168</v>
      </c>
      <c r="AU443" s="19" t="s">
        <v>83</v>
      </c>
    </row>
    <row r="444" s="13" customFormat="1">
      <c r="A444" s="13"/>
      <c r="B444" s="232"/>
      <c r="C444" s="233"/>
      <c r="D444" s="234" t="s">
        <v>181</v>
      </c>
      <c r="E444" s="235" t="s">
        <v>19</v>
      </c>
      <c r="F444" s="236" t="s">
        <v>867</v>
      </c>
      <c r="G444" s="233"/>
      <c r="H444" s="237">
        <v>0.81000000000000005</v>
      </c>
      <c r="I444" s="238"/>
      <c r="J444" s="233"/>
      <c r="K444" s="233"/>
      <c r="L444" s="239"/>
      <c r="M444" s="240"/>
      <c r="N444" s="241"/>
      <c r="O444" s="241"/>
      <c r="P444" s="241"/>
      <c r="Q444" s="241"/>
      <c r="R444" s="241"/>
      <c r="S444" s="241"/>
      <c r="T444" s="242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3" t="s">
        <v>181</v>
      </c>
      <c r="AU444" s="243" t="s">
        <v>83</v>
      </c>
      <c r="AV444" s="13" t="s">
        <v>83</v>
      </c>
      <c r="AW444" s="13" t="s">
        <v>33</v>
      </c>
      <c r="AX444" s="13" t="s">
        <v>81</v>
      </c>
      <c r="AY444" s="243" t="s">
        <v>159</v>
      </c>
    </row>
    <row r="445" s="2" customFormat="1" ht="33" customHeight="1">
      <c r="A445" s="40"/>
      <c r="B445" s="41"/>
      <c r="C445" s="214" t="s">
        <v>868</v>
      </c>
      <c r="D445" s="214" t="s">
        <v>161</v>
      </c>
      <c r="E445" s="215" t="s">
        <v>869</v>
      </c>
      <c r="F445" s="216" t="s">
        <v>870</v>
      </c>
      <c r="G445" s="217" t="s">
        <v>178</v>
      </c>
      <c r="H445" s="218">
        <v>0.91000000000000003</v>
      </c>
      <c r="I445" s="219"/>
      <c r="J445" s="220">
        <f>ROUND(I445*H445,2)</f>
        <v>0</v>
      </c>
      <c r="K445" s="216" t="s">
        <v>165</v>
      </c>
      <c r="L445" s="46"/>
      <c r="M445" s="221" t="s">
        <v>19</v>
      </c>
      <c r="N445" s="222" t="s">
        <v>44</v>
      </c>
      <c r="O445" s="86"/>
      <c r="P445" s="223">
        <f>O445*H445</f>
        <v>0</v>
      </c>
      <c r="Q445" s="223">
        <v>0</v>
      </c>
      <c r="R445" s="223">
        <f>Q445*H445</f>
        <v>0</v>
      </c>
      <c r="S445" s="223">
        <v>0</v>
      </c>
      <c r="T445" s="224">
        <f>S445*H445</f>
        <v>0</v>
      </c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R445" s="225" t="s">
        <v>166</v>
      </c>
      <c r="AT445" s="225" t="s">
        <v>161</v>
      </c>
      <c r="AU445" s="225" t="s">
        <v>83</v>
      </c>
      <c r="AY445" s="19" t="s">
        <v>159</v>
      </c>
      <c r="BE445" s="226">
        <f>IF(N445="základní",J445,0)</f>
        <v>0</v>
      </c>
      <c r="BF445" s="226">
        <f>IF(N445="snížená",J445,0)</f>
        <v>0</v>
      </c>
      <c r="BG445" s="226">
        <f>IF(N445="zákl. přenesená",J445,0)</f>
        <v>0</v>
      </c>
      <c r="BH445" s="226">
        <f>IF(N445="sníž. přenesená",J445,0)</f>
        <v>0</v>
      </c>
      <c r="BI445" s="226">
        <f>IF(N445="nulová",J445,0)</f>
        <v>0</v>
      </c>
      <c r="BJ445" s="19" t="s">
        <v>81</v>
      </c>
      <c r="BK445" s="226">
        <f>ROUND(I445*H445,2)</f>
        <v>0</v>
      </c>
      <c r="BL445" s="19" t="s">
        <v>166</v>
      </c>
      <c r="BM445" s="225" t="s">
        <v>871</v>
      </c>
    </row>
    <row r="446" s="2" customFormat="1">
      <c r="A446" s="40"/>
      <c r="B446" s="41"/>
      <c r="C446" s="42"/>
      <c r="D446" s="227" t="s">
        <v>168</v>
      </c>
      <c r="E446" s="42"/>
      <c r="F446" s="228" t="s">
        <v>872</v>
      </c>
      <c r="G446" s="42"/>
      <c r="H446" s="42"/>
      <c r="I446" s="229"/>
      <c r="J446" s="42"/>
      <c r="K446" s="42"/>
      <c r="L446" s="46"/>
      <c r="M446" s="230"/>
      <c r="N446" s="231"/>
      <c r="O446" s="86"/>
      <c r="P446" s="86"/>
      <c r="Q446" s="86"/>
      <c r="R446" s="86"/>
      <c r="S446" s="86"/>
      <c r="T446" s="87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T446" s="19" t="s">
        <v>168</v>
      </c>
      <c r="AU446" s="19" t="s">
        <v>83</v>
      </c>
    </row>
    <row r="447" s="2" customFormat="1" ht="24.15" customHeight="1">
      <c r="A447" s="40"/>
      <c r="B447" s="41"/>
      <c r="C447" s="214" t="s">
        <v>873</v>
      </c>
      <c r="D447" s="214" t="s">
        <v>161</v>
      </c>
      <c r="E447" s="215" t="s">
        <v>874</v>
      </c>
      <c r="F447" s="216" t="s">
        <v>875</v>
      </c>
      <c r="G447" s="217" t="s">
        <v>164</v>
      </c>
      <c r="H447" s="218">
        <v>17.719000000000001</v>
      </c>
      <c r="I447" s="219"/>
      <c r="J447" s="220">
        <f>ROUND(I447*H447,2)</f>
        <v>0</v>
      </c>
      <c r="K447" s="216" t="s">
        <v>165</v>
      </c>
      <c r="L447" s="46"/>
      <c r="M447" s="221" t="s">
        <v>19</v>
      </c>
      <c r="N447" s="222" t="s">
        <v>44</v>
      </c>
      <c r="O447" s="86"/>
      <c r="P447" s="223">
        <f>O447*H447</f>
        <v>0</v>
      </c>
      <c r="Q447" s="223">
        <v>0</v>
      </c>
      <c r="R447" s="223">
        <f>Q447*H447</f>
        <v>0</v>
      </c>
      <c r="S447" s="223">
        <v>0.10000000000000001</v>
      </c>
      <c r="T447" s="224">
        <f>S447*H447</f>
        <v>1.7719000000000003</v>
      </c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R447" s="225" t="s">
        <v>166</v>
      </c>
      <c r="AT447" s="225" t="s">
        <v>161</v>
      </c>
      <c r="AU447" s="225" t="s">
        <v>83</v>
      </c>
      <c r="AY447" s="19" t="s">
        <v>159</v>
      </c>
      <c r="BE447" s="226">
        <f>IF(N447="základní",J447,0)</f>
        <v>0</v>
      </c>
      <c r="BF447" s="226">
        <f>IF(N447="snížená",J447,0)</f>
        <v>0</v>
      </c>
      <c r="BG447" s="226">
        <f>IF(N447="zákl. přenesená",J447,0)</f>
        <v>0</v>
      </c>
      <c r="BH447" s="226">
        <f>IF(N447="sníž. přenesená",J447,0)</f>
        <v>0</v>
      </c>
      <c r="BI447" s="226">
        <f>IF(N447="nulová",J447,0)</f>
        <v>0</v>
      </c>
      <c r="BJ447" s="19" t="s">
        <v>81</v>
      </c>
      <c r="BK447" s="226">
        <f>ROUND(I447*H447,2)</f>
        <v>0</v>
      </c>
      <c r="BL447" s="19" t="s">
        <v>166</v>
      </c>
      <c r="BM447" s="225" t="s">
        <v>876</v>
      </c>
    </row>
    <row r="448" s="2" customFormat="1">
      <c r="A448" s="40"/>
      <c r="B448" s="41"/>
      <c r="C448" s="42"/>
      <c r="D448" s="227" t="s">
        <v>168</v>
      </c>
      <c r="E448" s="42"/>
      <c r="F448" s="228" t="s">
        <v>877</v>
      </c>
      <c r="G448" s="42"/>
      <c r="H448" s="42"/>
      <c r="I448" s="229"/>
      <c r="J448" s="42"/>
      <c r="K448" s="42"/>
      <c r="L448" s="46"/>
      <c r="M448" s="230"/>
      <c r="N448" s="231"/>
      <c r="O448" s="86"/>
      <c r="P448" s="86"/>
      <c r="Q448" s="86"/>
      <c r="R448" s="86"/>
      <c r="S448" s="86"/>
      <c r="T448" s="87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T448" s="19" t="s">
        <v>168</v>
      </c>
      <c r="AU448" s="19" t="s">
        <v>83</v>
      </c>
    </row>
    <row r="449" s="13" customFormat="1">
      <c r="A449" s="13"/>
      <c r="B449" s="232"/>
      <c r="C449" s="233"/>
      <c r="D449" s="234" t="s">
        <v>181</v>
      </c>
      <c r="E449" s="235" t="s">
        <v>19</v>
      </c>
      <c r="F449" s="236" t="s">
        <v>878</v>
      </c>
      <c r="G449" s="233"/>
      <c r="H449" s="237">
        <v>17.719000000000001</v>
      </c>
      <c r="I449" s="238"/>
      <c r="J449" s="233"/>
      <c r="K449" s="233"/>
      <c r="L449" s="239"/>
      <c r="M449" s="240"/>
      <c r="N449" s="241"/>
      <c r="O449" s="241"/>
      <c r="P449" s="241"/>
      <c r="Q449" s="241"/>
      <c r="R449" s="241"/>
      <c r="S449" s="241"/>
      <c r="T449" s="242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3" t="s">
        <v>181</v>
      </c>
      <c r="AU449" s="243" t="s">
        <v>83</v>
      </c>
      <c r="AV449" s="13" t="s">
        <v>83</v>
      </c>
      <c r="AW449" s="13" t="s">
        <v>33</v>
      </c>
      <c r="AX449" s="13" t="s">
        <v>81</v>
      </c>
      <c r="AY449" s="243" t="s">
        <v>159</v>
      </c>
    </row>
    <row r="450" s="2" customFormat="1" ht="37.8" customHeight="1">
      <c r="A450" s="40"/>
      <c r="B450" s="41"/>
      <c r="C450" s="214" t="s">
        <v>879</v>
      </c>
      <c r="D450" s="214" t="s">
        <v>161</v>
      </c>
      <c r="E450" s="215" t="s">
        <v>880</v>
      </c>
      <c r="F450" s="216" t="s">
        <v>881</v>
      </c>
      <c r="G450" s="217" t="s">
        <v>178</v>
      </c>
      <c r="H450" s="218">
        <v>9.7200000000000006</v>
      </c>
      <c r="I450" s="219"/>
      <c r="J450" s="220">
        <f>ROUND(I450*H450,2)</f>
        <v>0</v>
      </c>
      <c r="K450" s="216" t="s">
        <v>165</v>
      </c>
      <c r="L450" s="46"/>
      <c r="M450" s="221" t="s">
        <v>19</v>
      </c>
      <c r="N450" s="222" t="s">
        <v>44</v>
      </c>
      <c r="O450" s="86"/>
      <c r="P450" s="223">
        <f>O450*H450</f>
        <v>0</v>
      </c>
      <c r="Q450" s="223">
        <v>0</v>
      </c>
      <c r="R450" s="223">
        <f>Q450*H450</f>
        <v>0</v>
      </c>
      <c r="S450" s="223">
        <v>2.1000000000000001</v>
      </c>
      <c r="T450" s="224">
        <f>S450*H450</f>
        <v>20.412000000000003</v>
      </c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R450" s="225" t="s">
        <v>166</v>
      </c>
      <c r="AT450" s="225" t="s">
        <v>161</v>
      </c>
      <c r="AU450" s="225" t="s">
        <v>83</v>
      </c>
      <c r="AY450" s="19" t="s">
        <v>159</v>
      </c>
      <c r="BE450" s="226">
        <f>IF(N450="základní",J450,0)</f>
        <v>0</v>
      </c>
      <c r="BF450" s="226">
        <f>IF(N450="snížená",J450,0)</f>
        <v>0</v>
      </c>
      <c r="BG450" s="226">
        <f>IF(N450="zákl. přenesená",J450,0)</f>
        <v>0</v>
      </c>
      <c r="BH450" s="226">
        <f>IF(N450="sníž. přenesená",J450,0)</f>
        <v>0</v>
      </c>
      <c r="BI450" s="226">
        <f>IF(N450="nulová",J450,0)</f>
        <v>0</v>
      </c>
      <c r="BJ450" s="19" t="s">
        <v>81</v>
      </c>
      <c r="BK450" s="226">
        <f>ROUND(I450*H450,2)</f>
        <v>0</v>
      </c>
      <c r="BL450" s="19" t="s">
        <v>166</v>
      </c>
      <c r="BM450" s="225" t="s">
        <v>882</v>
      </c>
    </row>
    <row r="451" s="2" customFormat="1">
      <c r="A451" s="40"/>
      <c r="B451" s="41"/>
      <c r="C451" s="42"/>
      <c r="D451" s="227" t="s">
        <v>168</v>
      </c>
      <c r="E451" s="42"/>
      <c r="F451" s="228" t="s">
        <v>883</v>
      </c>
      <c r="G451" s="42"/>
      <c r="H451" s="42"/>
      <c r="I451" s="229"/>
      <c r="J451" s="42"/>
      <c r="K451" s="42"/>
      <c r="L451" s="46"/>
      <c r="M451" s="230"/>
      <c r="N451" s="231"/>
      <c r="O451" s="86"/>
      <c r="P451" s="86"/>
      <c r="Q451" s="86"/>
      <c r="R451" s="86"/>
      <c r="S451" s="86"/>
      <c r="T451" s="87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T451" s="19" t="s">
        <v>168</v>
      </c>
      <c r="AU451" s="19" t="s">
        <v>83</v>
      </c>
    </row>
    <row r="452" s="15" customFormat="1">
      <c r="A452" s="15"/>
      <c r="B452" s="265"/>
      <c r="C452" s="266"/>
      <c r="D452" s="234" t="s">
        <v>181</v>
      </c>
      <c r="E452" s="267" t="s">
        <v>19</v>
      </c>
      <c r="F452" s="268" t="s">
        <v>884</v>
      </c>
      <c r="G452" s="266"/>
      <c r="H452" s="267" t="s">
        <v>19</v>
      </c>
      <c r="I452" s="269"/>
      <c r="J452" s="266"/>
      <c r="K452" s="266"/>
      <c r="L452" s="270"/>
      <c r="M452" s="271"/>
      <c r="N452" s="272"/>
      <c r="O452" s="272"/>
      <c r="P452" s="272"/>
      <c r="Q452" s="272"/>
      <c r="R452" s="272"/>
      <c r="S452" s="272"/>
      <c r="T452" s="273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74" t="s">
        <v>181</v>
      </c>
      <c r="AU452" s="274" t="s">
        <v>83</v>
      </c>
      <c r="AV452" s="15" t="s">
        <v>81</v>
      </c>
      <c r="AW452" s="15" t="s">
        <v>33</v>
      </c>
      <c r="AX452" s="15" t="s">
        <v>73</v>
      </c>
      <c r="AY452" s="274" t="s">
        <v>159</v>
      </c>
    </row>
    <row r="453" s="13" customFormat="1">
      <c r="A453" s="13"/>
      <c r="B453" s="232"/>
      <c r="C453" s="233"/>
      <c r="D453" s="234" t="s">
        <v>181</v>
      </c>
      <c r="E453" s="235" t="s">
        <v>19</v>
      </c>
      <c r="F453" s="236" t="s">
        <v>885</v>
      </c>
      <c r="G453" s="233"/>
      <c r="H453" s="237">
        <v>9.7200000000000006</v>
      </c>
      <c r="I453" s="238"/>
      <c r="J453" s="233"/>
      <c r="K453" s="233"/>
      <c r="L453" s="239"/>
      <c r="M453" s="240"/>
      <c r="N453" s="241"/>
      <c r="O453" s="241"/>
      <c r="P453" s="241"/>
      <c r="Q453" s="241"/>
      <c r="R453" s="241"/>
      <c r="S453" s="241"/>
      <c r="T453" s="242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3" t="s">
        <v>181</v>
      </c>
      <c r="AU453" s="243" t="s">
        <v>83</v>
      </c>
      <c r="AV453" s="13" t="s">
        <v>83</v>
      </c>
      <c r="AW453" s="13" t="s">
        <v>33</v>
      </c>
      <c r="AX453" s="13" t="s">
        <v>81</v>
      </c>
      <c r="AY453" s="243" t="s">
        <v>159</v>
      </c>
    </row>
    <row r="454" s="2" customFormat="1" ht="33" customHeight="1">
      <c r="A454" s="40"/>
      <c r="B454" s="41"/>
      <c r="C454" s="214" t="s">
        <v>886</v>
      </c>
      <c r="D454" s="214" t="s">
        <v>161</v>
      </c>
      <c r="E454" s="215" t="s">
        <v>887</v>
      </c>
      <c r="F454" s="216" t="s">
        <v>888</v>
      </c>
      <c r="G454" s="217" t="s">
        <v>247</v>
      </c>
      <c r="H454" s="218">
        <v>0.84699999999999998</v>
      </c>
      <c r="I454" s="219"/>
      <c r="J454" s="220">
        <f>ROUND(I454*H454,2)</f>
        <v>0</v>
      </c>
      <c r="K454" s="216" t="s">
        <v>165</v>
      </c>
      <c r="L454" s="46"/>
      <c r="M454" s="221" t="s">
        <v>19</v>
      </c>
      <c r="N454" s="222" t="s">
        <v>44</v>
      </c>
      <c r="O454" s="86"/>
      <c r="P454" s="223">
        <f>O454*H454</f>
        <v>0</v>
      </c>
      <c r="Q454" s="223">
        <v>0</v>
      </c>
      <c r="R454" s="223">
        <f>Q454*H454</f>
        <v>0</v>
      </c>
      <c r="S454" s="223">
        <v>1.25</v>
      </c>
      <c r="T454" s="224">
        <f>S454*H454</f>
        <v>1.0587499999999999</v>
      </c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R454" s="225" t="s">
        <v>166</v>
      </c>
      <c r="AT454" s="225" t="s">
        <v>161</v>
      </c>
      <c r="AU454" s="225" t="s">
        <v>83</v>
      </c>
      <c r="AY454" s="19" t="s">
        <v>159</v>
      </c>
      <c r="BE454" s="226">
        <f>IF(N454="základní",J454,0)</f>
        <v>0</v>
      </c>
      <c r="BF454" s="226">
        <f>IF(N454="snížená",J454,0)</f>
        <v>0</v>
      </c>
      <c r="BG454" s="226">
        <f>IF(N454="zákl. přenesená",J454,0)</f>
        <v>0</v>
      </c>
      <c r="BH454" s="226">
        <f>IF(N454="sníž. přenesená",J454,0)</f>
        <v>0</v>
      </c>
      <c r="BI454" s="226">
        <f>IF(N454="nulová",J454,0)</f>
        <v>0</v>
      </c>
      <c r="BJ454" s="19" t="s">
        <v>81</v>
      </c>
      <c r="BK454" s="226">
        <f>ROUND(I454*H454,2)</f>
        <v>0</v>
      </c>
      <c r="BL454" s="19" t="s">
        <v>166</v>
      </c>
      <c r="BM454" s="225" t="s">
        <v>889</v>
      </c>
    </row>
    <row r="455" s="2" customFormat="1">
      <c r="A455" s="40"/>
      <c r="B455" s="41"/>
      <c r="C455" s="42"/>
      <c r="D455" s="227" t="s">
        <v>168</v>
      </c>
      <c r="E455" s="42"/>
      <c r="F455" s="228" t="s">
        <v>890</v>
      </c>
      <c r="G455" s="42"/>
      <c r="H455" s="42"/>
      <c r="I455" s="229"/>
      <c r="J455" s="42"/>
      <c r="K455" s="42"/>
      <c r="L455" s="46"/>
      <c r="M455" s="230"/>
      <c r="N455" s="231"/>
      <c r="O455" s="86"/>
      <c r="P455" s="86"/>
      <c r="Q455" s="86"/>
      <c r="R455" s="86"/>
      <c r="S455" s="86"/>
      <c r="T455" s="87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T455" s="19" t="s">
        <v>168</v>
      </c>
      <c r="AU455" s="19" t="s">
        <v>83</v>
      </c>
    </row>
    <row r="456" s="15" customFormat="1">
      <c r="A456" s="15"/>
      <c r="B456" s="265"/>
      <c r="C456" s="266"/>
      <c r="D456" s="234" t="s">
        <v>181</v>
      </c>
      <c r="E456" s="267" t="s">
        <v>19</v>
      </c>
      <c r="F456" s="268" t="s">
        <v>891</v>
      </c>
      <c r="G456" s="266"/>
      <c r="H456" s="267" t="s">
        <v>19</v>
      </c>
      <c r="I456" s="269"/>
      <c r="J456" s="266"/>
      <c r="K456" s="266"/>
      <c r="L456" s="270"/>
      <c r="M456" s="271"/>
      <c r="N456" s="272"/>
      <c r="O456" s="272"/>
      <c r="P456" s="272"/>
      <c r="Q456" s="272"/>
      <c r="R456" s="272"/>
      <c r="S456" s="272"/>
      <c r="T456" s="273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74" t="s">
        <v>181</v>
      </c>
      <c r="AU456" s="274" t="s">
        <v>83</v>
      </c>
      <c r="AV456" s="15" t="s">
        <v>81</v>
      </c>
      <c r="AW456" s="15" t="s">
        <v>33</v>
      </c>
      <c r="AX456" s="15" t="s">
        <v>73</v>
      </c>
      <c r="AY456" s="274" t="s">
        <v>159</v>
      </c>
    </row>
    <row r="457" s="13" customFormat="1">
      <c r="A457" s="13"/>
      <c r="B457" s="232"/>
      <c r="C457" s="233"/>
      <c r="D457" s="234" t="s">
        <v>181</v>
      </c>
      <c r="E457" s="235" t="s">
        <v>19</v>
      </c>
      <c r="F457" s="236" t="s">
        <v>892</v>
      </c>
      <c r="G457" s="233"/>
      <c r="H457" s="237">
        <v>0.23499999999999999</v>
      </c>
      <c r="I457" s="238"/>
      <c r="J457" s="233"/>
      <c r="K457" s="233"/>
      <c r="L457" s="239"/>
      <c r="M457" s="240"/>
      <c r="N457" s="241"/>
      <c r="O457" s="241"/>
      <c r="P457" s="241"/>
      <c r="Q457" s="241"/>
      <c r="R457" s="241"/>
      <c r="S457" s="241"/>
      <c r="T457" s="242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3" t="s">
        <v>181</v>
      </c>
      <c r="AU457" s="243" t="s">
        <v>83</v>
      </c>
      <c r="AV457" s="13" t="s">
        <v>83</v>
      </c>
      <c r="AW457" s="13" t="s">
        <v>33</v>
      </c>
      <c r="AX457" s="13" t="s">
        <v>73</v>
      </c>
      <c r="AY457" s="243" t="s">
        <v>159</v>
      </c>
    </row>
    <row r="458" s="13" customFormat="1">
      <c r="A458" s="13"/>
      <c r="B458" s="232"/>
      <c r="C458" s="233"/>
      <c r="D458" s="234" t="s">
        <v>181</v>
      </c>
      <c r="E458" s="235" t="s">
        <v>19</v>
      </c>
      <c r="F458" s="236" t="s">
        <v>893</v>
      </c>
      <c r="G458" s="233"/>
      <c r="H458" s="237">
        <v>0.61199999999999999</v>
      </c>
      <c r="I458" s="238"/>
      <c r="J458" s="233"/>
      <c r="K458" s="233"/>
      <c r="L458" s="239"/>
      <c r="M458" s="240"/>
      <c r="N458" s="241"/>
      <c r="O458" s="241"/>
      <c r="P458" s="241"/>
      <c r="Q458" s="241"/>
      <c r="R458" s="241"/>
      <c r="S458" s="241"/>
      <c r="T458" s="242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3" t="s">
        <v>181</v>
      </c>
      <c r="AU458" s="243" t="s">
        <v>83</v>
      </c>
      <c r="AV458" s="13" t="s">
        <v>83</v>
      </c>
      <c r="AW458" s="13" t="s">
        <v>33</v>
      </c>
      <c r="AX458" s="13" t="s">
        <v>73</v>
      </c>
      <c r="AY458" s="243" t="s">
        <v>159</v>
      </c>
    </row>
    <row r="459" s="14" customFormat="1">
      <c r="A459" s="14"/>
      <c r="B459" s="244"/>
      <c r="C459" s="245"/>
      <c r="D459" s="234" t="s">
        <v>181</v>
      </c>
      <c r="E459" s="246" t="s">
        <v>19</v>
      </c>
      <c r="F459" s="247" t="s">
        <v>189</v>
      </c>
      <c r="G459" s="245"/>
      <c r="H459" s="248">
        <v>0.84699999999999998</v>
      </c>
      <c r="I459" s="249"/>
      <c r="J459" s="245"/>
      <c r="K459" s="245"/>
      <c r="L459" s="250"/>
      <c r="M459" s="251"/>
      <c r="N459" s="252"/>
      <c r="O459" s="252"/>
      <c r="P459" s="252"/>
      <c r="Q459" s="252"/>
      <c r="R459" s="252"/>
      <c r="S459" s="252"/>
      <c r="T459" s="253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4" t="s">
        <v>181</v>
      </c>
      <c r="AU459" s="254" t="s">
        <v>83</v>
      </c>
      <c r="AV459" s="14" t="s">
        <v>166</v>
      </c>
      <c r="AW459" s="14" t="s">
        <v>33</v>
      </c>
      <c r="AX459" s="14" t="s">
        <v>81</v>
      </c>
      <c r="AY459" s="254" t="s">
        <v>159</v>
      </c>
    </row>
    <row r="460" s="2" customFormat="1" ht="24.15" customHeight="1">
      <c r="A460" s="40"/>
      <c r="B460" s="41"/>
      <c r="C460" s="214" t="s">
        <v>894</v>
      </c>
      <c r="D460" s="214" t="s">
        <v>161</v>
      </c>
      <c r="E460" s="215" t="s">
        <v>895</v>
      </c>
      <c r="F460" s="216" t="s">
        <v>896</v>
      </c>
      <c r="G460" s="217" t="s">
        <v>178</v>
      </c>
      <c r="H460" s="218">
        <v>16.329999999999998</v>
      </c>
      <c r="I460" s="219"/>
      <c r="J460" s="220">
        <f>ROUND(I460*H460,2)</f>
        <v>0</v>
      </c>
      <c r="K460" s="216" t="s">
        <v>165</v>
      </c>
      <c r="L460" s="46"/>
      <c r="M460" s="221" t="s">
        <v>19</v>
      </c>
      <c r="N460" s="222" t="s">
        <v>44</v>
      </c>
      <c r="O460" s="86"/>
      <c r="P460" s="223">
        <f>O460*H460</f>
        <v>0</v>
      </c>
      <c r="Q460" s="223">
        <v>0</v>
      </c>
      <c r="R460" s="223">
        <f>Q460*H460</f>
        <v>0</v>
      </c>
      <c r="S460" s="223">
        <v>2.2000000000000002</v>
      </c>
      <c r="T460" s="224">
        <f>S460*H460</f>
        <v>35.926000000000002</v>
      </c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R460" s="225" t="s">
        <v>166</v>
      </c>
      <c r="AT460" s="225" t="s">
        <v>161</v>
      </c>
      <c r="AU460" s="225" t="s">
        <v>83</v>
      </c>
      <c r="AY460" s="19" t="s">
        <v>159</v>
      </c>
      <c r="BE460" s="226">
        <f>IF(N460="základní",J460,0)</f>
        <v>0</v>
      </c>
      <c r="BF460" s="226">
        <f>IF(N460="snížená",J460,0)</f>
        <v>0</v>
      </c>
      <c r="BG460" s="226">
        <f>IF(N460="zákl. přenesená",J460,0)</f>
        <v>0</v>
      </c>
      <c r="BH460" s="226">
        <f>IF(N460="sníž. přenesená",J460,0)</f>
        <v>0</v>
      </c>
      <c r="BI460" s="226">
        <f>IF(N460="nulová",J460,0)</f>
        <v>0</v>
      </c>
      <c r="BJ460" s="19" t="s">
        <v>81</v>
      </c>
      <c r="BK460" s="226">
        <f>ROUND(I460*H460,2)</f>
        <v>0</v>
      </c>
      <c r="BL460" s="19" t="s">
        <v>166</v>
      </c>
      <c r="BM460" s="225" t="s">
        <v>897</v>
      </c>
    </row>
    <row r="461" s="2" customFormat="1">
      <c r="A461" s="40"/>
      <c r="B461" s="41"/>
      <c r="C461" s="42"/>
      <c r="D461" s="227" t="s">
        <v>168</v>
      </c>
      <c r="E461" s="42"/>
      <c r="F461" s="228" t="s">
        <v>898</v>
      </c>
      <c r="G461" s="42"/>
      <c r="H461" s="42"/>
      <c r="I461" s="229"/>
      <c r="J461" s="42"/>
      <c r="K461" s="42"/>
      <c r="L461" s="46"/>
      <c r="M461" s="230"/>
      <c r="N461" s="231"/>
      <c r="O461" s="86"/>
      <c r="P461" s="86"/>
      <c r="Q461" s="86"/>
      <c r="R461" s="86"/>
      <c r="S461" s="86"/>
      <c r="T461" s="87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T461" s="19" t="s">
        <v>168</v>
      </c>
      <c r="AU461" s="19" t="s">
        <v>83</v>
      </c>
    </row>
    <row r="462" s="13" customFormat="1">
      <c r="A462" s="13"/>
      <c r="B462" s="232"/>
      <c r="C462" s="233"/>
      <c r="D462" s="234" t="s">
        <v>181</v>
      </c>
      <c r="E462" s="235" t="s">
        <v>19</v>
      </c>
      <c r="F462" s="236" t="s">
        <v>899</v>
      </c>
      <c r="G462" s="233"/>
      <c r="H462" s="237">
        <v>14.529999999999999</v>
      </c>
      <c r="I462" s="238"/>
      <c r="J462" s="233"/>
      <c r="K462" s="233"/>
      <c r="L462" s="239"/>
      <c r="M462" s="240"/>
      <c r="N462" s="241"/>
      <c r="O462" s="241"/>
      <c r="P462" s="241"/>
      <c r="Q462" s="241"/>
      <c r="R462" s="241"/>
      <c r="S462" s="241"/>
      <c r="T462" s="242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3" t="s">
        <v>181</v>
      </c>
      <c r="AU462" s="243" t="s">
        <v>83</v>
      </c>
      <c r="AV462" s="13" t="s">
        <v>83</v>
      </c>
      <c r="AW462" s="13" t="s">
        <v>33</v>
      </c>
      <c r="AX462" s="13" t="s">
        <v>73</v>
      </c>
      <c r="AY462" s="243" t="s">
        <v>159</v>
      </c>
    </row>
    <row r="463" s="13" customFormat="1">
      <c r="A463" s="13"/>
      <c r="B463" s="232"/>
      <c r="C463" s="233"/>
      <c r="D463" s="234" t="s">
        <v>181</v>
      </c>
      <c r="E463" s="235" t="s">
        <v>19</v>
      </c>
      <c r="F463" s="236" t="s">
        <v>900</v>
      </c>
      <c r="G463" s="233"/>
      <c r="H463" s="237">
        <v>1.8</v>
      </c>
      <c r="I463" s="238"/>
      <c r="J463" s="233"/>
      <c r="K463" s="233"/>
      <c r="L463" s="239"/>
      <c r="M463" s="240"/>
      <c r="N463" s="241"/>
      <c r="O463" s="241"/>
      <c r="P463" s="241"/>
      <c r="Q463" s="241"/>
      <c r="R463" s="241"/>
      <c r="S463" s="241"/>
      <c r="T463" s="242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3" t="s">
        <v>181</v>
      </c>
      <c r="AU463" s="243" t="s">
        <v>83</v>
      </c>
      <c r="AV463" s="13" t="s">
        <v>83</v>
      </c>
      <c r="AW463" s="13" t="s">
        <v>33</v>
      </c>
      <c r="AX463" s="13" t="s">
        <v>73</v>
      </c>
      <c r="AY463" s="243" t="s">
        <v>159</v>
      </c>
    </row>
    <row r="464" s="14" customFormat="1">
      <c r="A464" s="14"/>
      <c r="B464" s="244"/>
      <c r="C464" s="245"/>
      <c r="D464" s="234" t="s">
        <v>181</v>
      </c>
      <c r="E464" s="246" t="s">
        <v>19</v>
      </c>
      <c r="F464" s="247" t="s">
        <v>189</v>
      </c>
      <c r="G464" s="245"/>
      <c r="H464" s="248">
        <v>16.329999999999998</v>
      </c>
      <c r="I464" s="249"/>
      <c r="J464" s="245"/>
      <c r="K464" s="245"/>
      <c r="L464" s="250"/>
      <c r="M464" s="251"/>
      <c r="N464" s="252"/>
      <c r="O464" s="252"/>
      <c r="P464" s="252"/>
      <c r="Q464" s="252"/>
      <c r="R464" s="252"/>
      <c r="S464" s="252"/>
      <c r="T464" s="253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4" t="s">
        <v>181</v>
      </c>
      <c r="AU464" s="254" t="s">
        <v>83</v>
      </c>
      <c r="AV464" s="14" t="s">
        <v>166</v>
      </c>
      <c r="AW464" s="14" t="s">
        <v>33</v>
      </c>
      <c r="AX464" s="14" t="s">
        <v>81</v>
      </c>
      <c r="AY464" s="254" t="s">
        <v>159</v>
      </c>
    </row>
    <row r="465" s="2" customFormat="1" ht="21.75" customHeight="1">
      <c r="A465" s="40"/>
      <c r="B465" s="41"/>
      <c r="C465" s="214" t="s">
        <v>901</v>
      </c>
      <c r="D465" s="214" t="s">
        <v>161</v>
      </c>
      <c r="E465" s="215" t="s">
        <v>902</v>
      </c>
      <c r="F465" s="216" t="s">
        <v>903</v>
      </c>
      <c r="G465" s="217" t="s">
        <v>164</v>
      </c>
      <c r="H465" s="218">
        <v>111.09999999999999</v>
      </c>
      <c r="I465" s="219"/>
      <c r="J465" s="220">
        <f>ROUND(I465*H465,2)</f>
        <v>0</v>
      </c>
      <c r="K465" s="216" t="s">
        <v>165</v>
      </c>
      <c r="L465" s="46"/>
      <c r="M465" s="221" t="s">
        <v>19</v>
      </c>
      <c r="N465" s="222" t="s">
        <v>44</v>
      </c>
      <c r="O465" s="86"/>
      <c r="P465" s="223">
        <f>O465*H465</f>
        <v>0</v>
      </c>
      <c r="Q465" s="223">
        <v>0</v>
      </c>
      <c r="R465" s="223">
        <f>Q465*H465</f>
        <v>0</v>
      </c>
      <c r="S465" s="223">
        <v>0</v>
      </c>
      <c r="T465" s="224">
        <f>S465*H465</f>
        <v>0</v>
      </c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R465" s="225" t="s">
        <v>166</v>
      </c>
      <c r="AT465" s="225" t="s">
        <v>161</v>
      </c>
      <c r="AU465" s="225" t="s">
        <v>83</v>
      </c>
      <c r="AY465" s="19" t="s">
        <v>159</v>
      </c>
      <c r="BE465" s="226">
        <f>IF(N465="základní",J465,0)</f>
        <v>0</v>
      </c>
      <c r="BF465" s="226">
        <f>IF(N465="snížená",J465,0)</f>
        <v>0</v>
      </c>
      <c r="BG465" s="226">
        <f>IF(N465="zákl. přenesená",J465,0)</f>
        <v>0</v>
      </c>
      <c r="BH465" s="226">
        <f>IF(N465="sníž. přenesená",J465,0)</f>
        <v>0</v>
      </c>
      <c r="BI465" s="226">
        <f>IF(N465="nulová",J465,0)</f>
        <v>0</v>
      </c>
      <c r="BJ465" s="19" t="s">
        <v>81</v>
      </c>
      <c r="BK465" s="226">
        <f>ROUND(I465*H465,2)</f>
        <v>0</v>
      </c>
      <c r="BL465" s="19" t="s">
        <v>166</v>
      </c>
      <c r="BM465" s="225" t="s">
        <v>904</v>
      </c>
    </row>
    <row r="466" s="2" customFormat="1">
      <c r="A466" s="40"/>
      <c r="B466" s="41"/>
      <c r="C466" s="42"/>
      <c r="D466" s="227" t="s">
        <v>168</v>
      </c>
      <c r="E466" s="42"/>
      <c r="F466" s="228" t="s">
        <v>905</v>
      </c>
      <c r="G466" s="42"/>
      <c r="H466" s="42"/>
      <c r="I466" s="229"/>
      <c r="J466" s="42"/>
      <c r="K466" s="42"/>
      <c r="L466" s="46"/>
      <c r="M466" s="230"/>
      <c r="N466" s="231"/>
      <c r="O466" s="86"/>
      <c r="P466" s="86"/>
      <c r="Q466" s="86"/>
      <c r="R466" s="86"/>
      <c r="S466" s="86"/>
      <c r="T466" s="87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T466" s="19" t="s">
        <v>168</v>
      </c>
      <c r="AU466" s="19" t="s">
        <v>83</v>
      </c>
    </row>
    <row r="467" s="13" customFormat="1">
      <c r="A467" s="13"/>
      <c r="B467" s="232"/>
      <c r="C467" s="233"/>
      <c r="D467" s="234" t="s">
        <v>181</v>
      </c>
      <c r="E467" s="235" t="s">
        <v>19</v>
      </c>
      <c r="F467" s="236" t="s">
        <v>906</v>
      </c>
      <c r="G467" s="233"/>
      <c r="H467" s="237">
        <v>111.09999999999999</v>
      </c>
      <c r="I467" s="238"/>
      <c r="J467" s="233"/>
      <c r="K467" s="233"/>
      <c r="L467" s="239"/>
      <c r="M467" s="240"/>
      <c r="N467" s="241"/>
      <c r="O467" s="241"/>
      <c r="P467" s="241"/>
      <c r="Q467" s="241"/>
      <c r="R467" s="241"/>
      <c r="S467" s="241"/>
      <c r="T467" s="242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3" t="s">
        <v>181</v>
      </c>
      <c r="AU467" s="243" t="s">
        <v>83</v>
      </c>
      <c r="AV467" s="13" t="s">
        <v>83</v>
      </c>
      <c r="AW467" s="13" t="s">
        <v>33</v>
      </c>
      <c r="AX467" s="13" t="s">
        <v>81</v>
      </c>
      <c r="AY467" s="243" t="s">
        <v>159</v>
      </c>
    </row>
    <row r="468" s="2" customFormat="1" ht="24.15" customHeight="1">
      <c r="A468" s="40"/>
      <c r="B468" s="41"/>
      <c r="C468" s="214" t="s">
        <v>907</v>
      </c>
      <c r="D468" s="214" t="s">
        <v>161</v>
      </c>
      <c r="E468" s="215" t="s">
        <v>908</v>
      </c>
      <c r="F468" s="216" t="s">
        <v>909</v>
      </c>
      <c r="G468" s="217" t="s">
        <v>164</v>
      </c>
      <c r="H468" s="218">
        <v>222.19999999999999</v>
      </c>
      <c r="I468" s="219"/>
      <c r="J468" s="220">
        <f>ROUND(I468*H468,2)</f>
        <v>0</v>
      </c>
      <c r="K468" s="216" t="s">
        <v>165</v>
      </c>
      <c r="L468" s="46"/>
      <c r="M468" s="221" t="s">
        <v>19</v>
      </c>
      <c r="N468" s="222" t="s">
        <v>44</v>
      </c>
      <c r="O468" s="86"/>
      <c r="P468" s="223">
        <f>O468*H468</f>
        <v>0</v>
      </c>
      <c r="Q468" s="223">
        <v>0</v>
      </c>
      <c r="R468" s="223">
        <f>Q468*H468</f>
        <v>0</v>
      </c>
      <c r="S468" s="223">
        <v>0</v>
      </c>
      <c r="T468" s="224">
        <f>S468*H468</f>
        <v>0</v>
      </c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R468" s="225" t="s">
        <v>166</v>
      </c>
      <c r="AT468" s="225" t="s">
        <v>161</v>
      </c>
      <c r="AU468" s="225" t="s">
        <v>83</v>
      </c>
      <c r="AY468" s="19" t="s">
        <v>159</v>
      </c>
      <c r="BE468" s="226">
        <f>IF(N468="základní",J468,0)</f>
        <v>0</v>
      </c>
      <c r="BF468" s="226">
        <f>IF(N468="snížená",J468,0)</f>
        <v>0</v>
      </c>
      <c r="BG468" s="226">
        <f>IF(N468="zákl. přenesená",J468,0)</f>
        <v>0</v>
      </c>
      <c r="BH468" s="226">
        <f>IF(N468="sníž. přenesená",J468,0)</f>
        <v>0</v>
      </c>
      <c r="BI468" s="226">
        <f>IF(N468="nulová",J468,0)</f>
        <v>0</v>
      </c>
      <c r="BJ468" s="19" t="s">
        <v>81</v>
      </c>
      <c r="BK468" s="226">
        <f>ROUND(I468*H468,2)</f>
        <v>0</v>
      </c>
      <c r="BL468" s="19" t="s">
        <v>166</v>
      </c>
      <c r="BM468" s="225" t="s">
        <v>910</v>
      </c>
    </row>
    <row r="469" s="2" customFormat="1">
      <c r="A469" s="40"/>
      <c r="B469" s="41"/>
      <c r="C469" s="42"/>
      <c r="D469" s="227" t="s">
        <v>168</v>
      </c>
      <c r="E469" s="42"/>
      <c r="F469" s="228" t="s">
        <v>911</v>
      </c>
      <c r="G469" s="42"/>
      <c r="H469" s="42"/>
      <c r="I469" s="229"/>
      <c r="J469" s="42"/>
      <c r="K469" s="42"/>
      <c r="L469" s="46"/>
      <c r="M469" s="230"/>
      <c r="N469" s="231"/>
      <c r="O469" s="86"/>
      <c r="P469" s="86"/>
      <c r="Q469" s="86"/>
      <c r="R469" s="86"/>
      <c r="S469" s="86"/>
      <c r="T469" s="87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T469" s="19" t="s">
        <v>168</v>
      </c>
      <c r="AU469" s="19" t="s">
        <v>83</v>
      </c>
    </row>
    <row r="470" s="13" customFormat="1">
      <c r="A470" s="13"/>
      <c r="B470" s="232"/>
      <c r="C470" s="233"/>
      <c r="D470" s="234" t="s">
        <v>181</v>
      </c>
      <c r="E470" s="235" t="s">
        <v>19</v>
      </c>
      <c r="F470" s="236" t="s">
        <v>912</v>
      </c>
      <c r="G470" s="233"/>
      <c r="H470" s="237">
        <v>222.19999999999999</v>
      </c>
      <c r="I470" s="238"/>
      <c r="J470" s="233"/>
      <c r="K470" s="233"/>
      <c r="L470" s="239"/>
      <c r="M470" s="240"/>
      <c r="N470" s="241"/>
      <c r="O470" s="241"/>
      <c r="P470" s="241"/>
      <c r="Q470" s="241"/>
      <c r="R470" s="241"/>
      <c r="S470" s="241"/>
      <c r="T470" s="242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3" t="s">
        <v>181</v>
      </c>
      <c r="AU470" s="243" t="s">
        <v>83</v>
      </c>
      <c r="AV470" s="13" t="s">
        <v>83</v>
      </c>
      <c r="AW470" s="13" t="s">
        <v>33</v>
      </c>
      <c r="AX470" s="13" t="s">
        <v>81</v>
      </c>
      <c r="AY470" s="243" t="s">
        <v>159</v>
      </c>
    </row>
    <row r="471" s="2" customFormat="1" ht="37.8" customHeight="1">
      <c r="A471" s="40"/>
      <c r="B471" s="41"/>
      <c r="C471" s="214" t="s">
        <v>913</v>
      </c>
      <c r="D471" s="214" t="s">
        <v>161</v>
      </c>
      <c r="E471" s="215" t="s">
        <v>914</v>
      </c>
      <c r="F471" s="216" t="s">
        <v>915</v>
      </c>
      <c r="G471" s="217" t="s">
        <v>178</v>
      </c>
      <c r="H471" s="218">
        <v>16.329999999999998</v>
      </c>
      <c r="I471" s="219"/>
      <c r="J471" s="220">
        <f>ROUND(I471*H471,2)</f>
        <v>0</v>
      </c>
      <c r="K471" s="216" t="s">
        <v>165</v>
      </c>
      <c r="L471" s="46"/>
      <c r="M471" s="221" t="s">
        <v>19</v>
      </c>
      <c r="N471" s="222" t="s">
        <v>44</v>
      </c>
      <c r="O471" s="86"/>
      <c r="P471" s="223">
        <f>O471*H471</f>
        <v>0</v>
      </c>
      <c r="Q471" s="223">
        <v>0</v>
      </c>
      <c r="R471" s="223">
        <f>Q471*H471</f>
        <v>0</v>
      </c>
      <c r="S471" s="223">
        <v>0.029000000000000001</v>
      </c>
      <c r="T471" s="224">
        <f>S471*H471</f>
        <v>0.47356999999999999</v>
      </c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R471" s="225" t="s">
        <v>166</v>
      </c>
      <c r="AT471" s="225" t="s">
        <v>161</v>
      </c>
      <c r="AU471" s="225" t="s">
        <v>83</v>
      </c>
      <c r="AY471" s="19" t="s">
        <v>159</v>
      </c>
      <c r="BE471" s="226">
        <f>IF(N471="základní",J471,0)</f>
        <v>0</v>
      </c>
      <c r="BF471" s="226">
        <f>IF(N471="snížená",J471,0)</f>
        <v>0</v>
      </c>
      <c r="BG471" s="226">
        <f>IF(N471="zákl. přenesená",J471,0)</f>
        <v>0</v>
      </c>
      <c r="BH471" s="226">
        <f>IF(N471="sníž. přenesená",J471,0)</f>
        <v>0</v>
      </c>
      <c r="BI471" s="226">
        <f>IF(N471="nulová",J471,0)</f>
        <v>0</v>
      </c>
      <c r="BJ471" s="19" t="s">
        <v>81</v>
      </c>
      <c r="BK471" s="226">
        <f>ROUND(I471*H471,2)</f>
        <v>0</v>
      </c>
      <c r="BL471" s="19" t="s">
        <v>166</v>
      </c>
      <c r="BM471" s="225" t="s">
        <v>916</v>
      </c>
    </row>
    <row r="472" s="2" customFormat="1">
      <c r="A472" s="40"/>
      <c r="B472" s="41"/>
      <c r="C472" s="42"/>
      <c r="D472" s="227" t="s">
        <v>168</v>
      </c>
      <c r="E472" s="42"/>
      <c r="F472" s="228" t="s">
        <v>917</v>
      </c>
      <c r="G472" s="42"/>
      <c r="H472" s="42"/>
      <c r="I472" s="229"/>
      <c r="J472" s="42"/>
      <c r="K472" s="42"/>
      <c r="L472" s="46"/>
      <c r="M472" s="230"/>
      <c r="N472" s="231"/>
      <c r="O472" s="86"/>
      <c r="P472" s="86"/>
      <c r="Q472" s="86"/>
      <c r="R472" s="86"/>
      <c r="S472" s="86"/>
      <c r="T472" s="87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T472" s="19" t="s">
        <v>168</v>
      </c>
      <c r="AU472" s="19" t="s">
        <v>83</v>
      </c>
    </row>
    <row r="473" s="2" customFormat="1" ht="37.8" customHeight="1">
      <c r="A473" s="40"/>
      <c r="B473" s="41"/>
      <c r="C473" s="214" t="s">
        <v>918</v>
      </c>
      <c r="D473" s="214" t="s">
        <v>161</v>
      </c>
      <c r="E473" s="215" t="s">
        <v>919</v>
      </c>
      <c r="F473" s="216" t="s">
        <v>920</v>
      </c>
      <c r="G473" s="217" t="s">
        <v>164</v>
      </c>
      <c r="H473" s="218">
        <v>45</v>
      </c>
      <c r="I473" s="219"/>
      <c r="J473" s="220">
        <f>ROUND(I473*H473,2)</f>
        <v>0</v>
      </c>
      <c r="K473" s="216" t="s">
        <v>165</v>
      </c>
      <c r="L473" s="46"/>
      <c r="M473" s="221" t="s">
        <v>19</v>
      </c>
      <c r="N473" s="222" t="s">
        <v>44</v>
      </c>
      <c r="O473" s="86"/>
      <c r="P473" s="223">
        <f>O473*H473</f>
        <v>0</v>
      </c>
      <c r="Q473" s="223">
        <v>0</v>
      </c>
      <c r="R473" s="223">
        <f>Q473*H473</f>
        <v>0</v>
      </c>
      <c r="S473" s="223">
        <v>0.035000000000000003</v>
      </c>
      <c r="T473" s="224">
        <f>S473*H473</f>
        <v>1.5750000000000002</v>
      </c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R473" s="225" t="s">
        <v>166</v>
      </c>
      <c r="AT473" s="225" t="s">
        <v>161</v>
      </c>
      <c r="AU473" s="225" t="s">
        <v>83</v>
      </c>
      <c r="AY473" s="19" t="s">
        <v>159</v>
      </c>
      <c r="BE473" s="226">
        <f>IF(N473="základní",J473,0)</f>
        <v>0</v>
      </c>
      <c r="BF473" s="226">
        <f>IF(N473="snížená",J473,0)</f>
        <v>0</v>
      </c>
      <c r="BG473" s="226">
        <f>IF(N473="zákl. přenesená",J473,0)</f>
        <v>0</v>
      </c>
      <c r="BH473" s="226">
        <f>IF(N473="sníž. přenesená",J473,0)</f>
        <v>0</v>
      </c>
      <c r="BI473" s="226">
        <f>IF(N473="nulová",J473,0)</f>
        <v>0</v>
      </c>
      <c r="BJ473" s="19" t="s">
        <v>81</v>
      </c>
      <c r="BK473" s="226">
        <f>ROUND(I473*H473,2)</f>
        <v>0</v>
      </c>
      <c r="BL473" s="19" t="s">
        <v>166</v>
      </c>
      <c r="BM473" s="225" t="s">
        <v>921</v>
      </c>
    </row>
    <row r="474" s="2" customFormat="1">
      <c r="A474" s="40"/>
      <c r="B474" s="41"/>
      <c r="C474" s="42"/>
      <c r="D474" s="227" t="s">
        <v>168</v>
      </c>
      <c r="E474" s="42"/>
      <c r="F474" s="228" t="s">
        <v>922</v>
      </c>
      <c r="G474" s="42"/>
      <c r="H474" s="42"/>
      <c r="I474" s="229"/>
      <c r="J474" s="42"/>
      <c r="K474" s="42"/>
      <c r="L474" s="46"/>
      <c r="M474" s="230"/>
      <c r="N474" s="231"/>
      <c r="O474" s="86"/>
      <c r="P474" s="86"/>
      <c r="Q474" s="86"/>
      <c r="R474" s="86"/>
      <c r="S474" s="86"/>
      <c r="T474" s="87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T474" s="19" t="s">
        <v>168</v>
      </c>
      <c r="AU474" s="19" t="s">
        <v>83</v>
      </c>
    </row>
    <row r="475" s="13" customFormat="1">
      <c r="A475" s="13"/>
      <c r="B475" s="232"/>
      <c r="C475" s="233"/>
      <c r="D475" s="234" t="s">
        <v>181</v>
      </c>
      <c r="E475" s="235" t="s">
        <v>19</v>
      </c>
      <c r="F475" s="236" t="s">
        <v>923</v>
      </c>
      <c r="G475" s="233"/>
      <c r="H475" s="237">
        <v>45</v>
      </c>
      <c r="I475" s="238"/>
      <c r="J475" s="233"/>
      <c r="K475" s="233"/>
      <c r="L475" s="239"/>
      <c r="M475" s="240"/>
      <c r="N475" s="241"/>
      <c r="O475" s="241"/>
      <c r="P475" s="241"/>
      <c r="Q475" s="241"/>
      <c r="R475" s="241"/>
      <c r="S475" s="241"/>
      <c r="T475" s="242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3" t="s">
        <v>181</v>
      </c>
      <c r="AU475" s="243" t="s">
        <v>83</v>
      </c>
      <c r="AV475" s="13" t="s">
        <v>83</v>
      </c>
      <c r="AW475" s="13" t="s">
        <v>33</v>
      </c>
      <c r="AX475" s="13" t="s">
        <v>81</v>
      </c>
      <c r="AY475" s="243" t="s">
        <v>159</v>
      </c>
    </row>
    <row r="476" s="2" customFormat="1" ht="33" customHeight="1">
      <c r="A476" s="40"/>
      <c r="B476" s="41"/>
      <c r="C476" s="214" t="s">
        <v>924</v>
      </c>
      <c r="D476" s="214" t="s">
        <v>161</v>
      </c>
      <c r="E476" s="215" t="s">
        <v>925</v>
      </c>
      <c r="F476" s="216" t="s">
        <v>926</v>
      </c>
      <c r="G476" s="217" t="s">
        <v>178</v>
      </c>
      <c r="H476" s="218">
        <v>11.465</v>
      </c>
      <c r="I476" s="219"/>
      <c r="J476" s="220">
        <f>ROUND(I476*H476,2)</f>
        <v>0</v>
      </c>
      <c r="K476" s="216" t="s">
        <v>165</v>
      </c>
      <c r="L476" s="46"/>
      <c r="M476" s="221" t="s">
        <v>19</v>
      </c>
      <c r="N476" s="222" t="s">
        <v>44</v>
      </c>
      <c r="O476" s="86"/>
      <c r="P476" s="223">
        <f>O476*H476</f>
        <v>0</v>
      </c>
      <c r="Q476" s="223">
        <v>0</v>
      </c>
      <c r="R476" s="223">
        <f>Q476*H476</f>
        <v>0</v>
      </c>
      <c r="S476" s="223">
        <v>1.3999999999999999</v>
      </c>
      <c r="T476" s="224">
        <f>S476*H476</f>
        <v>16.050999999999998</v>
      </c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R476" s="225" t="s">
        <v>166</v>
      </c>
      <c r="AT476" s="225" t="s">
        <v>161</v>
      </c>
      <c r="AU476" s="225" t="s">
        <v>83</v>
      </c>
      <c r="AY476" s="19" t="s">
        <v>159</v>
      </c>
      <c r="BE476" s="226">
        <f>IF(N476="základní",J476,0)</f>
        <v>0</v>
      </c>
      <c r="BF476" s="226">
        <f>IF(N476="snížená",J476,0)</f>
        <v>0</v>
      </c>
      <c r="BG476" s="226">
        <f>IF(N476="zákl. přenesená",J476,0)</f>
        <v>0</v>
      </c>
      <c r="BH476" s="226">
        <f>IF(N476="sníž. přenesená",J476,0)</f>
        <v>0</v>
      </c>
      <c r="BI476" s="226">
        <f>IF(N476="nulová",J476,0)</f>
        <v>0</v>
      </c>
      <c r="BJ476" s="19" t="s">
        <v>81</v>
      </c>
      <c r="BK476" s="226">
        <f>ROUND(I476*H476,2)</f>
        <v>0</v>
      </c>
      <c r="BL476" s="19" t="s">
        <v>166</v>
      </c>
      <c r="BM476" s="225" t="s">
        <v>927</v>
      </c>
    </row>
    <row r="477" s="2" customFormat="1">
      <c r="A477" s="40"/>
      <c r="B477" s="41"/>
      <c r="C477" s="42"/>
      <c r="D477" s="227" t="s">
        <v>168</v>
      </c>
      <c r="E477" s="42"/>
      <c r="F477" s="228" t="s">
        <v>928</v>
      </c>
      <c r="G477" s="42"/>
      <c r="H477" s="42"/>
      <c r="I477" s="229"/>
      <c r="J477" s="42"/>
      <c r="K477" s="42"/>
      <c r="L477" s="46"/>
      <c r="M477" s="230"/>
      <c r="N477" s="231"/>
      <c r="O477" s="86"/>
      <c r="P477" s="86"/>
      <c r="Q477" s="86"/>
      <c r="R477" s="86"/>
      <c r="S477" s="86"/>
      <c r="T477" s="87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T477" s="19" t="s">
        <v>168</v>
      </c>
      <c r="AU477" s="19" t="s">
        <v>83</v>
      </c>
    </row>
    <row r="478" s="13" customFormat="1">
      <c r="A478" s="13"/>
      <c r="B478" s="232"/>
      <c r="C478" s="233"/>
      <c r="D478" s="234" t="s">
        <v>181</v>
      </c>
      <c r="E478" s="235" t="s">
        <v>19</v>
      </c>
      <c r="F478" s="236" t="s">
        <v>929</v>
      </c>
      <c r="G478" s="233"/>
      <c r="H478" s="237">
        <v>7.2649999999999997</v>
      </c>
      <c r="I478" s="238"/>
      <c r="J478" s="233"/>
      <c r="K478" s="233"/>
      <c r="L478" s="239"/>
      <c r="M478" s="240"/>
      <c r="N478" s="241"/>
      <c r="O478" s="241"/>
      <c r="P478" s="241"/>
      <c r="Q478" s="241"/>
      <c r="R478" s="241"/>
      <c r="S478" s="241"/>
      <c r="T478" s="242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3" t="s">
        <v>181</v>
      </c>
      <c r="AU478" s="243" t="s">
        <v>83</v>
      </c>
      <c r="AV478" s="13" t="s">
        <v>83</v>
      </c>
      <c r="AW478" s="13" t="s">
        <v>33</v>
      </c>
      <c r="AX478" s="13" t="s">
        <v>73</v>
      </c>
      <c r="AY478" s="243" t="s">
        <v>159</v>
      </c>
    </row>
    <row r="479" s="13" customFormat="1">
      <c r="A479" s="13"/>
      <c r="B479" s="232"/>
      <c r="C479" s="233"/>
      <c r="D479" s="234" t="s">
        <v>181</v>
      </c>
      <c r="E479" s="235" t="s">
        <v>19</v>
      </c>
      <c r="F479" s="236" t="s">
        <v>930</v>
      </c>
      <c r="G479" s="233"/>
      <c r="H479" s="237">
        <v>4.2000000000000002</v>
      </c>
      <c r="I479" s="238"/>
      <c r="J479" s="233"/>
      <c r="K479" s="233"/>
      <c r="L479" s="239"/>
      <c r="M479" s="240"/>
      <c r="N479" s="241"/>
      <c r="O479" s="241"/>
      <c r="P479" s="241"/>
      <c r="Q479" s="241"/>
      <c r="R479" s="241"/>
      <c r="S479" s="241"/>
      <c r="T479" s="242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3" t="s">
        <v>181</v>
      </c>
      <c r="AU479" s="243" t="s">
        <v>83</v>
      </c>
      <c r="AV479" s="13" t="s">
        <v>83</v>
      </c>
      <c r="AW479" s="13" t="s">
        <v>33</v>
      </c>
      <c r="AX479" s="13" t="s">
        <v>73</v>
      </c>
      <c r="AY479" s="243" t="s">
        <v>159</v>
      </c>
    </row>
    <row r="480" s="14" customFormat="1">
      <c r="A480" s="14"/>
      <c r="B480" s="244"/>
      <c r="C480" s="245"/>
      <c r="D480" s="234" t="s">
        <v>181</v>
      </c>
      <c r="E480" s="246" t="s">
        <v>19</v>
      </c>
      <c r="F480" s="247" t="s">
        <v>189</v>
      </c>
      <c r="G480" s="245"/>
      <c r="H480" s="248">
        <v>11.465</v>
      </c>
      <c r="I480" s="249"/>
      <c r="J480" s="245"/>
      <c r="K480" s="245"/>
      <c r="L480" s="250"/>
      <c r="M480" s="251"/>
      <c r="N480" s="252"/>
      <c r="O480" s="252"/>
      <c r="P480" s="252"/>
      <c r="Q480" s="252"/>
      <c r="R480" s="252"/>
      <c r="S480" s="252"/>
      <c r="T480" s="253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4" t="s">
        <v>181</v>
      </c>
      <c r="AU480" s="254" t="s">
        <v>83</v>
      </c>
      <c r="AV480" s="14" t="s">
        <v>166</v>
      </c>
      <c r="AW480" s="14" t="s">
        <v>33</v>
      </c>
      <c r="AX480" s="14" t="s">
        <v>81</v>
      </c>
      <c r="AY480" s="254" t="s">
        <v>159</v>
      </c>
    </row>
    <row r="481" s="2" customFormat="1" ht="37.8" customHeight="1">
      <c r="A481" s="40"/>
      <c r="B481" s="41"/>
      <c r="C481" s="214" t="s">
        <v>931</v>
      </c>
      <c r="D481" s="214" t="s">
        <v>161</v>
      </c>
      <c r="E481" s="215" t="s">
        <v>932</v>
      </c>
      <c r="F481" s="216" t="s">
        <v>933</v>
      </c>
      <c r="G481" s="217" t="s">
        <v>164</v>
      </c>
      <c r="H481" s="218">
        <v>14</v>
      </c>
      <c r="I481" s="219"/>
      <c r="J481" s="220">
        <f>ROUND(I481*H481,2)</f>
        <v>0</v>
      </c>
      <c r="K481" s="216" t="s">
        <v>165</v>
      </c>
      <c r="L481" s="46"/>
      <c r="M481" s="221" t="s">
        <v>19</v>
      </c>
      <c r="N481" s="222" t="s">
        <v>44</v>
      </c>
      <c r="O481" s="86"/>
      <c r="P481" s="223">
        <f>O481*H481</f>
        <v>0</v>
      </c>
      <c r="Q481" s="223">
        <v>0</v>
      </c>
      <c r="R481" s="223">
        <f>Q481*H481</f>
        <v>0</v>
      </c>
      <c r="S481" s="223">
        <v>0.075999999999999998</v>
      </c>
      <c r="T481" s="224">
        <f>S481*H481</f>
        <v>1.0640000000000001</v>
      </c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R481" s="225" t="s">
        <v>166</v>
      </c>
      <c r="AT481" s="225" t="s">
        <v>161</v>
      </c>
      <c r="AU481" s="225" t="s">
        <v>83</v>
      </c>
      <c r="AY481" s="19" t="s">
        <v>159</v>
      </c>
      <c r="BE481" s="226">
        <f>IF(N481="základní",J481,0)</f>
        <v>0</v>
      </c>
      <c r="BF481" s="226">
        <f>IF(N481="snížená",J481,0)</f>
        <v>0</v>
      </c>
      <c r="BG481" s="226">
        <f>IF(N481="zákl. přenesená",J481,0)</f>
        <v>0</v>
      </c>
      <c r="BH481" s="226">
        <f>IF(N481="sníž. přenesená",J481,0)</f>
        <v>0</v>
      </c>
      <c r="BI481" s="226">
        <f>IF(N481="nulová",J481,0)</f>
        <v>0</v>
      </c>
      <c r="BJ481" s="19" t="s">
        <v>81</v>
      </c>
      <c r="BK481" s="226">
        <f>ROUND(I481*H481,2)</f>
        <v>0</v>
      </c>
      <c r="BL481" s="19" t="s">
        <v>166</v>
      </c>
      <c r="BM481" s="225" t="s">
        <v>934</v>
      </c>
    </row>
    <row r="482" s="2" customFormat="1">
      <c r="A482" s="40"/>
      <c r="B482" s="41"/>
      <c r="C482" s="42"/>
      <c r="D482" s="227" t="s">
        <v>168</v>
      </c>
      <c r="E482" s="42"/>
      <c r="F482" s="228" t="s">
        <v>935</v>
      </c>
      <c r="G482" s="42"/>
      <c r="H482" s="42"/>
      <c r="I482" s="229"/>
      <c r="J482" s="42"/>
      <c r="K482" s="42"/>
      <c r="L482" s="46"/>
      <c r="M482" s="230"/>
      <c r="N482" s="231"/>
      <c r="O482" s="86"/>
      <c r="P482" s="86"/>
      <c r="Q482" s="86"/>
      <c r="R482" s="86"/>
      <c r="S482" s="86"/>
      <c r="T482" s="87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T482" s="19" t="s">
        <v>168</v>
      </c>
      <c r="AU482" s="19" t="s">
        <v>83</v>
      </c>
    </row>
    <row r="483" s="2" customFormat="1" ht="44.25" customHeight="1">
      <c r="A483" s="40"/>
      <c r="B483" s="41"/>
      <c r="C483" s="214" t="s">
        <v>936</v>
      </c>
      <c r="D483" s="214" t="s">
        <v>161</v>
      </c>
      <c r="E483" s="215" t="s">
        <v>937</v>
      </c>
      <c r="F483" s="216" t="s">
        <v>938</v>
      </c>
      <c r="G483" s="217" t="s">
        <v>164</v>
      </c>
      <c r="H483" s="218">
        <v>28.199999999999999</v>
      </c>
      <c r="I483" s="219"/>
      <c r="J483" s="220">
        <f>ROUND(I483*H483,2)</f>
        <v>0</v>
      </c>
      <c r="K483" s="216" t="s">
        <v>165</v>
      </c>
      <c r="L483" s="46"/>
      <c r="M483" s="221" t="s">
        <v>19</v>
      </c>
      <c r="N483" s="222" t="s">
        <v>44</v>
      </c>
      <c r="O483" s="86"/>
      <c r="P483" s="223">
        <f>O483*H483</f>
        <v>0</v>
      </c>
      <c r="Q483" s="223">
        <v>0</v>
      </c>
      <c r="R483" s="223">
        <f>Q483*H483</f>
        <v>0</v>
      </c>
      <c r="S483" s="223">
        <v>0.066000000000000003</v>
      </c>
      <c r="T483" s="224">
        <f>S483*H483</f>
        <v>1.8612</v>
      </c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R483" s="225" t="s">
        <v>166</v>
      </c>
      <c r="AT483" s="225" t="s">
        <v>161</v>
      </c>
      <c r="AU483" s="225" t="s">
        <v>83</v>
      </c>
      <c r="AY483" s="19" t="s">
        <v>159</v>
      </c>
      <c r="BE483" s="226">
        <f>IF(N483="základní",J483,0)</f>
        <v>0</v>
      </c>
      <c r="BF483" s="226">
        <f>IF(N483="snížená",J483,0)</f>
        <v>0</v>
      </c>
      <c r="BG483" s="226">
        <f>IF(N483="zákl. přenesená",J483,0)</f>
        <v>0</v>
      </c>
      <c r="BH483" s="226">
        <f>IF(N483="sníž. přenesená",J483,0)</f>
        <v>0</v>
      </c>
      <c r="BI483" s="226">
        <f>IF(N483="nulová",J483,0)</f>
        <v>0</v>
      </c>
      <c r="BJ483" s="19" t="s">
        <v>81</v>
      </c>
      <c r="BK483" s="226">
        <f>ROUND(I483*H483,2)</f>
        <v>0</v>
      </c>
      <c r="BL483" s="19" t="s">
        <v>166</v>
      </c>
      <c r="BM483" s="225" t="s">
        <v>939</v>
      </c>
    </row>
    <row r="484" s="2" customFormat="1">
      <c r="A484" s="40"/>
      <c r="B484" s="41"/>
      <c r="C484" s="42"/>
      <c r="D484" s="227" t="s">
        <v>168</v>
      </c>
      <c r="E484" s="42"/>
      <c r="F484" s="228" t="s">
        <v>940</v>
      </c>
      <c r="G484" s="42"/>
      <c r="H484" s="42"/>
      <c r="I484" s="229"/>
      <c r="J484" s="42"/>
      <c r="K484" s="42"/>
      <c r="L484" s="46"/>
      <c r="M484" s="230"/>
      <c r="N484" s="231"/>
      <c r="O484" s="86"/>
      <c r="P484" s="86"/>
      <c r="Q484" s="86"/>
      <c r="R484" s="86"/>
      <c r="S484" s="86"/>
      <c r="T484" s="87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T484" s="19" t="s">
        <v>168</v>
      </c>
      <c r="AU484" s="19" t="s">
        <v>83</v>
      </c>
    </row>
    <row r="485" s="13" customFormat="1">
      <c r="A485" s="13"/>
      <c r="B485" s="232"/>
      <c r="C485" s="233"/>
      <c r="D485" s="234" t="s">
        <v>181</v>
      </c>
      <c r="E485" s="235" t="s">
        <v>19</v>
      </c>
      <c r="F485" s="236" t="s">
        <v>941</v>
      </c>
      <c r="G485" s="233"/>
      <c r="H485" s="237">
        <v>28.199999999999999</v>
      </c>
      <c r="I485" s="238"/>
      <c r="J485" s="233"/>
      <c r="K485" s="233"/>
      <c r="L485" s="239"/>
      <c r="M485" s="240"/>
      <c r="N485" s="241"/>
      <c r="O485" s="241"/>
      <c r="P485" s="241"/>
      <c r="Q485" s="241"/>
      <c r="R485" s="241"/>
      <c r="S485" s="241"/>
      <c r="T485" s="242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3" t="s">
        <v>181</v>
      </c>
      <c r="AU485" s="243" t="s">
        <v>83</v>
      </c>
      <c r="AV485" s="13" t="s">
        <v>83</v>
      </c>
      <c r="AW485" s="13" t="s">
        <v>33</v>
      </c>
      <c r="AX485" s="13" t="s">
        <v>81</v>
      </c>
      <c r="AY485" s="243" t="s">
        <v>159</v>
      </c>
    </row>
    <row r="486" s="2" customFormat="1" ht="33" customHeight="1">
      <c r="A486" s="40"/>
      <c r="B486" s="41"/>
      <c r="C486" s="214" t="s">
        <v>942</v>
      </c>
      <c r="D486" s="214" t="s">
        <v>161</v>
      </c>
      <c r="E486" s="215" t="s">
        <v>943</v>
      </c>
      <c r="F486" s="216" t="s">
        <v>944</v>
      </c>
      <c r="G486" s="217" t="s">
        <v>164</v>
      </c>
      <c r="H486" s="218">
        <v>8.2379999999999995</v>
      </c>
      <c r="I486" s="219"/>
      <c r="J486" s="220">
        <f>ROUND(I486*H486,2)</f>
        <v>0</v>
      </c>
      <c r="K486" s="216" t="s">
        <v>165</v>
      </c>
      <c r="L486" s="46"/>
      <c r="M486" s="221" t="s">
        <v>19</v>
      </c>
      <c r="N486" s="222" t="s">
        <v>44</v>
      </c>
      <c r="O486" s="86"/>
      <c r="P486" s="223">
        <f>O486*H486</f>
        <v>0</v>
      </c>
      <c r="Q486" s="223">
        <v>0</v>
      </c>
      <c r="R486" s="223">
        <f>Q486*H486</f>
        <v>0</v>
      </c>
      <c r="S486" s="223">
        <v>0.058999999999999997</v>
      </c>
      <c r="T486" s="224">
        <f>S486*H486</f>
        <v>0.48604199999999997</v>
      </c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R486" s="225" t="s">
        <v>166</v>
      </c>
      <c r="AT486" s="225" t="s">
        <v>161</v>
      </c>
      <c r="AU486" s="225" t="s">
        <v>83</v>
      </c>
      <c r="AY486" s="19" t="s">
        <v>159</v>
      </c>
      <c r="BE486" s="226">
        <f>IF(N486="základní",J486,0)</f>
        <v>0</v>
      </c>
      <c r="BF486" s="226">
        <f>IF(N486="snížená",J486,0)</f>
        <v>0</v>
      </c>
      <c r="BG486" s="226">
        <f>IF(N486="zákl. přenesená",J486,0)</f>
        <v>0</v>
      </c>
      <c r="BH486" s="226">
        <f>IF(N486="sníž. přenesená",J486,0)</f>
        <v>0</v>
      </c>
      <c r="BI486" s="226">
        <f>IF(N486="nulová",J486,0)</f>
        <v>0</v>
      </c>
      <c r="BJ486" s="19" t="s">
        <v>81</v>
      </c>
      <c r="BK486" s="226">
        <f>ROUND(I486*H486,2)</f>
        <v>0</v>
      </c>
      <c r="BL486" s="19" t="s">
        <v>166</v>
      </c>
      <c r="BM486" s="225" t="s">
        <v>945</v>
      </c>
    </row>
    <row r="487" s="2" customFormat="1">
      <c r="A487" s="40"/>
      <c r="B487" s="41"/>
      <c r="C487" s="42"/>
      <c r="D487" s="227" t="s">
        <v>168</v>
      </c>
      <c r="E487" s="42"/>
      <c r="F487" s="228" t="s">
        <v>946</v>
      </c>
      <c r="G487" s="42"/>
      <c r="H487" s="42"/>
      <c r="I487" s="229"/>
      <c r="J487" s="42"/>
      <c r="K487" s="42"/>
      <c r="L487" s="46"/>
      <c r="M487" s="230"/>
      <c r="N487" s="231"/>
      <c r="O487" s="86"/>
      <c r="P487" s="86"/>
      <c r="Q487" s="86"/>
      <c r="R487" s="86"/>
      <c r="S487" s="86"/>
      <c r="T487" s="87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T487" s="19" t="s">
        <v>168</v>
      </c>
      <c r="AU487" s="19" t="s">
        <v>83</v>
      </c>
    </row>
    <row r="488" s="13" customFormat="1">
      <c r="A488" s="13"/>
      <c r="B488" s="232"/>
      <c r="C488" s="233"/>
      <c r="D488" s="234" t="s">
        <v>181</v>
      </c>
      <c r="E488" s="235" t="s">
        <v>19</v>
      </c>
      <c r="F488" s="236" t="s">
        <v>947</v>
      </c>
      <c r="G488" s="233"/>
      <c r="H488" s="237">
        <v>8.2379999999999995</v>
      </c>
      <c r="I488" s="238"/>
      <c r="J488" s="233"/>
      <c r="K488" s="233"/>
      <c r="L488" s="239"/>
      <c r="M488" s="240"/>
      <c r="N488" s="241"/>
      <c r="O488" s="241"/>
      <c r="P488" s="241"/>
      <c r="Q488" s="241"/>
      <c r="R488" s="241"/>
      <c r="S488" s="241"/>
      <c r="T488" s="242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3" t="s">
        <v>181</v>
      </c>
      <c r="AU488" s="243" t="s">
        <v>83</v>
      </c>
      <c r="AV488" s="13" t="s">
        <v>83</v>
      </c>
      <c r="AW488" s="13" t="s">
        <v>33</v>
      </c>
      <c r="AX488" s="13" t="s">
        <v>81</v>
      </c>
      <c r="AY488" s="243" t="s">
        <v>159</v>
      </c>
    </row>
    <row r="489" s="2" customFormat="1" ht="55.5" customHeight="1">
      <c r="A489" s="40"/>
      <c r="B489" s="41"/>
      <c r="C489" s="214" t="s">
        <v>948</v>
      </c>
      <c r="D489" s="214" t="s">
        <v>161</v>
      </c>
      <c r="E489" s="215" t="s">
        <v>949</v>
      </c>
      <c r="F489" s="216" t="s">
        <v>950</v>
      </c>
      <c r="G489" s="217" t="s">
        <v>363</v>
      </c>
      <c r="H489" s="218">
        <v>7</v>
      </c>
      <c r="I489" s="219"/>
      <c r="J489" s="220">
        <f>ROUND(I489*H489,2)</f>
        <v>0</v>
      </c>
      <c r="K489" s="216" t="s">
        <v>165</v>
      </c>
      <c r="L489" s="46"/>
      <c r="M489" s="221" t="s">
        <v>19</v>
      </c>
      <c r="N489" s="222" t="s">
        <v>44</v>
      </c>
      <c r="O489" s="86"/>
      <c r="P489" s="223">
        <f>O489*H489</f>
        <v>0</v>
      </c>
      <c r="Q489" s="223">
        <v>0</v>
      </c>
      <c r="R489" s="223">
        <f>Q489*H489</f>
        <v>0</v>
      </c>
      <c r="S489" s="223">
        <v>0.099000000000000005</v>
      </c>
      <c r="T489" s="224">
        <f>S489*H489</f>
        <v>0.69300000000000006</v>
      </c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R489" s="225" t="s">
        <v>166</v>
      </c>
      <c r="AT489" s="225" t="s">
        <v>161</v>
      </c>
      <c r="AU489" s="225" t="s">
        <v>83</v>
      </c>
      <c r="AY489" s="19" t="s">
        <v>159</v>
      </c>
      <c r="BE489" s="226">
        <f>IF(N489="základní",J489,0)</f>
        <v>0</v>
      </c>
      <c r="BF489" s="226">
        <f>IF(N489="snížená",J489,0)</f>
        <v>0</v>
      </c>
      <c r="BG489" s="226">
        <f>IF(N489="zákl. přenesená",J489,0)</f>
        <v>0</v>
      </c>
      <c r="BH489" s="226">
        <f>IF(N489="sníž. přenesená",J489,0)</f>
        <v>0</v>
      </c>
      <c r="BI489" s="226">
        <f>IF(N489="nulová",J489,0)</f>
        <v>0</v>
      </c>
      <c r="BJ489" s="19" t="s">
        <v>81</v>
      </c>
      <c r="BK489" s="226">
        <f>ROUND(I489*H489,2)</f>
        <v>0</v>
      </c>
      <c r="BL489" s="19" t="s">
        <v>166</v>
      </c>
      <c r="BM489" s="225" t="s">
        <v>951</v>
      </c>
    </row>
    <row r="490" s="2" customFormat="1">
      <c r="A490" s="40"/>
      <c r="B490" s="41"/>
      <c r="C490" s="42"/>
      <c r="D490" s="227" t="s">
        <v>168</v>
      </c>
      <c r="E490" s="42"/>
      <c r="F490" s="228" t="s">
        <v>952</v>
      </c>
      <c r="G490" s="42"/>
      <c r="H490" s="42"/>
      <c r="I490" s="229"/>
      <c r="J490" s="42"/>
      <c r="K490" s="42"/>
      <c r="L490" s="46"/>
      <c r="M490" s="230"/>
      <c r="N490" s="231"/>
      <c r="O490" s="86"/>
      <c r="P490" s="86"/>
      <c r="Q490" s="86"/>
      <c r="R490" s="86"/>
      <c r="S490" s="86"/>
      <c r="T490" s="87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T490" s="19" t="s">
        <v>168</v>
      </c>
      <c r="AU490" s="19" t="s">
        <v>83</v>
      </c>
    </row>
    <row r="491" s="13" customFormat="1">
      <c r="A491" s="13"/>
      <c r="B491" s="232"/>
      <c r="C491" s="233"/>
      <c r="D491" s="234" t="s">
        <v>181</v>
      </c>
      <c r="E491" s="235" t="s">
        <v>19</v>
      </c>
      <c r="F491" s="236" t="s">
        <v>953</v>
      </c>
      <c r="G491" s="233"/>
      <c r="H491" s="237">
        <v>7</v>
      </c>
      <c r="I491" s="238"/>
      <c r="J491" s="233"/>
      <c r="K491" s="233"/>
      <c r="L491" s="239"/>
      <c r="M491" s="240"/>
      <c r="N491" s="241"/>
      <c r="O491" s="241"/>
      <c r="P491" s="241"/>
      <c r="Q491" s="241"/>
      <c r="R491" s="241"/>
      <c r="S491" s="241"/>
      <c r="T491" s="242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3" t="s">
        <v>181</v>
      </c>
      <c r="AU491" s="243" t="s">
        <v>83</v>
      </c>
      <c r="AV491" s="13" t="s">
        <v>83</v>
      </c>
      <c r="AW491" s="13" t="s">
        <v>33</v>
      </c>
      <c r="AX491" s="13" t="s">
        <v>81</v>
      </c>
      <c r="AY491" s="243" t="s">
        <v>159</v>
      </c>
    </row>
    <row r="492" s="2" customFormat="1" ht="55.5" customHeight="1">
      <c r="A492" s="40"/>
      <c r="B492" s="41"/>
      <c r="C492" s="214" t="s">
        <v>954</v>
      </c>
      <c r="D492" s="214" t="s">
        <v>161</v>
      </c>
      <c r="E492" s="215" t="s">
        <v>955</v>
      </c>
      <c r="F492" s="216" t="s">
        <v>956</v>
      </c>
      <c r="G492" s="217" t="s">
        <v>164</v>
      </c>
      <c r="H492" s="218">
        <v>3.6800000000000002</v>
      </c>
      <c r="I492" s="219"/>
      <c r="J492" s="220">
        <f>ROUND(I492*H492,2)</f>
        <v>0</v>
      </c>
      <c r="K492" s="216" t="s">
        <v>165</v>
      </c>
      <c r="L492" s="46"/>
      <c r="M492" s="221" t="s">
        <v>19</v>
      </c>
      <c r="N492" s="222" t="s">
        <v>44</v>
      </c>
      <c r="O492" s="86"/>
      <c r="P492" s="223">
        <f>O492*H492</f>
        <v>0</v>
      </c>
      <c r="Q492" s="223">
        <v>0</v>
      </c>
      <c r="R492" s="223">
        <f>Q492*H492</f>
        <v>0</v>
      </c>
      <c r="S492" s="223">
        <v>0.17999999999999999</v>
      </c>
      <c r="T492" s="224">
        <f>S492*H492</f>
        <v>0.66239999999999999</v>
      </c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R492" s="225" t="s">
        <v>166</v>
      </c>
      <c r="AT492" s="225" t="s">
        <v>161</v>
      </c>
      <c r="AU492" s="225" t="s">
        <v>83</v>
      </c>
      <c r="AY492" s="19" t="s">
        <v>159</v>
      </c>
      <c r="BE492" s="226">
        <f>IF(N492="základní",J492,0)</f>
        <v>0</v>
      </c>
      <c r="BF492" s="226">
        <f>IF(N492="snížená",J492,0)</f>
        <v>0</v>
      </c>
      <c r="BG492" s="226">
        <f>IF(N492="zákl. přenesená",J492,0)</f>
        <v>0</v>
      </c>
      <c r="BH492" s="226">
        <f>IF(N492="sníž. přenesená",J492,0)</f>
        <v>0</v>
      </c>
      <c r="BI492" s="226">
        <f>IF(N492="nulová",J492,0)</f>
        <v>0</v>
      </c>
      <c r="BJ492" s="19" t="s">
        <v>81</v>
      </c>
      <c r="BK492" s="226">
        <f>ROUND(I492*H492,2)</f>
        <v>0</v>
      </c>
      <c r="BL492" s="19" t="s">
        <v>166</v>
      </c>
      <c r="BM492" s="225" t="s">
        <v>957</v>
      </c>
    </row>
    <row r="493" s="2" customFormat="1">
      <c r="A493" s="40"/>
      <c r="B493" s="41"/>
      <c r="C493" s="42"/>
      <c r="D493" s="227" t="s">
        <v>168</v>
      </c>
      <c r="E493" s="42"/>
      <c r="F493" s="228" t="s">
        <v>958</v>
      </c>
      <c r="G493" s="42"/>
      <c r="H493" s="42"/>
      <c r="I493" s="229"/>
      <c r="J493" s="42"/>
      <c r="K493" s="42"/>
      <c r="L493" s="46"/>
      <c r="M493" s="230"/>
      <c r="N493" s="231"/>
      <c r="O493" s="86"/>
      <c r="P493" s="86"/>
      <c r="Q493" s="86"/>
      <c r="R493" s="86"/>
      <c r="S493" s="86"/>
      <c r="T493" s="87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T493" s="19" t="s">
        <v>168</v>
      </c>
      <c r="AU493" s="19" t="s">
        <v>83</v>
      </c>
    </row>
    <row r="494" s="13" customFormat="1">
      <c r="A494" s="13"/>
      <c r="B494" s="232"/>
      <c r="C494" s="233"/>
      <c r="D494" s="234" t="s">
        <v>181</v>
      </c>
      <c r="E494" s="235" t="s">
        <v>19</v>
      </c>
      <c r="F494" s="236" t="s">
        <v>959</v>
      </c>
      <c r="G494" s="233"/>
      <c r="H494" s="237">
        <v>3.6800000000000002</v>
      </c>
      <c r="I494" s="238"/>
      <c r="J494" s="233"/>
      <c r="K494" s="233"/>
      <c r="L494" s="239"/>
      <c r="M494" s="240"/>
      <c r="N494" s="241"/>
      <c r="O494" s="241"/>
      <c r="P494" s="241"/>
      <c r="Q494" s="241"/>
      <c r="R494" s="241"/>
      <c r="S494" s="241"/>
      <c r="T494" s="242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43" t="s">
        <v>181</v>
      </c>
      <c r="AU494" s="243" t="s">
        <v>83</v>
      </c>
      <c r="AV494" s="13" t="s">
        <v>83</v>
      </c>
      <c r="AW494" s="13" t="s">
        <v>33</v>
      </c>
      <c r="AX494" s="13" t="s">
        <v>81</v>
      </c>
      <c r="AY494" s="243" t="s">
        <v>159</v>
      </c>
    </row>
    <row r="495" s="2" customFormat="1" ht="55.5" customHeight="1">
      <c r="A495" s="40"/>
      <c r="B495" s="41"/>
      <c r="C495" s="214" t="s">
        <v>960</v>
      </c>
      <c r="D495" s="214" t="s">
        <v>161</v>
      </c>
      <c r="E495" s="215" t="s">
        <v>961</v>
      </c>
      <c r="F495" s="216" t="s">
        <v>962</v>
      </c>
      <c r="G495" s="217" t="s">
        <v>178</v>
      </c>
      <c r="H495" s="218">
        <v>1.02</v>
      </c>
      <c r="I495" s="219"/>
      <c r="J495" s="220">
        <f>ROUND(I495*H495,2)</f>
        <v>0</v>
      </c>
      <c r="K495" s="216" t="s">
        <v>165</v>
      </c>
      <c r="L495" s="46"/>
      <c r="M495" s="221" t="s">
        <v>19</v>
      </c>
      <c r="N495" s="222" t="s">
        <v>44</v>
      </c>
      <c r="O495" s="86"/>
      <c r="P495" s="223">
        <f>O495*H495</f>
        <v>0</v>
      </c>
      <c r="Q495" s="223">
        <v>0</v>
      </c>
      <c r="R495" s="223">
        <f>Q495*H495</f>
        <v>0</v>
      </c>
      <c r="S495" s="223">
        <v>1.8</v>
      </c>
      <c r="T495" s="224">
        <f>S495*H495</f>
        <v>1.8360000000000001</v>
      </c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R495" s="225" t="s">
        <v>166</v>
      </c>
      <c r="AT495" s="225" t="s">
        <v>161</v>
      </c>
      <c r="AU495" s="225" t="s">
        <v>83</v>
      </c>
      <c r="AY495" s="19" t="s">
        <v>159</v>
      </c>
      <c r="BE495" s="226">
        <f>IF(N495="základní",J495,0)</f>
        <v>0</v>
      </c>
      <c r="BF495" s="226">
        <f>IF(N495="snížená",J495,0)</f>
        <v>0</v>
      </c>
      <c r="BG495" s="226">
        <f>IF(N495="zákl. přenesená",J495,0)</f>
        <v>0</v>
      </c>
      <c r="BH495" s="226">
        <f>IF(N495="sníž. přenesená",J495,0)</f>
        <v>0</v>
      </c>
      <c r="BI495" s="226">
        <f>IF(N495="nulová",J495,0)</f>
        <v>0</v>
      </c>
      <c r="BJ495" s="19" t="s">
        <v>81</v>
      </c>
      <c r="BK495" s="226">
        <f>ROUND(I495*H495,2)</f>
        <v>0</v>
      </c>
      <c r="BL495" s="19" t="s">
        <v>166</v>
      </c>
      <c r="BM495" s="225" t="s">
        <v>963</v>
      </c>
    </row>
    <row r="496" s="2" customFormat="1">
      <c r="A496" s="40"/>
      <c r="B496" s="41"/>
      <c r="C496" s="42"/>
      <c r="D496" s="227" t="s">
        <v>168</v>
      </c>
      <c r="E496" s="42"/>
      <c r="F496" s="228" t="s">
        <v>964</v>
      </c>
      <c r="G496" s="42"/>
      <c r="H496" s="42"/>
      <c r="I496" s="229"/>
      <c r="J496" s="42"/>
      <c r="K496" s="42"/>
      <c r="L496" s="46"/>
      <c r="M496" s="230"/>
      <c r="N496" s="231"/>
      <c r="O496" s="86"/>
      <c r="P496" s="86"/>
      <c r="Q496" s="86"/>
      <c r="R496" s="86"/>
      <c r="S496" s="86"/>
      <c r="T496" s="87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T496" s="19" t="s">
        <v>168</v>
      </c>
      <c r="AU496" s="19" t="s">
        <v>83</v>
      </c>
    </row>
    <row r="497" s="13" customFormat="1">
      <c r="A497" s="13"/>
      <c r="B497" s="232"/>
      <c r="C497" s="233"/>
      <c r="D497" s="234" t="s">
        <v>181</v>
      </c>
      <c r="E497" s="235" t="s">
        <v>19</v>
      </c>
      <c r="F497" s="236" t="s">
        <v>965</v>
      </c>
      <c r="G497" s="233"/>
      <c r="H497" s="237">
        <v>1.02</v>
      </c>
      <c r="I497" s="238"/>
      <c r="J497" s="233"/>
      <c r="K497" s="233"/>
      <c r="L497" s="239"/>
      <c r="M497" s="240"/>
      <c r="N497" s="241"/>
      <c r="O497" s="241"/>
      <c r="P497" s="241"/>
      <c r="Q497" s="241"/>
      <c r="R497" s="241"/>
      <c r="S497" s="241"/>
      <c r="T497" s="242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3" t="s">
        <v>181</v>
      </c>
      <c r="AU497" s="243" t="s">
        <v>83</v>
      </c>
      <c r="AV497" s="13" t="s">
        <v>83</v>
      </c>
      <c r="AW497" s="13" t="s">
        <v>33</v>
      </c>
      <c r="AX497" s="13" t="s">
        <v>81</v>
      </c>
      <c r="AY497" s="243" t="s">
        <v>159</v>
      </c>
    </row>
    <row r="498" s="2" customFormat="1" ht="37.8" customHeight="1">
      <c r="A498" s="40"/>
      <c r="B498" s="41"/>
      <c r="C498" s="214" t="s">
        <v>966</v>
      </c>
      <c r="D498" s="214" t="s">
        <v>161</v>
      </c>
      <c r="E498" s="215" t="s">
        <v>967</v>
      </c>
      <c r="F498" s="216" t="s">
        <v>968</v>
      </c>
      <c r="G498" s="217" t="s">
        <v>172</v>
      </c>
      <c r="H498" s="218">
        <v>65</v>
      </c>
      <c r="I498" s="219"/>
      <c r="J498" s="220">
        <f>ROUND(I498*H498,2)</f>
        <v>0</v>
      </c>
      <c r="K498" s="216" t="s">
        <v>165</v>
      </c>
      <c r="L498" s="46"/>
      <c r="M498" s="221" t="s">
        <v>19</v>
      </c>
      <c r="N498" s="222" t="s">
        <v>44</v>
      </c>
      <c r="O498" s="86"/>
      <c r="P498" s="223">
        <f>O498*H498</f>
        <v>0</v>
      </c>
      <c r="Q498" s="223">
        <v>0</v>
      </c>
      <c r="R498" s="223">
        <f>Q498*H498</f>
        <v>0</v>
      </c>
      <c r="S498" s="223">
        <v>0.012999999999999999</v>
      </c>
      <c r="T498" s="224">
        <f>S498*H498</f>
        <v>0.84499999999999997</v>
      </c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R498" s="225" t="s">
        <v>166</v>
      </c>
      <c r="AT498" s="225" t="s">
        <v>161</v>
      </c>
      <c r="AU498" s="225" t="s">
        <v>83</v>
      </c>
      <c r="AY498" s="19" t="s">
        <v>159</v>
      </c>
      <c r="BE498" s="226">
        <f>IF(N498="základní",J498,0)</f>
        <v>0</v>
      </c>
      <c r="BF498" s="226">
        <f>IF(N498="snížená",J498,0)</f>
        <v>0</v>
      </c>
      <c r="BG498" s="226">
        <f>IF(N498="zákl. přenesená",J498,0)</f>
        <v>0</v>
      </c>
      <c r="BH498" s="226">
        <f>IF(N498="sníž. přenesená",J498,0)</f>
        <v>0</v>
      </c>
      <c r="BI498" s="226">
        <f>IF(N498="nulová",J498,0)</f>
        <v>0</v>
      </c>
      <c r="BJ498" s="19" t="s">
        <v>81</v>
      </c>
      <c r="BK498" s="226">
        <f>ROUND(I498*H498,2)</f>
        <v>0</v>
      </c>
      <c r="BL498" s="19" t="s">
        <v>166</v>
      </c>
      <c r="BM498" s="225" t="s">
        <v>969</v>
      </c>
    </row>
    <row r="499" s="2" customFormat="1">
      <c r="A499" s="40"/>
      <c r="B499" s="41"/>
      <c r="C499" s="42"/>
      <c r="D499" s="227" t="s">
        <v>168</v>
      </c>
      <c r="E499" s="42"/>
      <c r="F499" s="228" t="s">
        <v>970</v>
      </c>
      <c r="G499" s="42"/>
      <c r="H499" s="42"/>
      <c r="I499" s="229"/>
      <c r="J499" s="42"/>
      <c r="K499" s="42"/>
      <c r="L499" s="46"/>
      <c r="M499" s="230"/>
      <c r="N499" s="231"/>
      <c r="O499" s="86"/>
      <c r="P499" s="86"/>
      <c r="Q499" s="86"/>
      <c r="R499" s="86"/>
      <c r="S499" s="86"/>
      <c r="T499" s="87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T499" s="19" t="s">
        <v>168</v>
      </c>
      <c r="AU499" s="19" t="s">
        <v>83</v>
      </c>
    </row>
    <row r="500" s="2" customFormat="1" ht="37.8" customHeight="1">
      <c r="A500" s="40"/>
      <c r="B500" s="41"/>
      <c r="C500" s="214" t="s">
        <v>971</v>
      </c>
      <c r="D500" s="214" t="s">
        <v>161</v>
      </c>
      <c r="E500" s="215" t="s">
        <v>972</v>
      </c>
      <c r="F500" s="216" t="s">
        <v>973</v>
      </c>
      <c r="G500" s="217" t="s">
        <v>164</v>
      </c>
      <c r="H500" s="218">
        <v>410.80000000000001</v>
      </c>
      <c r="I500" s="219"/>
      <c r="J500" s="220">
        <f>ROUND(I500*H500,2)</f>
        <v>0</v>
      </c>
      <c r="K500" s="216" t="s">
        <v>165</v>
      </c>
      <c r="L500" s="46"/>
      <c r="M500" s="221" t="s">
        <v>19</v>
      </c>
      <c r="N500" s="222" t="s">
        <v>44</v>
      </c>
      <c r="O500" s="86"/>
      <c r="P500" s="223">
        <f>O500*H500</f>
        <v>0</v>
      </c>
      <c r="Q500" s="223">
        <v>0</v>
      </c>
      <c r="R500" s="223">
        <f>Q500*H500</f>
        <v>0</v>
      </c>
      <c r="S500" s="223">
        <v>0.02</v>
      </c>
      <c r="T500" s="224">
        <f>S500*H500</f>
        <v>8.2160000000000011</v>
      </c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R500" s="225" t="s">
        <v>166</v>
      </c>
      <c r="AT500" s="225" t="s">
        <v>161</v>
      </c>
      <c r="AU500" s="225" t="s">
        <v>83</v>
      </c>
      <c r="AY500" s="19" t="s">
        <v>159</v>
      </c>
      <c r="BE500" s="226">
        <f>IF(N500="základní",J500,0)</f>
        <v>0</v>
      </c>
      <c r="BF500" s="226">
        <f>IF(N500="snížená",J500,0)</f>
        <v>0</v>
      </c>
      <c r="BG500" s="226">
        <f>IF(N500="zákl. přenesená",J500,0)</f>
        <v>0</v>
      </c>
      <c r="BH500" s="226">
        <f>IF(N500="sníž. přenesená",J500,0)</f>
        <v>0</v>
      </c>
      <c r="BI500" s="226">
        <f>IF(N500="nulová",J500,0)</f>
        <v>0</v>
      </c>
      <c r="BJ500" s="19" t="s">
        <v>81</v>
      </c>
      <c r="BK500" s="226">
        <f>ROUND(I500*H500,2)</f>
        <v>0</v>
      </c>
      <c r="BL500" s="19" t="s">
        <v>166</v>
      </c>
      <c r="BM500" s="225" t="s">
        <v>974</v>
      </c>
    </row>
    <row r="501" s="2" customFormat="1">
      <c r="A501" s="40"/>
      <c r="B501" s="41"/>
      <c r="C501" s="42"/>
      <c r="D501" s="227" t="s">
        <v>168</v>
      </c>
      <c r="E501" s="42"/>
      <c r="F501" s="228" t="s">
        <v>975</v>
      </c>
      <c r="G501" s="42"/>
      <c r="H501" s="42"/>
      <c r="I501" s="229"/>
      <c r="J501" s="42"/>
      <c r="K501" s="42"/>
      <c r="L501" s="46"/>
      <c r="M501" s="230"/>
      <c r="N501" s="231"/>
      <c r="O501" s="86"/>
      <c r="P501" s="86"/>
      <c r="Q501" s="86"/>
      <c r="R501" s="86"/>
      <c r="S501" s="86"/>
      <c r="T501" s="87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T501" s="19" t="s">
        <v>168</v>
      </c>
      <c r="AU501" s="19" t="s">
        <v>83</v>
      </c>
    </row>
    <row r="502" s="13" customFormat="1">
      <c r="A502" s="13"/>
      <c r="B502" s="232"/>
      <c r="C502" s="233"/>
      <c r="D502" s="234" t="s">
        <v>181</v>
      </c>
      <c r="E502" s="235" t="s">
        <v>19</v>
      </c>
      <c r="F502" s="236" t="s">
        <v>554</v>
      </c>
      <c r="G502" s="233"/>
      <c r="H502" s="237">
        <v>504.80000000000001</v>
      </c>
      <c r="I502" s="238"/>
      <c r="J502" s="233"/>
      <c r="K502" s="233"/>
      <c r="L502" s="239"/>
      <c r="M502" s="240"/>
      <c r="N502" s="241"/>
      <c r="O502" s="241"/>
      <c r="P502" s="241"/>
      <c r="Q502" s="241"/>
      <c r="R502" s="241"/>
      <c r="S502" s="241"/>
      <c r="T502" s="242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3" t="s">
        <v>181</v>
      </c>
      <c r="AU502" s="243" t="s">
        <v>83</v>
      </c>
      <c r="AV502" s="13" t="s">
        <v>83</v>
      </c>
      <c r="AW502" s="13" t="s">
        <v>33</v>
      </c>
      <c r="AX502" s="13" t="s">
        <v>73</v>
      </c>
      <c r="AY502" s="243" t="s">
        <v>159</v>
      </c>
    </row>
    <row r="503" s="13" customFormat="1">
      <c r="A503" s="13"/>
      <c r="B503" s="232"/>
      <c r="C503" s="233"/>
      <c r="D503" s="234" t="s">
        <v>181</v>
      </c>
      <c r="E503" s="235" t="s">
        <v>19</v>
      </c>
      <c r="F503" s="236" t="s">
        <v>555</v>
      </c>
      <c r="G503" s="233"/>
      <c r="H503" s="237">
        <v>-94</v>
      </c>
      <c r="I503" s="238"/>
      <c r="J503" s="233"/>
      <c r="K503" s="233"/>
      <c r="L503" s="239"/>
      <c r="M503" s="240"/>
      <c r="N503" s="241"/>
      <c r="O503" s="241"/>
      <c r="P503" s="241"/>
      <c r="Q503" s="241"/>
      <c r="R503" s="241"/>
      <c r="S503" s="241"/>
      <c r="T503" s="242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3" t="s">
        <v>181</v>
      </c>
      <c r="AU503" s="243" t="s">
        <v>83</v>
      </c>
      <c r="AV503" s="13" t="s">
        <v>83</v>
      </c>
      <c r="AW503" s="13" t="s">
        <v>33</v>
      </c>
      <c r="AX503" s="13" t="s">
        <v>73</v>
      </c>
      <c r="AY503" s="243" t="s">
        <v>159</v>
      </c>
    </row>
    <row r="504" s="14" customFormat="1">
      <c r="A504" s="14"/>
      <c r="B504" s="244"/>
      <c r="C504" s="245"/>
      <c r="D504" s="234" t="s">
        <v>181</v>
      </c>
      <c r="E504" s="246" t="s">
        <v>19</v>
      </c>
      <c r="F504" s="247" t="s">
        <v>189</v>
      </c>
      <c r="G504" s="245"/>
      <c r="H504" s="248">
        <v>410.80000000000001</v>
      </c>
      <c r="I504" s="249"/>
      <c r="J504" s="245"/>
      <c r="K504" s="245"/>
      <c r="L504" s="250"/>
      <c r="M504" s="251"/>
      <c r="N504" s="252"/>
      <c r="O504" s="252"/>
      <c r="P504" s="252"/>
      <c r="Q504" s="252"/>
      <c r="R504" s="252"/>
      <c r="S504" s="252"/>
      <c r="T504" s="253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4" t="s">
        <v>181</v>
      </c>
      <c r="AU504" s="254" t="s">
        <v>83</v>
      </c>
      <c r="AV504" s="14" t="s">
        <v>166</v>
      </c>
      <c r="AW504" s="14" t="s">
        <v>33</v>
      </c>
      <c r="AX504" s="14" t="s">
        <v>81</v>
      </c>
      <c r="AY504" s="254" t="s">
        <v>159</v>
      </c>
    </row>
    <row r="505" s="2" customFormat="1" ht="44.25" customHeight="1">
      <c r="A505" s="40"/>
      <c r="B505" s="41"/>
      <c r="C505" s="214" t="s">
        <v>976</v>
      </c>
      <c r="D505" s="214" t="s">
        <v>161</v>
      </c>
      <c r="E505" s="215" t="s">
        <v>977</v>
      </c>
      <c r="F505" s="216" t="s">
        <v>978</v>
      </c>
      <c r="G505" s="217" t="s">
        <v>164</v>
      </c>
      <c r="H505" s="218">
        <v>261.60000000000002</v>
      </c>
      <c r="I505" s="219"/>
      <c r="J505" s="220">
        <f>ROUND(I505*H505,2)</f>
        <v>0</v>
      </c>
      <c r="K505" s="216" t="s">
        <v>165</v>
      </c>
      <c r="L505" s="46"/>
      <c r="M505" s="221" t="s">
        <v>19</v>
      </c>
      <c r="N505" s="222" t="s">
        <v>44</v>
      </c>
      <c r="O505" s="86"/>
      <c r="P505" s="223">
        <f>O505*H505</f>
        <v>0</v>
      </c>
      <c r="Q505" s="223">
        <v>0</v>
      </c>
      <c r="R505" s="223">
        <f>Q505*H505</f>
        <v>0</v>
      </c>
      <c r="S505" s="223">
        <v>0.035000000000000003</v>
      </c>
      <c r="T505" s="224">
        <f>S505*H505</f>
        <v>9.1560000000000024</v>
      </c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R505" s="225" t="s">
        <v>166</v>
      </c>
      <c r="AT505" s="225" t="s">
        <v>161</v>
      </c>
      <c r="AU505" s="225" t="s">
        <v>83</v>
      </c>
      <c r="AY505" s="19" t="s">
        <v>159</v>
      </c>
      <c r="BE505" s="226">
        <f>IF(N505="základní",J505,0)</f>
        <v>0</v>
      </c>
      <c r="BF505" s="226">
        <f>IF(N505="snížená",J505,0)</f>
        <v>0</v>
      </c>
      <c r="BG505" s="226">
        <f>IF(N505="zákl. přenesená",J505,0)</f>
        <v>0</v>
      </c>
      <c r="BH505" s="226">
        <f>IF(N505="sníž. přenesená",J505,0)</f>
        <v>0</v>
      </c>
      <c r="BI505" s="226">
        <f>IF(N505="nulová",J505,0)</f>
        <v>0</v>
      </c>
      <c r="BJ505" s="19" t="s">
        <v>81</v>
      </c>
      <c r="BK505" s="226">
        <f>ROUND(I505*H505,2)</f>
        <v>0</v>
      </c>
      <c r="BL505" s="19" t="s">
        <v>166</v>
      </c>
      <c r="BM505" s="225" t="s">
        <v>979</v>
      </c>
    </row>
    <row r="506" s="2" customFormat="1">
      <c r="A506" s="40"/>
      <c r="B506" s="41"/>
      <c r="C506" s="42"/>
      <c r="D506" s="227" t="s">
        <v>168</v>
      </c>
      <c r="E506" s="42"/>
      <c r="F506" s="228" t="s">
        <v>980</v>
      </c>
      <c r="G506" s="42"/>
      <c r="H506" s="42"/>
      <c r="I506" s="229"/>
      <c r="J506" s="42"/>
      <c r="K506" s="42"/>
      <c r="L506" s="46"/>
      <c r="M506" s="230"/>
      <c r="N506" s="231"/>
      <c r="O506" s="86"/>
      <c r="P506" s="86"/>
      <c r="Q506" s="86"/>
      <c r="R506" s="86"/>
      <c r="S506" s="86"/>
      <c r="T506" s="87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T506" s="19" t="s">
        <v>168</v>
      </c>
      <c r="AU506" s="19" t="s">
        <v>83</v>
      </c>
    </row>
    <row r="507" s="13" customFormat="1">
      <c r="A507" s="13"/>
      <c r="B507" s="232"/>
      <c r="C507" s="233"/>
      <c r="D507" s="234" t="s">
        <v>181</v>
      </c>
      <c r="E507" s="235" t="s">
        <v>19</v>
      </c>
      <c r="F507" s="236" t="s">
        <v>664</v>
      </c>
      <c r="G507" s="233"/>
      <c r="H507" s="237">
        <v>261.60000000000002</v>
      </c>
      <c r="I507" s="238"/>
      <c r="J507" s="233"/>
      <c r="K507" s="233"/>
      <c r="L507" s="239"/>
      <c r="M507" s="240"/>
      <c r="N507" s="241"/>
      <c r="O507" s="241"/>
      <c r="P507" s="241"/>
      <c r="Q507" s="241"/>
      <c r="R507" s="241"/>
      <c r="S507" s="241"/>
      <c r="T507" s="242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3" t="s">
        <v>181</v>
      </c>
      <c r="AU507" s="243" t="s">
        <v>83</v>
      </c>
      <c r="AV507" s="13" t="s">
        <v>83</v>
      </c>
      <c r="AW507" s="13" t="s">
        <v>33</v>
      </c>
      <c r="AX507" s="13" t="s">
        <v>81</v>
      </c>
      <c r="AY507" s="243" t="s">
        <v>159</v>
      </c>
    </row>
    <row r="508" s="2" customFormat="1" ht="37.8" customHeight="1">
      <c r="A508" s="40"/>
      <c r="B508" s="41"/>
      <c r="C508" s="214" t="s">
        <v>981</v>
      </c>
      <c r="D508" s="214" t="s">
        <v>161</v>
      </c>
      <c r="E508" s="215" t="s">
        <v>982</v>
      </c>
      <c r="F508" s="216" t="s">
        <v>983</v>
      </c>
      <c r="G508" s="217" t="s">
        <v>164</v>
      </c>
      <c r="H508" s="218">
        <v>94</v>
      </c>
      <c r="I508" s="219"/>
      <c r="J508" s="220">
        <f>ROUND(I508*H508,2)</f>
        <v>0</v>
      </c>
      <c r="K508" s="216" t="s">
        <v>165</v>
      </c>
      <c r="L508" s="46"/>
      <c r="M508" s="221" t="s">
        <v>19</v>
      </c>
      <c r="N508" s="222" t="s">
        <v>44</v>
      </c>
      <c r="O508" s="86"/>
      <c r="P508" s="223">
        <f>O508*H508</f>
        <v>0</v>
      </c>
      <c r="Q508" s="223">
        <v>0</v>
      </c>
      <c r="R508" s="223">
        <f>Q508*H508</f>
        <v>0</v>
      </c>
      <c r="S508" s="223">
        <v>0.068000000000000005</v>
      </c>
      <c r="T508" s="224">
        <f>S508*H508</f>
        <v>6.3920000000000003</v>
      </c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R508" s="225" t="s">
        <v>166</v>
      </c>
      <c r="AT508" s="225" t="s">
        <v>161</v>
      </c>
      <c r="AU508" s="225" t="s">
        <v>83</v>
      </c>
      <c r="AY508" s="19" t="s">
        <v>159</v>
      </c>
      <c r="BE508" s="226">
        <f>IF(N508="základní",J508,0)</f>
        <v>0</v>
      </c>
      <c r="BF508" s="226">
        <f>IF(N508="snížená",J508,0)</f>
        <v>0</v>
      </c>
      <c r="BG508" s="226">
        <f>IF(N508="zákl. přenesená",J508,0)</f>
        <v>0</v>
      </c>
      <c r="BH508" s="226">
        <f>IF(N508="sníž. přenesená",J508,0)</f>
        <v>0</v>
      </c>
      <c r="BI508" s="226">
        <f>IF(N508="nulová",J508,0)</f>
        <v>0</v>
      </c>
      <c r="BJ508" s="19" t="s">
        <v>81</v>
      </c>
      <c r="BK508" s="226">
        <f>ROUND(I508*H508,2)</f>
        <v>0</v>
      </c>
      <c r="BL508" s="19" t="s">
        <v>166</v>
      </c>
      <c r="BM508" s="225" t="s">
        <v>984</v>
      </c>
    </row>
    <row r="509" s="2" customFormat="1">
      <c r="A509" s="40"/>
      <c r="B509" s="41"/>
      <c r="C509" s="42"/>
      <c r="D509" s="227" t="s">
        <v>168</v>
      </c>
      <c r="E509" s="42"/>
      <c r="F509" s="228" t="s">
        <v>985</v>
      </c>
      <c r="G509" s="42"/>
      <c r="H509" s="42"/>
      <c r="I509" s="229"/>
      <c r="J509" s="42"/>
      <c r="K509" s="42"/>
      <c r="L509" s="46"/>
      <c r="M509" s="230"/>
      <c r="N509" s="231"/>
      <c r="O509" s="86"/>
      <c r="P509" s="86"/>
      <c r="Q509" s="86"/>
      <c r="R509" s="86"/>
      <c r="S509" s="86"/>
      <c r="T509" s="87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T509" s="19" t="s">
        <v>168</v>
      </c>
      <c r="AU509" s="19" t="s">
        <v>83</v>
      </c>
    </row>
    <row r="510" s="13" customFormat="1">
      <c r="A510" s="13"/>
      <c r="B510" s="232"/>
      <c r="C510" s="233"/>
      <c r="D510" s="234" t="s">
        <v>181</v>
      </c>
      <c r="E510" s="235" t="s">
        <v>19</v>
      </c>
      <c r="F510" s="236" t="s">
        <v>986</v>
      </c>
      <c r="G510" s="233"/>
      <c r="H510" s="237">
        <v>94</v>
      </c>
      <c r="I510" s="238"/>
      <c r="J510" s="233"/>
      <c r="K510" s="233"/>
      <c r="L510" s="239"/>
      <c r="M510" s="240"/>
      <c r="N510" s="241"/>
      <c r="O510" s="241"/>
      <c r="P510" s="241"/>
      <c r="Q510" s="241"/>
      <c r="R510" s="241"/>
      <c r="S510" s="241"/>
      <c r="T510" s="242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3" t="s">
        <v>181</v>
      </c>
      <c r="AU510" s="243" t="s">
        <v>83</v>
      </c>
      <c r="AV510" s="13" t="s">
        <v>83</v>
      </c>
      <c r="AW510" s="13" t="s">
        <v>33</v>
      </c>
      <c r="AX510" s="13" t="s">
        <v>81</v>
      </c>
      <c r="AY510" s="243" t="s">
        <v>159</v>
      </c>
    </row>
    <row r="511" s="2" customFormat="1" ht="37.8" customHeight="1">
      <c r="A511" s="40"/>
      <c r="B511" s="41"/>
      <c r="C511" s="214" t="s">
        <v>987</v>
      </c>
      <c r="D511" s="214" t="s">
        <v>161</v>
      </c>
      <c r="E511" s="215" t="s">
        <v>988</v>
      </c>
      <c r="F511" s="216" t="s">
        <v>989</v>
      </c>
      <c r="G511" s="217" t="s">
        <v>172</v>
      </c>
      <c r="H511" s="218">
        <v>4</v>
      </c>
      <c r="I511" s="219"/>
      <c r="J511" s="220">
        <f>ROUND(I511*H511,2)</f>
        <v>0</v>
      </c>
      <c r="K511" s="216" t="s">
        <v>165</v>
      </c>
      <c r="L511" s="46"/>
      <c r="M511" s="221" t="s">
        <v>19</v>
      </c>
      <c r="N511" s="222" t="s">
        <v>44</v>
      </c>
      <c r="O511" s="86"/>
      <c r="P511" s="223">
        <f>O511*H511</f>
        <v>0</v>
      </c>
      <c r="Q511" s="223">
        <v>0.00042999999999999999</v>
      </c>
      <c r="R511" s="223">
        <f>Q511*H511</f>
        <v>0.00172</v>
      </c>
      <c r="S511" s="223">
        <v>0</v>
      </c>
      <c r="T511" s="224">
        <f>S511*H511</f>
        <v>0</v>
      </c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R511" s="225" t="s">
        <v>166</v>
      </c>
      <c r="AT511" s="225" t="s">
        <v>161</v>
      </c>
      <c r="AU511" s="225" t="s">
        <v>83</v>
      </c>
      <c r="AY511" s="19" t="s">
        <v>159</v>
      </c>
      <c r="BE511" s="226">
        <f>IF(N511="základní",J511,0)</f>
        <v>0</v>
      </c>
      <c r="BF511" s="226">
        <f>IF(N511="snížená",J511,0)</f>
        <v>0</v>
      </c>
      <c r="BG511" s="226">
        <f>IF(N511="zákl. přenesená",J511,0)</f>
        <v>0</v>
      </c>
      <c r="BH511" s="226">
        <f>IF(N511="sníž. přenesená",J511,0)</f>
        <v>0</v>
      </c>
      <c r="BI511" s="226">
        <f>IF(N511="nulová",J511,0)</f>
        <v>0</v>
      </c>
      <c r="BJ511" s="19" t="s">
        <v>81</v>
      </c>
      <c r="BK511" s="226">
        <f>ROUND(I511*H511,2)</f>
        <v>0</v>
      </c>
      <c r="BL511" s="19" t="s">
        <v>166</v>
      </c>
      <c r="BM511" s="225" t="s">
        <v>990</v>
      </c>
    </row>
    <row r="512" s="2" customFormat="1">
      <c r="A512" s="40"/>
      <c r="B512" s="41"/>
      <c r="C512" s="42"/>
      <c r="D512" s="227" t="s">
        <v>168</v>
      </c>
      <c r="E512" s="42"/>
      <c r="F512" s="228" t="s">
        <v>991</v>
      </c>
      <c r="G512" s="42"/>
      <c r="H512" s="42"/>
      <c r="I512" s="229"/>
      <c r="J512" s="42"/>
      <c r="K512" s="42"/>
      <c r="L512" s="46"/>
      <c r="M512" s="230"/>
      <c r="N512" s="231"/>
      <c r="O512" s="86"/>
      <c r="P512" s="86"/>
      <c r="Q512" s="86"/>
      <c r="R512" s="86"/>
      <c r="S512" s="86"/>
      <c r="T512" s="87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T512" s="19" t="s">
        <v>168</v>
      </c>
      <c r="AU512" s="19" t="s">
        <v>83</v>
      </c>
    </row>
    <row r="513" s="13" customFormat="1">
      <c r="A513" s="13"/>
      <c r="B513" s="232"/>
      <c r="C513" s="233"/>
      <c r="D513" s="234" t="s">
        <v>181</v>
      </c>
      <c r="E513" s="235" t="s">
        <v>19</v>
      </c>
      <c r="F513" s="236" t="s">
        <v>992</v>
      </c>
      <c r="G513" s="233"/>
      <c r="H513" s="237">
        <v>4</v>
      </c>
      <c r="I513" s="238"/>
      <c r="J513" s="233"/>
      <c r="K513" s="233"/>
      <c r="L513" s="239"/>
      <c r="M513" s="240"/>
      <c r="N513" s="241"/>
      <c r="O513" s="241"/>
      <c r="P513" s="241"/>
      <c r="Q513" s="241"/>
      <c r="R513" s="241"/>
      <c r="S513" s="241"/>
      <c r="T513" s="242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3" t="s">
        <v>181</v>
      </c>
      <c r="AU513" s="243" t="s">
        <v>83</v>
      </c>
      <c r="AV513" s="13" t="s">
        <v>83</v>
      </c>
      <c r="AW513" s="13" t="s">
        <v>33</v>
      </c>
      <c r="AX513" s="13" t="s">
        <v>81</v>
      </c>
      <c r="AY513" s="243" t="s">
        <v>159</v>
      </c>
    </row>
    <row r="514" s="2" customFormat="1" ht="24.15" customHeight="1">
      <c r="A514" s="40"/>
      <c r="B514" s="41"/>
      <c r="C514" s="255" t="s">
        <v>993</v>
      </c>
      <c r="D514" s="255" t="s">
        <v>244</v>
      </c>
      <c r="E514" s="256" t="s">
        <v>994</v>
      </c>
      <c r="F514" s="257" t="s">
        <v>995</v>
      </c>
      <c r="G514" s="258" t="s">
        <v>247</v>
      </c>
      <c r="H514" s="259">
        <v>0.02</v>
      </c>
      <c r="I514" s="260"/>
      <c r="J514" s="261">
        <f>ROUND(I514*H514,2)</f>
        <v>0</v>
      </c>
      <c r="K514" s="257" t="s">
        <v>165</v>
      </c>
      <c r="L514" s="262"/>
      <c r="M514" s="263" t="s">
        <v>19</v>
      </c>
      <c r="N514" s="264" t="s">
        <v>44</v>
      </c>
      <c r="O514" s="86"/>
      <c r="P514" s="223">
        <f>O514*H514</f>
        <v>0</v>
      </c>
      <c r="Q514" s="223">
        <v>1</v>
      </c>
      <c r="R514" s="223">
        <f>Q514*H514</f>
        <v>0.02</v>
      </c>
      <c r="S514" s="223">
        <v>0</v>
      </c>
      <c r="T514" s="224">
        <f>S514*H514</f>
        <v>0</v>
      </c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R514" s="225" t="s">
        <v>210</v>
      </c>
      <c r="AT514" s="225" t="s">
        <v>244</v>
      </c>
      <c r="AU514" s="225" t="s">
        <v>83</v>
      </c>
      <c r="AY514" s="19" t="s">
        <v>159</v>
      </c>
      <c r="BE514" s="226">
        <f>IF(N514="základní",J514,0)</f>
        <v>0</v>
      </c>
      <c r="BF514" s="226">
        <f>IF(N514="snížená",J514,0)</f>
        <v>0</v>
      </c>
      <c r="BG514" s="226">
        <f>IF(N514="zákl. přenesená",J514,0)</f>
        <v>0</v>
      </c>
      <c r="BH514" s="226">
        <f>IF(N514="sníž. přenesená",J514,0)</f>
        <v>0</v>
      </c>
      <c r="BI514" s="226">
        <f>IF(N514="nulová",J514,0)</f>
        <v>0</v>
      </c>
      <c r="BJ514" s="19" t="s">
        <v>81</v>
      </c>
      <c r="BK514" s="226">
        <f>ROUND(I514*H514,2)</f>
        <v>0</v>
      </c>
      <c r="BL514" s="19" t="s">
        <v>166</v>
      </c>
      <c r="BM514" s="225" t="s">
        <v>996</v>
      </c>
    </row>
    <row r="515" s="2" customFormat="1" ht="24.15" customHeight="1">
      <c r="A515" s="40"/>
      <c r="B515" s="41"/>
      <c r="C515" s="214" t="s">
        <v>997</v>
      </c>
      <c r="D515" s="214" t="s">
        <v>161</v>
      </c>
      <c r="E515" s="215" t="s">
        <v>998</v>
      </c>
      <c r="F515" s="216" t="s">
        <v>999</v>
      </c>
      <c r="G515" s="217" t="s">
        <v>172</v>
      </c>
      <c r="H515" s="218">
        <v>4</v>
      </c>
      <c r="I515" s="219"/>
      <c r="J515" s="220">
        <f>ROUND(I515*H515,2)</f>
        <v>0</v>
      </c>
      <c r="K515" s="216" t="s">
        <v>165</v>
      </c>
      <c r="L515" s="46"/>
      <c r="M515" s="221" t="s">
        <v>19</v>
      </c>
      <c r="N515" s="222" t="s">
        <v>44</v>
      </c>
      <c r="O515" s="86"/>
      <c r="P515" s="223">
        <f>O515*H515</f>
        <v>0</v>
      </c>
      <c r="Q515" s="223">
        <v>0</v>
      </c>
      <c r="R515" s="223">
        <f>Q515*H515</f>
        <v>0</v>
      </c>
      <c r="S515" s="223">
        <v>0</v>
      </c>
      <c r="T515" s="224">
        <f>S515*H515</f>
        <v>0</v>
      </c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R515" s="225" t="s">
        <v>166</v>
      </c>
      <c r="AT515" s="225" t="s">
        <v>161</v>
      </c>
      <c r="AU515" s="225" t="s">
        <v>83</v>
      </c>
      <c r="AY515" s="19" t="s">
        <v>159</v>
      </c>
      <c r="BE515" s="226">
        <f>IF(N515="základní",J515,0)</f>
        <v>0</v>
      </c>
      <c r="BF515" s="226">
        <f>IF(N515="snížená",J515,0)</f>
        <v>0</v>
      </c>
      <c r="BG515" s="226">
        <f>IF(N515="zákl. přenesená",J515,0)</f>
        <v>0</v>
      </c>
      <c r="BH515" s="226">
        <f>IF(N515="sníž. přenesená",J515,0)</f>
        <v>0</v>
      </c>
      <c r="BI515" s="226">
        <f>IF(N515="nulová",J515,0)</f>
        <v>0</v>
      </c>
      <c r="BJ515" s="19" t="s">
        <v>81</v>
      </c>
      <c r="BK515" s="226">
        <f>ROUND(I515*H515,2)</f>
        <v>0</v>
      </c>
      <c r="BL515" s="19" t="s">
        <v>166</v>
      </c>
      <c r="BM515" s="225" t="s">
        <v>1000</v>
      </c>
    </row>
    <row r="516" s="2" customFormat="1">
      <c r="A516" s="40"/>
      <c r="B516" s="41"/>
      <c r="C516" s="42"/>
      <c r="D516" s="227" t="s">
        <v>168</v>
      </c>
      <c r="E516" s="42"/>
      <c r="F516" s="228" t="s">
        <v>1001</v>
      </c>
      <c r="G516" s="42"/>
      <c r="H516" s="42"/>
      <c r="I516" s="229"/>
      <c r="J516" s="42"/>
      <c r="K516" s="42"/>
      <c r="L516" s="46"/>
      <c r="M516" s="230"/>
      <c r="N516" s="231"/>
      <c r="O516" s="86"/>
      <c r="P516" s="86"/>
      <c r="Q516" s="86"/>
      <c r="R516" s="86"/>
      <c r="S516" s="86"/>
      <c r="T516" s="87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T516" s="19" t="s">
        <v>168</v>
      </c>
      <c r="AU516" s="19" t="s">
        <v>83</v>
      </c>
    </row>
    <row r="517" s="2" customFormat="1" ht="24.15" customHeight="1">
      <c r="A517" s="40"/>
      <c r="B517" s="41"/>
      <c r="C517" s="214" t="s">
        <v>1002</v>
      </c>
      <c r="D517" s="214" t="s">
        <v>161</v>
      </c>
      <c r="E517" s="215" t="s">
        <v>1003</v>
      </c>
      <c r="F517" s="216" t="s">
        <v>1004</v>
      </c>
      <c r="G517" s="217" t="s">
        <v>172</v>
      </c>
      <c r="H517" s="218">
        <v>4</v>
      </c>
      <c r="I517" s="219"/>
      <c r="J517" s="220">
        <f>ROUND(I517*H517,2)</f>
        <v>0</v>
      </c>
      <c r="K517" s="216" t="s">
        <v>165</v>
      </c>
      <c r="L517" s="46"/>
      <c r="M517" s="221" t="s">
        <v>19</v>
      </c>
      <c r="N517" s="222" t="s">
        <v>44</v>
      </c>
      <c r="O517" s="86"/>
      <c r="P517" s="223">
        <f>O517*H517</f>
        <v>0</v>
      </c>
      <c r="Q517" s="223">
        <v>0</v>
      </c>
      <c r="R517" s="223">
        <f>Q517*H517</f>
        <v>0</v>
      </c>
      <c r="S517" s="223">
        <v>0</v>
      </c>
      <c r="T517" s="224">
        <f>S517*H517</f>
        <v>0</v>
      </c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R517" s="225" t="s">
        <v>166</v>
      </c>
      <c r="AT517" s="225" t="s">
        <v>161</v>
      </c>
      <c r="AU517" s="225" t="s">
        <v>83</v>
      </c>
      <c r="AY517" s="19" t="s">
        <v>159</v>
      </c>
      <c r="BE517" s="226">
        <f>IF(N517="základní",J517,0)</f>
        <v>0</v>
      </c>
      <c r="BF517" s="226">
        <f>IF(N517="snížená",J517,0)</f>
        <v>0</v>
      </c>
      <c r="BG517" s="226">
        <f>IF(N517="zákl. přenesená",J517,0)</f>
        <v>0</v>
      </c>
      <c r="BH517" s="226">
        <f>IF(N517="sníž. přenesená",J517,0)</f>
        <v>0</v>
      </c>
      <c r="BI517" s="226">
        <f>IF(N517="nulová",J517,0)</f>
        <v>0</v>
      </c>
      <c r="BJ517" s="19" t="s">
        <v>81</v>
      </c>
      <c r="BK517" s="226">
        <f>ROUND(I517*H517,2)</f>
        <v>0</v>
      </c>
      <c r="BL517" s="19" t="s">
        <v>166</v>
      </c>
      <c r="BM517" s="225" t="s">
        <v>1005</v>
      </c>
    </row>
    <row r="518" s="2" customFormat="1">
      <c r="A518" s="40"/>
      <c r="B518" s="41"/>
      <c r="C518" s="42"/>
      <c r="D518" s="227" t="s">
        <v>168</v>
      </c>
      <c r="E518" s="42"/>
      <c r="F518" s="228" t="s">
        <v>1006</v>
      </c>
      <c r="G518" s="42"/>
      <c r="H518" s="42"/>
      <c r="I518" s="229"/>
      <c r="J518" s="42"/>
      <c r="K518" s="42"/>
      <c r="L518" s="46"/>
      <c r="M518" s="230"/>
      <c r="N518" s="231"/>
      <c r="O518" s="86"/>
      <c r="P518" s="86"/>
      <c r="Q518" s="86"/>
      <c r="R518" s="86"/>
      <c r="S518" s="86"/>
      <c r="T518" s="87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T518" s="19" t="s">
        <v>168</v>
      </c>
      <c r="AU518" s="19" t="s">
        <v>83</v>
      </c>
    </row>
    <row r="519" s="2" customFormat="1" ht="24.15" customHeight="1">
      <c r="A519" s="40"/>
      <c r="B519" s="41"/>
      <c r="C519" s="214" t="s">
        <v>1007</v>
      </c>
      <c r="D519" s="214" t="s">
        <v>161</v>
      </c>
      <c r="E519" s="215" t="s">
        <v>1008</v>
      </c>
      <c r="F519" s="216" t="s">
        <v>1009</v>
      </c>
      <c r="G519" s="217" t="s">
        <v>164</v>
      </c>
      <c r="H519" s="218">
        <v>450</v>
      </c>
      <c r="I519" s="219"/>
      <c r="J519" s="220">
        <f>ROUND(I519*H519,2)</f>
        <v>0</v>
      </c>
      <c r="K519" s="216" t="s">
        <v>165</v>
      </c>
      <c r="L519" s="46"/>
      <c r="M519" s="221" t="s">
        <v>19</v>
      </c>
      <c r="N519" s="222" t="s">
        <v>44</v>
      </c>
      <c r="O519" s="86"/>
      <c r="P519" s="223">
        <f>O519*H519</f>
        <v>0</v>
      </c>
      <c r="Q519" s="223">
        <v>0</v>
      </c>
      <c r="R519" s="223">
        <f>Q519*H519</f>
        <v>0</v>
      </c>
      <c r="S519" s="223">
        <v>0</v>
      </c>
      <c r="T519" s="224">
        <f>S519*H519</f>
        <v>0</v>
      </c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R519" s="225" t="s">
        <v>166</v>
      </c>
      <c r="AT519" s="225" t="s">
        <v>161</v>
      </c>
      <c r="AU519" s="225" t="s">
        <v>83</v>
      </c>
      <c r="AY519" s="19" t="s">
        <v>159</v>
      </c>
      <c r="BE519" s="226">
        <f>IF(N519="základní",J519,0)</f>
        <v>0</v>
      </c>
      <c r="BF519" s="226">
        <f>IF(N519="snížená",J519,0)</f>
        <v>0</v>
      </c>
      <c r="BG519" s="226">
        <f>IF(N519="zákl. přenesená",J519,0)</f>
        <v>0</v>
      </c>
      <c r="BH519" s="226">
        <f>IF(N519="sníž. přenesená",J519,0)</f>
        <v>0</v>
      </c>
      <c r="BI519" s="226">
        <f>IF(N519="nulová",J519,0)</f>
        <v>0</v>
      </c>
      <c r="BJ519" s="19" t="s">
        <v>81</v>
      </c>
      <c r="BK519" s="226">
        <f>ROUND(I519*H519,2)</f>
        <v>0</v>
      </c>
      <c r="BL519" s="19" t="s">
        <v>166</v>
      </c>
      <c r="BM519" s="225" t="s">
        <v>1010</v>
      </c>
    </row>
    <row r="520" s="2" customFormat="1">
      <c r="A520" s="40"/>
      <c r="B520" s="41"/>
      <c r="C520" s="42"/>
      <c r="D520" s="227" t="s">
        <v>168</v>
      </c>
      <c r="E520" s="42"/>
      <c r="F520" s="228" t="s">
        <v>1011</v>
      </c>
      <c r="G520" s="42"/>
      <c r="H520" s="42"/>
      <c r="I520" s="229"/>
      <c r="J520" s="42"/>
      <c r="K520" s="42"/>
      <c r="L520" s="46"/>
      <c r="M520" s="230"/>
      <c r="N520" s="231"/>
      <c r="O520" s="86"/>
      <c r="P520" s="86"/>
      <c r="Q520" s="86"/>
      <c r="R520" s="86"/>
      <c r="S520" s="86"/>
      <c r="T520" s="87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T520" s="19" t="s">
        <v>168</v>
      </c>
      <c r="AU520" s="19" t="s">
        <v>83</v>
      </c>
    </row>
    <row r="521" s="2" customFormat="1" ht="24.15" customHeight="1">
      <c r="A521" s="40"/>
      <c r="B521" s="41"/>
      <c r="C521" s="214" t="s">
        <v>1012</v>
      </c>
      <c r="D521" s="214" t="s">
        <v>161</v>
      </c>
      <c r="E521" s="215" t="s">
        <v>1013</v>
      </c>
      <c r="F521" s="216" t="s">
        <v>1014</v>
      </c>
      <c r="G521" s="217" t="s">
        <v>178</v>
      </c>
      <c r="H521" s="218">
        <v>297.60000000000002</v>
      </c>
      <c r="I521" s="219"/>
      <c r="J521" s="220">
        <f>ROUND(I521*H521,2)</f>
        <v>0</v>
      </c>
      <c r="K521" s="216" t="s">
        <v>165</v>
      </c>
      <c r="L521" s="46"/>
      <c r="M521" s="221" t="s">
        <v>19</v>
      </c>
      <c r="N521" s="222" t="s">
        <v>44</v>
      </c>
      <c r="O521" s="86"/>
      <c r="P521" s="223">
        <f>O521*H521</f>
        <v>0</v>
      </c>
      <c r="Q521" s="223">
        <v>0</v>
      </c>
      <c r="R521" s="223">
        <f>Q521*H521</f>
        <v>0</v>
      </c>
      <c r="S521" s="223">
        <v>0</v>
      </c>
      <c r="T521" s="224">
        <f>S521*H521</f>
        <v>0</v>
      </c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R521" s="225" t="s">
        <v>166</v>
      </c>
      <c r="AT521" s="225" t="s">
        <v>161</v>
      </c>
      <c r="AU521" s="225" t="s">
        <v>83</v>
      </c>
      <c r="AY521" s="19" t="s">
        <v>159</v>
      </c>
      <c r="BE521" s="226">
        <f>IF(N521="základní",J521,0)</f>
        <v>0</v>
      </c>
      <c r="BF521" s="226">
        <f>IF(N521="snížená",J521,0)</f>
        <v>0</v>
      </c>
      <c r="BG521" s="226">
        <f>IF(N521="zákl. přenesená",J521,0)</f>
        <v>0</v>
      </c>
      <c r="BH521" s="226">
        <f>IF(N521="sníž. přenesená",J521,0)</f>
        <v>0</v>
      </c>
      <c r="BI521" s="226">
        <f>IF(N521="nulová",J521,0)</f>
        <v>0</v>
      </c>
      <c r="BJ521" s="19" t="s">
        <v>81</v>
      </c>
      <c r="BK521" s="226">
        <f>ROUND(I521*H521,2)</f>
        <v>0</v>
      </c>
      <c r="BL521" s="19" t="s">
        <v>166</v>
      </c>
      <c r="BM521" s="225" t="s">
        <v>1015</v>
      </c>
    </row>
    <row r="522" s="2" customFormat="1">
      <c r="A522" s="40"/>
      <c r="B522" s="41"/>
      <c r="C522" s="42"/>
      <c r="D522" s="227" t="s">
        <v>168</v>
      </c>
      <c r="E522" s="42"/>
      <c r="F522" s="228" t="s">
        <v>1016</v>
      </c>
      <c r="G522" s="42"/>
      <c r="H522" s="42"/>
      <c r="I522" s="229"/>
      <c r="J522" s="42"/>
      <c r="K522" s="42"/>
      <c r="L522" s="46"/>
      <c r="M522" s="230"/>
      <c r="N522" s="231"/>
      <c r="O522" s="86"/>
      <c r="P522" s="86"/>
      <c r="Q522" s="86"/>
      <c r="R522" s="86"/>
      <c r="S522" s="86"/>
      <c r="T522" s="87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T522" s="19" t="s">
        <v>168</v>
      </c>
      <c r="AU522" s="19" t="s">
        <v>83</v>
      </c>
    </row>
    <row r="523" s="12" customFormat="1" ht="22.8" customHeight="1">
      <c r="A523" s="12"/>
      <c r="B523" s="198"/>
      <c r="C523" s="199"/>
      <c r="D523" s="200" t="s">
        <v>72</v>
      </c>
      <c r="E523" s="212" t="s">
        <v>1017</v>
      </c>
      <c r="F523" s="212" t="s">
        <v>1018</v>
      </c>
      <c r="G523" s="199"/>
      <c r="H523" s="199"/>
      <c r="I523" s="202"/>
      <c r="J523" s="213">
        <f>BK523</f>
        <v>0</v>
      </c>
      <c r="K523" s="199"/>
      <c r="L523" s="204"/>
      <c r="M523" s="205"/>
      <c r="N523" s="206"/>
      <c r="O523" s="206"/>
      <c r="P523" s="207">
        <f>SUM(P524:P538)</f>
        <v>0</v>
      </c>
      <c r="Q523" s="206"/>
      <c r="R523" s="207">
        <f>SUM(R524:R538)</f>
        <v>0</v>
      </c>
      <c r="S523" s="206"/>
      <c r="T523" s="208">
        <f>SUM(T524:T538)</f>
        <v>0</v>
      </c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R523" s="209" t="s">
        <v>81</v>
      </c>
      <c r="AT523" s="210" t="s">
        <v>72</v>
      </c>
      <c r="AU523" s="210" t="s">
        <v>81</v>
      </c>
      <c r="AY523" s="209" t="s">
        <v>159</v>
      </c>
      <c r="BK523" s="211">
        <f>SUM(BK524:BK538)</f>
        <v>0</v>
      </c>
    </row>
    <row r="524" s="2" customFormat="1" ht="37.8" customHeight="1">
      <c r="A524" s="40"/>
      <c r="B524" s="41"/>
      <c r="C524" s="214" t="s">
        <v>1019</v>
      </c>
      <c r="D524" s="214" t="s">
        <v>161</v>
      </c>
      <c r="E524" s="215" t="s">
        <v>1020</v>
      </c>
      <c r="F524" s="216" t="s">
        <v>1021</v>
      </c>
      <c r="G524" s="217" t="s">
        <v>247</v>
      </c>
      <c r="H524" s="218">
        <v>172.44800000000001</v>
      </c>
      <c r="I524" s="219"/>
      <c r="J524" s="220">
        <f>ROUND(I524*H524,2)</f>
        <v>0</v>
      </c>
      <c r="K524" s="216" t="s">
        <v>165</v>
      </c>
      <c r="L524" s="46"/>
      <c r="M524" s="221" t="s">
        <v>19</v>
      </c>
      <c r="N524" s="222" t="s">
        <v>44</v>
      </c>
      <c r="O524" s="86"/>
      <c r="P524" s="223">
        <f>O524*H524</f>
        <v>0</v>
      </c>
      <c r="Q524" s="223">
        <v>0</v>
      </c>
      <c r="R524" s="223">
        <f>Q524*H524</f>
        <v>0</v>
      </c>
      <c r="S524" s="223">
        <v>0</v>
      </c>
      <c r="T524" s="224">
        <f>S524*H524</f>
        <v>0</v>
      </c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R524" s="225" t="s">
        <v>166</v>
      </c>
      <c r="AT524" s="225" t="s">
        <v>161</v>
      </c>
      <c r="AU524" s="225" t="s">
        <v>83</v>
      </c>
      <c r="AY524" s="19" t="s">
        <v>159</v>
      </c>
      <c r="BE524" s="226">
        <f>IF(N524="základní",J524,0)</f>
        <v>0</v>
      </c>
      <c r="BF524" s="226">
        <f>IF(N524="snížená",J524,0)</f>
        <v>0</v>
      </c>
      <c r="BG524" s="226">
        <f>IF(N524="zákl. přenesená",J524,0)</f>
        <v>0</v>
      </c>
      <c r="BH524" s="226">
        <f>IF(N524="sníž. přenesená",J524,0)</f>
        <v>0</v>
      </c>
      <c r="BI524" s="226">
        <f>IF(N524="nulová",J524,0)</f>
        <v>0</v>
      </c>
      <c r="BJ524" s="19" t="s">
        <v>81</v>
      </c>
      <c r="BK524" s="226">
        <f>ROUND(I524*H524,2)</f>
        <v>0</v>
      </c>
      <c r="BL524" s="19" t="s">
        <v>166</v>
      </c>
      <c r="BM524" s="225" t="s">
        <v>1022</v>
      </c>
    </row>
    <row r="525" s="2" customFormat="1">
      <c r="A525" s="40"/>
      <c r="B525" s="41"/>
      <c r="C525" s="42"/>
      <c r="D525" s="227" t="s">
        <v>168</v>
      </c>
      <c r="E525" s="42"/>
      <c r="F525" s="228" t="s">
        <v>1023</v>
      </c>
      <c r="G525" s="42"/>
      <c r="H525" s="42"/>
      <c r="I525" s="229"/>
      <c r="J525" s="42"/>
      <c r="K525" s="42"/>
      <c r="L525" s="46"/>
      <c r="M525" s="230"/>
      <c r="N525" s="231"/>
      <c r="O525" s="86"/>
      <c r="P525" s="86"/>
      <c r="Q525" s="86"/>
      <c r="R525" s="86"/>
      <c r="S525" s="86"/>
      <c r="T525" s="87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T525" s="19" t="s">
        <v>168</v>
      </c>
      <c r="AU525" s="19" t="s">
        <v>83</v>
      </c>
    </row>
    <row r="526" s="2" customFormat="1" ht="33" customHeight="1">
      <c r="A526" s="40"/>
      <c r="B526" s="41"/>
      <c r="C526" s="214" t="s">
        <v>1024</v>
      </c>
      <c r="D526" s="214" t="s">
        <v>161</v>
      </c>
      <c r="E526" s="215" t="s">
        <v>1025</v>
      </c>
      <c r="F526" s="216" t="s">
        <v>1026</v>
      </c>
      <c r="G526" s="217" t="s">
        <v>247</v>
      </c>
      <c r="H526" s="218">
        <v>172.44800000000001</v>
      </c>
      <c r="I526" s="219"/>
      <c r="J526" s="220">
        <f>ROUND(I526*H526,2)</f>
        <v>0</v>
      </c>
      <c r="K526" s="216" t="s">
        <v>165</v>
      </c>
      <c r="L526" s="46"/>
      <c r="M526" s="221" t="s">
        <v>19</v>
      </c>
      <c r="N526" s="222" t="s">
        <v>44</v>
      </c>
      <c r="O526" s="86"/>
      <c r="P526" s="223">
        <f>O526*H526</f>
        <v>0</v>
      </c>
      <c r="Q526" s="223">
        <v>0</v>
      </c>
      <c r="R526" s="223">
        <f>Q526*H526</f>
        <v>0</v>
      </c>
      <c r="S526" s="223">
        <v>0</v>
      </c>
      <c r="T526" s="224">
        <f>S526*H526</f>
        <v>0</v>
      </c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R526" s="225" t="s">
        <v>166</v>
      </c>
      <c r="AT526" s="225" t="s">
        <v>161</v>
      </c>
      <c r="AU526" s="225" t="s">
        <v>83</v>
      </c>
      <c r="AY526" s="19" t="s">
        <v>159</v>
      </c>
      <c r="BE526" s="226">
        <f>IF(N526="základní",J526,0)</f>
        <v>0</v>
      </c>
      <c r="BF526" s="226">
        <f>IF(N526="snížená",J526,0)</f>
        <v>0</v>
      </c>
      <c r="BG526" s="226">
        <f>IF(N526="zákl. přenesená",J526,0)</f>
        <v>0</v>
      </c>
      <c r="BH526" s="226">
        <f>IF(N526="sníž. přenesená",J526,0)</f>
        <v>0</v>
      </c>
      <c r="BI526" s="226">
        <f>IF(N526="nulová",J526,0)</f>
        <v>0</v>
      </c>
      <c r="BJ526" s="19" t="s">
        <v>81</v>
      </c>
      <c r="BK526" s="226">
        <f>ROUND(I526*H526,2)</f>
        <v>0</v>
      </c>
      <c r="BL526" s="19" t="s">
        <v>166</v>
      </c>
      <c r="BM526" s="225" t="s">
        <v>1027</v>
      </c>
    </row>
    <row r="527" s="2" customFormat="1">
      <c r="A527" s="40"/>
      <c r="B527" s="41"/>
      <c r="C527" s="42"/>
      <c r="D527" s="227" t="s">
        <v>168</v>
      </c>
      <c r="E527" s="42"/>
      <c r="F527" s="228" t="s">
        <v>1028</v>
      </c>
      <c r="G527" s="42"/>
      <c r="H527" s="42"/>
      <c r="I527" s="229"/>
      <c r="J527" s="42"/>
      <c r="K527" s="42"/>
      <c r="L527" s="46"/>
      <c r="M527" s="230"/>
      <c r="N527" s="231"/>
      <c r="O527" s="86"/>
      <c r="P527" s="86"/>
      <c r="Q527" s="86"/>
      <c r="R527" s="86"/>
      <c r="S527" s="86"/>
      <c r="T527" s="87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T527" s="19" t="s">
        <v>168</v>
      </c>
      <c r="AU527" s="19" t="s">
        <v>83</v>
      </c>
    </row>
    <row r="528" s="2" customFormat="1" ht="44.25" customHeight="1">
      <c r="A528" s="40"/>
      <c r="B528" s="41"/>
      <c r="C528" s="214" t="s">
        <v>1029</v>
      </c>
      <c r="D528" s="214" t="s">
        <v>161</v>
      </c>
      <c r="E528" s="215" t="s">
        <v>1030</v>
      </c>
      <c r="F528" s="216" t="s">
        <v>1031</v>
      </c>
      <c r="G528" s="217" t="s">
        <v>247</v>
      </c>
      <c r="H528" s="218">
        <v>2414.2719999999999</v>
      </c>
      <c r="I528" s="219"/>
      <c r="J528" s="220">
        <f>ROUND(I528*H528,2)</f>
        <v>0</v>
      </c>
      <c r="K528" s="216" t="s">
        <v>165</v>
      </c>
      <c r="L528" s="46"/>
      <c r="M528" s="221" t="s">
        <v>19</v>
      </c>
      <c r="N528" s="222" t="s">
        <v>44</v>
      </c>
      <c r="O528" s="86"/>
      <c r="P528" s="223">
        <f>O528*H528</f>
        <v>0</v>
      </c>
      <c r="Q528" s="223">
        <v>0</v>
      </c>
      <c r="R528" s="223">
        <f>Q528*H528</f>
        <v>0</v>
      </c>
      <c r="S528" s="223">
        <v>0</v>
      </c>
      <c r="T528" s="224">
        <f>S528*H528</f>
        <v>0</v>
      </c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R528" s="225" t="s">
        <v>166</v>
      </c>
      <c r="AT528" s="225" t="s">
        <v>161</v>
      </c>
      <c r="AU528" s="225" t="s">
        <v>83</v>
      </c>
      <c r="AY528" s="19" t="s">
        <v>159</v>
      </c>
      <c r="BE528" s="226">
        <f>IF(N528="základní",J528,0)</f>
        <v>0</v>
      </c>
      <c r="BF528" s="226">
        <f>IF(N528="snížená",J528,0)</f>
        <v>0</v>
      </c>
      <c r="BG528" s="226">
        <f>IF(N528="zákl. přenesená",J528,0)</f>
        <v>0</v>
      </c>
      <c r="BH528" s="226">
        <f>IF(N528="sníž. přenesená",J528,0)</f>
        <v>0</v>
      </c>
      <c r="BI528" s="226">
        <f>IF(N528="nulová",J528,0)</f>
        <v>0</v>
      </c>
      <c r="BJ528" s="19" t="s">
        <v>81</v>
      </c>
      <c r="BK528" s="226">
        <f>ROUND(I528*H528,2)</f>
        <v>0</v>
      </c>
      <c r="BL528" s="19" t="s">
        <v>166</v>
      </c>
      <c r="BM528" s="225" t="s">
        <v>1032</v>
      </c>
    </row>
    <row r="529" s="2" customFormat="1">
      <c r="A529" s="40"/>
      <c r="B529" s="41"/>
      <c r="C529" s="42"/>
      <c r="D529" s="227" t="s">
        <v>168</v>
      </c>
      <c r="E529" s="42"/>
      <c r="F529" s="228" t="s">
        <v>1033</v>
      </c>
      <c r="G529" s="42"/>
      <c r="H529" s="42"/>
      <c r="I529" s="229"/>
      <c r="J529" s="42"/>
      <c r="K529" s="42"/>
      <c r="L529" s="46"/>
      <c r="M529" s="230"/>
      <c r="N529" s="231"/>
      <c r="O529" s="86"/>
      <c r="P529" s="86"/>
      <c r="Q529" s="86"/>
      <c r="R529" s="86"/>
      <c r="S529" s="86"/>
      <c r="T529" s="87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T529" s="19" t="s">
        <v>168</v>
      </c>
      <c r="AU529" s="19" t="s">
        <v>83</v>
      </c>
    </row>
    <row r="530" s="13" customFormat="1">
      <c r="A530" s="13"/>
      <c r="B530" s="232"/>
      <c r="C530" s="233"/>
      <c r="D530" s="234" t="s">
        <v>181</v>
      </c>
      <c r="E530" s="233"/>
      <c r="F530" s="236" t="s">
        <v>1034</v>
      </c>
      <c r="G530" s="233"/>
      <c r="H530" s="237">
        <v>2414.2719999999999</v>
      </c>
      <c r="I530" s="238"/>
      <c r="J530" s="233"/>
      <c r="K530" s="233"/>
      <c r="L530" s="239"/>
      <c r="M530" s="240"/>
      <c r="N530" s="241"/>
      <c r="O530" s="241"/>
      <c r="P530" s="241"/>
      <c r="Q530" s="241"/>
      <c r="R530" s="241"/>
      <c r="S530" s="241"/>
      <c r="T530" s="242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3" t="s">
        <v>181</v>
      </c>
      <c r="AU530" s="243" t="s">
        <v>83</v>
      </c>
      <c r="AV530" s="13" t="s">
        <v>83</v>
      </c>
      <c r="AW530" s="13" t="s">
        <v>4</v>
      </c>
      <c r="AX530" s="13" t="s">
        <v>81</v>
      </c>
      <c r="AY530" s="243" t="s">
        <v>159</v>
      </c>
    </row>
    <row r="531" s="2" customFormat="1" ht="44.25" customHeight="1">
      <c r="A531" s="40"/>
      <c r="B531" s="41"/>
      <c r="C531" s="214" t="s">
        <v>1035</v>
      </c>
      <c r="D531" s="214" t="s">
        <v>161</v>
      </c>
      <c r="E531" s="215" t="s">
        <v>1036</v>
      </c>
      <c r="F531" s="216" t="s">
        <v>1037</v>
      </c>
      <c r="G531" s="217" t="s">
        <v>247</v>
      </c>
      <c r="H531" s="218">
        <v>0.46400000000000002</v>
      </c>
      <c r="I531" s="219"/>
      <c r="J531" s="220">
        <f>ROUND(I531*H531,2)</f>
        <v>0</v>
      </c>
      <c r="K531" s="216" t="s">
        <v>165</v>
      </c>
      <c r="L531" s="46"/>
      <c r="M531" s="221" t="s">
        <v>19</v>
      </c>
      <c r="N531" s="222" t="s">
        <v>44</v>
      </c>
      <c r="O531" s="86"/>
      <c r="P531" s="223">
        <f>O531*H531</f>
        <v>0</v>
      </c>
      <c r="Q531" s="223">
        <v>0</v>
      </c>
      <c r="R531" s="223">
        <f>Q531*H531</f>
        <v>0</v>
      </c>
      <c r="S531" s="223">
        <v>0</v>
      </c>
      <c r="T531" s="224">
        <f>S531*H531</f>
        <v>0</v>
      </c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R531" s="225" t="s">
        <v>166</v>
      </c>
      <c r="AT531" s="225" t="s">
        <v>161</v>
      </c>
      <c r="AU531" s="225" t="s">
        <v>83</v>
      </c>
      <c r="AY531" s="19" t="s">
        <v>159</v>
      </c>
      <c r="BE531" s="226">
        <f>IF(N531="základní",J531,0)</f>
        <v>0</v>
      </c>
      <c r="BF531" s="226">
        <f>IF(N531="snížená",J531,0)</f>
        <v>0</v>
      </c>
      <c r="BG531" s="226">
        <f>IF(N531="zákl. přenesená",J531,0)</f>
        <v>0</v>
      </c>
      <c r="BH531" s="226">
        <f>IF(N531="sníž. přenesená",J531,0)</f>
        <v>0</v>
      </c>
      <c r="BI531" s="226">
        <f>IF(N531="nulová",J531,0)</f>
        <v>0</v>
      </c>
      <c r="BJ531" s="19" t="s">
        <v>81</v>
      </c>
      <c r="BK531" s="226">
        <f>ROUND(I531*H531,2)</f>
        <v>0</v>
      </c>
      <c r="BL531" s="19" t="s">
        <v>166</v>
      </c>
      <c r="BM531" s="225" t="s">
        <v>1038</v>
      </c>
    </row>
    <row r="532" s="2" customFormat="1">
      <c r="A532" s="40"/>
      <c r="B532" s="41"/>
      <c r="C532" s="42"/>
      <c r="D532" s="227" t="s">
        <v>168</v>
      </c>
      <c r="E532" s="42"/>
      <c r="F532" s="228" t="s">
        <v>1039</v>
      </c>
      <c r="G532" s="42"/>
      <c r="H532" s="42"/>
      <c r="I532" s="229"/>
      <c r="J532" s="42"/>
      <c r="K532" s="42"/>
      <c r="L532" s="46"/>
      <c r="M532" s="230"/>
      <c r="N532" s="231"/>
      <c r="O532" s="86"/>
      <c r="P532" s="86"/>
      <c r="Q532" s="86"/>
      <c r="R532" s="86"/>
      <c r="S532" s="86"/>
      <c r="T532" s="87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T532" s="19" t="s">
        <v>168</v>
      </c>
      <c r="AU532" s="19" t="s">
        <v>83</v>
      </c>
    </row>
    <row r="533" s="2" customFormat="1" ht="37.8" customHeight="1">
      <c r="A533" s="40"/>
      <c r="B533" s="41"/>
      <c r="C533" s="214" t="s">
        <v>1040</v>
      </c>
      <c r="D533" s="214" t="s">
        <v>161</v>
      </c>
      <c r="E533" s="215" t="s">
        <v>1041</v>
      </c>
      <c r="F533" s="216" t="s">
        <v>1042</v>
      </c>
      <c r="G533" s="217" t="s">
        <v>247</v>
      </c>
      <c r="H533" s="218">
        <v>7.7300000000000004</v>
      </c>
      <c r="I533" s="219"/>
      <c r="J533" s="220">
        <f>ROUND(I533*H533,2)</f>
        <v>0</v>
      </c>
      <c r="K533" s="216" t="s">
        <v>165</v>
      </c>
      <c r="L533" s="46"/>
      <c r="M533" s="221" t="s">
        <v>19</v>
      </c>
      <c r="N533" s="222" t="s">
        <v>44</v>
      </c>
      <c r="O533" s="86"/>
      <c r="P533" s="223">
        <f>O533*H533</f>
        <v>0</v>
      </c>
      <c r="Q533" s="223">
        <v>0</v>
      </c>
      <c r="R533" s="223">
        <f>Q533*H533</f>
        <v>0</v>
      </c>
      <c r="S533" s="223">
        <v>0</v>
      </c>
      <c r="T533" s="224">
        <f>S533*H533</f>
        <v>0</v>
      </c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R533" s="225" t="s">
        <v>166</v>
      </c>
      <c r="AT533" s="225" t="s">
        <v>161</v>
      </c>
      <c r="AU533" s="225" t="s">
        <v>83</v>
      </c>
      <c r="AY533" s="19" t="s">
        <v>159</v>
      </c>
      <c r="BE533" s="226">
        <f>IF(N533="základní",J533,0)</f>
        <v>0</v>
      </c>
      <c r="BF533" s="226">
        <f>IF(N533="snížená",J533,0)</f>
        <v>0</v>
      </c>
      <c r="BG533" s="226">
        <f>IF(N533="zákl. přenesená",J533,0)</f>
        <v>0</v>
      </c>
      <c r="BH533" s="226">
        <f>IF(N533="sníž. přenesená",J533,0)</f>
        <v>0</v>
      </c>
      <c r="BI533" s="226">
        <f>IF(N533="nulová",J533,0)</f>
        <v>0</v>
      </c>
      <c r="BJ533" s="19" t="s">
        <v>81</v>
      </c>
      <c r="BK533" s="226">
        <f>ROUND(I533*H533,2)</f>
        <v>0</v>
      </c>
      <c r="BL533" s="19" t="s">
        <v>166</v>
      </c>
      <c r="BM533" s="225" t="s">
        <v>1043</v>
      </c>
    </row>
    <row r="534" s="2" customFormat="1">
      <c r="A534" s="40"/>
      <c r="B534" s="41"/>
      <c r="C534" s="42"/>
      <c r="D534" s="227" t="s">
        <v>168</v>
      </c>
      <c r="E534" s="42"/>
      <c r="F534" s="228" t="s">
        <v>1044</v>
      </c>
      <c r="G534" s="42"/>
      <c r="H534" s="42"/>
      <c r="I534" s="229"/>
      <c r="J534" s="42"/>
      <c r="K534" s="42"/>
      <c r="L534" s="46"/>
      <c r="M534" s="230"/>
      <c r="N534" s="231"/>
      <c r="O534" s="86"/>
      <c r="P534" s="86"/>
      <c r="Q534" s="86"/>
      <c r="R534" s="86"/>
      <c r="S534" s="86"/>
      <c r="T534" s="87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T534" s="19" t="s">
        <v>168</v>
      </c>
      <c r="AU534" s="19" t="s">
        <v>83</v>
      </c>
    </row>
    <row r="535" s="2" customFormat="1" ht="44.25" customHeight="1">
      <c r="A535" s="40"/>
      <c r="B535" s="41"/>
      <c r="C535" s="214" t="s">
        <v>1045</v>
      </c>
      <c r="D535" s="214" t="s">
        <v>161</v>
      </c>
      <c r="E535" s="215" t="s">
        <v>1046</v>
      </c>
      <c r="F535" s="216" t="s">
        <v>1047</v>
      </c>
      <c r="G535" s="217" t="s">
        <v>247</v>
      </c>
      <c r="H535" s="218">
        <v>0.48599999999999999</v>
      </c>
      <c r="I535" s="219"/>
      <c r="J535" s="220">
        <f>ROUND(I535*H535,2)</f>
        <v>0</v>
      </c>
      <c r="K535" s="216" t="s">
        <v>165</v>
      </c>
      <c r="L535" s="46"/>
      <c r="M535" s="221" t="s">
        <v>19</v>
      </c>
      <c r="N535" s="222" t="s">
        <v>44</v>
      </c>
      <c r="O535" s="86"/>
      <c r="P535" s="223">
        <f>O535*H535</f>
        <v>0</v>
      </c>
      <c r="Q535" s="223">
        <v>0</v>
      </c>
      <c r="R535" s="223">
        <f>Q535*H535</f>
        <v>0</v>
      </c>
      <c r="S535" s="223">
        <v>0</v>
      </c>
      <c r="T535" s="224">
        <f>S535*H535</f>
        <v>0</v>
      </c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R535" s="225" t="s">
        <v>166</v>
      </c>
      <c r="AT535" s="225" t="s">
        <v>161</v>
      </c>
      <c r="AU535" s="225" t="s">
        <v>83</v>
      </c>
      <c r="AY535" s="19" t="s">
        <v>159</v>
      </c>
      <c r="BE535" s="226">
        <f>IF(N535="základní",J535,0)</f>
        <v>0</v>
      </c>
      <c r="BF535" s="226">
        <f>IF(N535="snížená",J535,0)</f>
        <v>0</v>
      </c>
      <c r="BG535" s="226">
        <f>IF(N535="zákl. přenesená",J535,0)</f>
        <v>0</v>
      </c>
      <c r="BH535" s="226">
        <f>IF(N535="sníž. přenesená",J535,0)</f>
        <v>0</v>
      </c>
      <c r="BI535" s="226">
        <f>IF(N535="nulová",J535,0)</f>
        <v>0</v>
      </c>
      <c r="BJ535" s="19" t="s">
        <v>81</v>
      </c>
      <c r="BK535" s="226">
        <f>ROUND(I535*H535,2)</f>
        <v>0</v>
      </c>
      <c r="BL535" s="19" t="s">
        <v>166</v>
      </c>
      <c r="BM535" s="225" t="s">
        <v>1048</v>
      </c>
    </row>
    <row r="536" s="2" customFormat="1">
      <c r="A536" s="40"/>
      <c r="B536" s="41"/>
      <c r="C536" s="42"/>
      <c r="D536" s="227" t="s">
        <v>168</v>
      </c>
      <c r="E536" s="42"/>
      <c r="F536" s="228" t="s">
        <v>1049</v>
      </c>
      <c r="G536" s="42"/>
      <c r="H536" s="42"/>
      <c r="I536" s="229"/>
      <c r="J536" s="42"/>
      <c r="K536" s="42"/>
      <c r="L536" s="46"/>
      <c r="M536" s="230"/>
      <c r="N536" s="231"/>
      <c r="O536" s="86"/>
      <c r="P536" s="86"/>
      <c r="Q536" s="86"/>
      <c r="R536" s="86"/>
      <c r="S536" s="86"/>
      <c r="T536" s="87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T536" s="19" t="s">
        <v>168</v>
      </c>
      <c r="AU536" s="19" t="s">
        <v>83</v>
      </c>
    </row>
    <row r="537" s="2" customFormat="1" ht="49.05" customHeight="1">
      <c r="A537" s="40"/>
      <c r="B537" s="41"/>
      <c r="C537" s="214" t="s">
        <v>1050</v>
      </c>
      <c r="D537" s="214" t="s">
        <v>161</v>
      </c>
      <c r="E537" s="215" t="s">
        <v>1051</v>
      </c>
      <c r="F537" s="216" t="s">
        <v>1052</v>
      </c>
      <c r="G537" s="217" t="s">
        <v>247</v>
      </c>
      <c r="H537" s="218">
        <v>163.768</v>
      </c>
      <c r="I537" s="219"/>
      <c r="J537" s="220">
        <f>ROUND(I537*H537,2)</f>
        <v>0</v>
      </c>
      <c r="K537" s="216" t="s">
        <v>165</v>
      </c>
      <c r="L537" s="46"/>
      <c r="M537" s="221" t="s">
        <v>19</v>
      </c>
      <c r="N537" s="222" t="s">
        <v>44</v>
      </c>
      <c r="O537" s="86"/>
      <c r="P537" s="223">
        <f>O537*H537</f>
        <v>0</v>
      </c>
      <c r="Q537" s="223">
        <v>0</v>
      </c>
      <c r="R537" s="223">
        <f>Q537*H537</f>
        <v>0</v>
      </c>
      <c r="S537" s="223">
        <v>0</v>
      </c>
      <c r="T537" s="224">
        <f>S537*H537</f>
        <v>0</v>
      </c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R537" s="225" t="s">
        <v>166</v>
      </c>
      <c r="AT537" s="225" t="s">
        <v>161</v>
      </c>
      <c r="AU537" s="225" t="s">
        <v>83</v>
      </c>
      <c r="AY537" s="19" t="s">
        <v>159</v>
      </c>
      <c r="BE537" s="226">
        <f>IF(N537="základní",J537,0)</f>
        <v>0</v>
      </c>
      <c r="BF537" s="226">
        <f>IF(N537="snížená",J537,0)</f>
        <v>0</v>
      </c>
      <c r="BG537" s="226">
        <f>IF(N537="zákl. přenesená",J537,0)</f>
        <v>0</v>
      </c>
      <c r="BH537" s="226">
        <f>IF(N537="sníž. přenesená",J537,0)</f>
        <v>0</v>
      </c>
      <c r="BI537" s="226">
        <f>IF(N537="nulová",J537,0)</f>
        <v>0</v>
      </c>
      <c r="BJ537" s="19" t="s">
        <v>81</v>
      </c>
      <c r="BK537" s="226">
        <f>ROUND(I537*H537,2)</f>
        <v>0</v>
      </c>
      <c r="BL537" s="19" t="s">
        <v>166</v>
      </c>
      <c r="BM537" s="225" t="s">
        <v>1053</v>
      </c>
    </row>
    <row r="538" s="2" customFormat="1">
      <c r="A538" s="40"/>
      <c r="B538" s="41"/>
      <c r="C538" s="42"/>
      <c r="D538" s="227" t="s">
        <v>168</v>
      </c>
      <c r="E538" s="42"/>
      <c r="F538" s="228" t="s">
        <v>1054</v>
      </c>
      <c r="G538" s="42"/>
      <c r="H538" s="42"/>
      <c r="I538" s="229"/>
      <c r="J538" s="42"/>
      <c r="K538" s="42"/>
      <c r="L538" s="46"/>
      <c r="M538" s="230"/>
      <c r="N538" s="231"/>
      <c r="O538" s="86"/>
      <c r="P538" s="86"/>
      <c r="Q538" s="86"/>
      <c r="R538" s="86"/>
      <c r="S538" s="86"/>
      <c r="T538" s="87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T538" s="19" t="s">
        <v>168</v>
      </c>
      <c r="AU538" s="19" t="s">
        <v>83</v>
      </c>
    </row>
    <row r="539" s="12" customFormat="1" ht="22.8" customHeight="1">
      <c r="A539" s="12"/>
      <c r="B539" s="198"/>
      <c r="C539" s="199"/>
      <c r="D539" s="200" t="s">
        <v>72</v>
      </c>
      <c r="E539" s="212" t="s">
        <v>1055</v>
      </c>
      <c r="F539" s="212" t="s">
        <v>1056</v>
      </c>
      <c r="G539" s="199"/>
      <c r="H539" s="199"/>
      <c r="I539" s="202"/>
      <c r="J539" s="213">
        <f>BK539</f>
        <v>0</v>
      </c>
      <c r="K539" s="199"/>
      <c r="L539" s="204"/>
      <c r="M539" s="205"/>
      <c r="N539" s="206"/>
      <c r="O539" s="206"/>
      <c r="P539" s="207">
        <f>SUM(P540:P541)</f>
        <v>0</v>
      </c>
      <c r="Q539" s="206"/>
      <c r="R539" s="207">
        <f>SUM(R540:R541)</f>
        <v>0</v>
      </c>
      <c r="S539" s="206"/>
      <c r="T539" s="208">
        <f>SUM(T540:T541)</f>
        <v>0</v>
      </c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R539" s="209" t="s">
        <v>81</v>
      </c>
      <c r="AT539" s="210" t="s">
        <v>72</v>
      </c>
      <c r="AU539" s="210" t="s">
        <v>81</v>
      </c>
      <c r="AY539" s="209" t="s">
        <v>159</v>
      </c>
      <c r="BK539" s="211">
        <f>SUM(BK540:BK541)</f>
        <v>0</v>
      </c>
    </row>
    <row r="540" s="2" customFormat="1" ht="66.75" customHeight="1">
      <c r="A540" s="40"/>
      <c r="B540" s="41"/>
      <c r="C540" s="214" t="s">
        <v>1057</v>
      </c>
      <c r="D540" s="214" t="s">
        <v>161</v>
      </c>
      <c r="E540" s="215" t="s">
        <v>1058</v>
      </c>
      <c r="F540" s="216" t="s">
        <v>1059</v>
      </c>
      <c r="G540" s="217" t="s">
        <v>247</v>
      </c>
      <c r="H540" s="218">
        <v>528.69500000000005</v>
      </c>
      <c r="I540" s="219"/>
      <c r="J540" s="220">
        <f>ROUND(I540*H540,2)</f>
        <v>0</v>
      </c>
      <c r="K540" s="216" t="s">
        <v>165</v>
      </c>
      <c r="L540" s="46"/>
      <c r="M540" s="221" t="s">
        <v>19</v>
      </c>
      <c r="N540" s="222" t="s">
        <v>44</v>
      </c>
      <c r="O540" s="86"/>
      <c r="P540" s="223">
        <f>O540*H540</f>
        <v>0</v>
      </c>
      <c r="Q540" s="223">
        <v>0</v>
      </c>
      <c r="R540" s="223">
        <f>Q540*H540</f>
        <v>0</v>
      </c>
      <c r="S540" s="223">
        <v>0</v>
      </c>
      <c r="T540" s="224">
        <f>S540*H540</f>
        <v>0</v>
      </c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R540" s="225" t="s">
        <v>166</v>
      </c>
      <c r="AT540" s="225" t="s">
        <v>161</v>
      </c>
      <c r="AU540" s="225" t="s">
        <v>83</v>
      </c>
      <c r="AY540" s="19" t="s">
        <v>159</v>
      </c>
      <c r="BE540" s="226">
        <f>IF(N540="základní",J540,0)</f>
        <v>0</v>
      </c>
      <c r="BF540" s="226">
        <f>IF(N540="snížená",J540,0)</f>
        <v>0</v>
      </c>
      <c r="BG540" s="226">
        <f>IF(N540="zákl. přenesená",J540,0)</f>
        <v>0</v>
      </c>
      <c r="BH540" s="226">
        <f>IF(N540="sníž. přenesená",J540,0)</f>
        <v>0</v>
      </c>
      <c r="BI540" s="226">
        <f>IF(N540="nulová",J540,0)</f>
        <v>0</v>
      </c>
      <c r="BJ540" s="19" t="s">
        <v>81</v>
      </c>
      <c r="BK540" s="226">
        <f>ROUND(I540*H540,2)</f>
        <v>0</v>
      </c>
      <c r="BL540" s="19" t="s">
        <v>166</v>
      </c>
      <c r="BM540" s="225" t="s">
        <v>1060</v>
      </c>
    </row>
    <row r="541" s="2" customFormat="1">
      <c r="A541" s="40"/>
      <c r="B541" s="41"/>
      <c r="C541" s="42"/>
      <c r="D541" s="227" t="s">
        <v>168</v>
      </c>
      <c r="E541" s="42"/>
      <c r="F541" s="228" t="s">
        <v>1061</v>
      </c>
      <c r="G541" s="42"/>
      <c r="H541" s="42"/>
      <c r="I541" s="229"/>
      <c r="J541" s="42"/>
      <c r="K541" s="42"/>
      <c r="L541" s="46"/>
      <c r="M541" s="230"/>
      <c r="N541" s="231"/>
      <c r="O541" s="86"/>
      <c r="P541" s="86"/>
      <c r="Q541" s="86"/>
      <c r="R541" s="86"/>
      <c r="S541" s="86"/>
      <c r="T541" s="87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T541" s="19" t="s">
        <v>168</v>
      </c>
      <c r="AU541" s="19" t="s">
        <v>83</v>
      </c>
    </row>
    <row r="542" s="12" customFormat="1" ht="25.92" customHeight="1">
      <c r="A542" s="12"/>
      <c r="B542" s="198"/>
      <c r="C542" s="199"/>
      <c r="D542" s="200" t="s">
        <v>72</v>
      </c>
      <c r="E542" s="201" t="s">
        <v>1062</v>
      </c>
      <c r="F542" s="201" t="s">
        <v>1063</v>
      </c>
      <c r="G542" s="199"/>
      <c r="H542" s="199"/>
      <c r="I542" s="202"/>
      <c r="J542" s="203">
        <f>BK542</f>
        <v>0</v>
      </c>
      <c r="K542" s="199"/>
      <c r="L542" s="204"/>
      <c r="M542" s="205"/>
      <c r="N542" s="206"/>
      <c r="O542" s="206"/>
      <c r="P542" s="207">
        <f>P543+P558+P591+P642+P676+P746+P757+P820+P845+P881+P894+P938+P963+P974</f>
        <v>0</v>
      </c>
      <c r="Q542" s="206"/>
      <c r="R542" s="207">
        <f>R543+R558+R591+R642+R676+R746+R757+R820+R845+R881+R894+R938+R963+R974</f>
        <v>37.324677430000001</v>
      </c>
      <c r="S542" s="206"/>
      <c r="T542" s="208">
        <f>T543+T558+T591+T642+T676+T746+T757+T820+T845+T881+T894+T938+T963+T974</f>
        <v>9.5143100000000018</v>
      </c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R542" s="209" t="s">
        <v>83</v>
      </c>
      <c r="AT542" s="210" t="s">
        <v>72</v>
      </c>
      <c r="AU542" s="210" t="s">
        <v>73</v>
      </c>
      <c r="AY542" s="209" t="s">
        <v>159</v>
      </c>
      <c r="BK542" s="211">
        <f>BK543+BK558+BK591+BK642+BK676+BK746+BK757+BK820+BK845+BK881+BK894+BK938+BK963+BK974</f>
        <v>0</v>
      </c>
    </row>
    <row r="543" s="12" customFormat="1" ht="22.8" customHeight="1">
      <c r="A543" s="12"/>
      <c r="B543" s="198"/>
      <c r="C543" s="199"/>
      <c r="D543" s="200" t="s">
        <v>72</v>
      </c>
      <c r="E543" s="212" t="s">
        <v>1064</v>
      </c>
      <c r="F543" s="212" t="s">
        <v>1065</v>
      </c>
      <c r="G543" s="199"/>
      <c r="H543" s="199"/>
      <c r="I543" s="202"/>
      <c r="J543" s="213">
        <f>BK543</f>
        <v>0</v>
      </c>
      <c r="K543" s="199"/>
      <c r="L543" s="204"/>
      <c r="M543" s="205"/>
      <c r="N543" s="206"/>
      <c r="O543" s="206"/>
      <c r="P543" s="207">
        <f>SUM(P544:P557)</f>
        <v>0</v>
      </c>
      <c r="Q543" s="206"/>
      <c r="R543" s="207">
        <f>SUM(R544:R557)</f>
        <v>0.64229639999999999</v>
      </c>
      <c r="S543" s="206"/>
      <c r="T543" s="208">
        <f>SUM(T544:T557)</f>
        <v>0.41600000000000004</v>
      </c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R543" s="209" t="s">
        <v>83</v>
      </c>
      <c r="AT543" s="210" t="s">
        <v>72</v>
      </c>
      <c r="AU543" s="210" t="s">
        <v>81</v>
      </c>
      <c r="AY543" s="209" t="s">
        <v>159</v>
      </c>
      <c r="BK543" s="211">
        <f>SUM(BK544:BK557)</f>
        <v>0</v>
      </c>
    </row>
    <row r="544" s="2" customFormat="1" ht="33" customHeight="1">
      <c r="A544" s="40"/>
      <c r="B544" s="41"/>
      <c r="C544" s="214" t="s">
        <v>1066</v>
      </c>
      <c r="D544" s="214" t="s">
        <v>161</v>
      </c>
      <c r="E544" s="215" t="s">
        <v>1067</v>
      </c>
      <c r="F544" s="216" t="s">
        <v>1068</v>
      </c>
      <c r="G544" s="217" t="s">
        <v>164</v>
      </c>
      <c r="H544" s="218">
        <v>104</v>
      </c>
      <c r="I544" s="219"/>
      <c r="J544" s="220">
        <f>ROUND(I544*H544,2)</f>
        <v>0</v>
      </c>
      <c r="K544" s="216" t="s">
        <v>165</v>
      </c>
      <c r="L544" s="46"/>
      <c r="M544" s="221" t="s">
        <v>19</v>
      </c>
      <c r="N544" s="222" t="s">
        <v>44</v>
      </c>
      <c r="O544" s="86"/>
      <c r="P544" s="223">
        <f>O544*H544</f>
        <v>0</v>
      </c>
      <c r="Q544" s="223">
        <v>0</v>
      </c>
      <c r="R544" s="223">
        <f>Q544*H544</f>
        <v>0</v>
      </c>
      <c r="S544" s="223">
        <v>0</v>
      </c>
      <c r="T544" s="224">
        <f>S544*H544</f>
        <v>0</v>
      </c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R544" s="225" t="s">
        <v>257</v>
      </c>
      <c r="AT544" s="225" t="s">
        <v>161</v>
      </c>
      <c r="AU544" s="225" t="s">
        <v>83</v>
      </c>
      <c r="AY544" s="19" t="s">
        <v>159</v>
      </c>
      <c r="BE544" s="226">
        <f>IF(N544="základní",J544,0)</f>
        <v>0</v>
      </c>
      <c r="BF544" s="226">
        <f>IF(N544="snížená",J544,0)</f>
        <v>0</v>
      </c>
      <c r="BG544" s="226">
        <f>IF(N544="zákl. přenesená",J544,0)</f>
        <v>0</v>
      </c>
      <c r="BH544" s="226">
        <f>IF(N544="sníž. přenesená",J544,0)</f>
        <v>0</v>
      </c>
      <c r="BI544" s="226">
        <f>IF(N544="nulová",J544,0)</f>
        <v>0</v>
      </c>
      <c r="BJ544" s="19" t="s">
        <v>81</v>
      </c>
      <c r="BK544" s="226">
        <f>ROUND(I544*H544,2)</f>
        <v>0</v>
      </c>
      <c r="BL544" s="19" t="s">
        <v>257</v>
      </c>
      <c r="BM544" s="225" t="s">
        <v>1069</v>
      </c>
    </row>
    <row r="545" s="2" customFormat="1">
      <c r="A545" s="40"/>
      <c r="B545" s="41"/>
      <c r="C545" s="42"/>
      <c r="D545" s="227" t="s">
        <v>168</v>
      </c>
      <c r="E545" s="42"/>
      <c r="F545" s="228" t="s">
        <v>1070</v>
      </c>
      <c r="G545" s="42"/>
      <c r="H545" s="42"/>
      <c r="I545" s="229"/>
      <c r="J545" s="42"/>
      <c r="K545" s="42"/>
      <c r="L545" s="46"/>
      <c r="M545" s="230"/>
      <c r="N545" s="231"/>
      <c r="O545" s="86"/>
      <c r="P545" s="86"/>
      <c r="Q545" s="86"/>
      <c r="R545" s="86"/>
      <c r="S545" s="86"/>
      <c r="T545" s="87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T545" s="19" t="s">
        <v>168</v>
      </c>
      <c r="AU545" s="19" t="s">
        <v>83</v>
      </c>
    </row>
    <row r="546" s="13" customFormat="1">
      <c r="A546" s="13"/>
      <c r="B546" s="232"/>
      <c r="C546" s="233"/>
      <c r="D546" s="234" t="s">
        <v>181</v>
      </c>
      <c r="E546" s="235" t="s">
        <v>19</v>
      </c>
      <c r="F546" s="236" t="s">
        <v>707</v>
      </c>
      <c r="G546" s="233"/>
      <c r="H546" s="237">
        <v>104</v>
      </c>
      <c r="I546" s="238"/>
      <c r="J546" s="233"/>
      <c r="K546" s="233"/>
      <c r="L546" s="239"/>
      <c r="M546" s="240"/>
      <c r="N546" s="241"/>
      <c r="O546" s="241"/>
      <c r="P546" s="241"/>
      <c r="Q546" s="241"/>
      <c r="R546" s="241"/>
      <c r="S546" s="241"/>
      <c r="T546" s="242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3" t="s">
        <v>181</v>
      </c>
      <c r="AU546" s="243" t="s">
        <v>83</v>
      </c>
      <c r="AV546" s="13" t="s">
        <v>83</v>
      </c>
      <c r="AW546" s="13" t="s">
        <v>33</v>
      </c>
      <c r="AX546" s="13" t="s">
        <v>81</v>
      </c>
      <c r="AY546" s="243" t="s">
        <v>159</v>
      </c>
    </row>
    <row r="547" s="2" customFormat="1" ht="16.5" customHeight="1">
      <c r="A547" s="40"/>
      <c r="B547" s="41"/>
      <c r="C547" s="255" t="s">
        <v>1071</v>
      </c>
      <c r="D547" s="255" t="s">
        <v>244</v>
      </c>
      <c r="E547" s="256" t="s">
        <v>1072</v>
      </c>
      <c r="F547" s="257" t="s">
        <v>1073</v>
      </c>
      <c r="G547" s="258" t="s">
        <v>247</v>
      </c>
      <c r="H547" s="259">
        <v>0.031</v>
      </c>
      <c r="I547" s="260"/>
      <c r="J547" s="261">
        <f>ROUND(I547*H547,2)</f>
        <v>0</v>
      </c>
      <c r="K547" s="257" t="s">
        <v>165</v>
      </c>
      <c r="L547" s="262"/>
      <c r="M547" s="263" t="s">
        <v>19</v>
      </c>
      <c r="N547" s="264" t="s">
        <v>44</v>
      </c>
      <c r="O547" s="86"/>
      <c r="P547" s="223">
        <f>O547*H547</f>
        <v>0</v>
      </c>
      <c r="Q547" s="223">
        <v>1</v>
      </c>
      <c r="R547" s="223">
        <f>Q547*H547</f>
        <v>0.031</v>
      </c>
      <c r="S547" s="223">
        <v>0</v>
      </c>
      <c r="T547" s="224">
        <f>S547*H547</f>
        <v>0</v>
      </c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R547" s="225" t="s">
        <v>353</v>
      </c>
      <c r="AT547" s="225" t="s">
        <v>244</v>
      </c>
      <c r="AU547" s="225" t="s">
        <v>83</v>
      </c>
      <c r="AY547" s="19" t="s">
        <v>159</v>
      </c>
      <c r="BE547" s="226">
        <f>IF(N547="základní",J547,0)</f>
        <v>0</v>
      </c>
      <c r="BF547" s="226">
        <f>IF(N547="snížená",J547,0)</f>
        <v>0</v>
      </c>
      <c r="BG547" s="226">
        <f>IF(N547="zákl. přenesená",J547,0)</f>
        <v>0</v>
      </c>
      <c r="BH547" s="226">
        <f>IF(N547="sníž. přenesená",J547,0)</f>
        <v>0</v>
      </c>
      <c r="BI547" s="226">
        <f>IF(N547="nulová",J547,0)</f>
        <v>0</v>
      </c>
      <c r="BJ547" s="19" t="s">
        <v>81</v>
      </c>
      <c r="BK547" s="226">
        <f>ROUND(I547*H547,2)</f>
        <v>0</v>
      </c>
      <c r="BL547" s="19" t="s">
        <v>257</v>
      </c>
      <c r="BM547" s="225" t="s">
        <v>1074</v>
      </c>
    </row>
    <row r="548" s="13" customFormat="1">
      <c r="A548" s="13"/>
      <c r="B548" s="232"/>
      <c r="C548" s="233"/>
      <c r="D548" s="234" t="s">
        <v>181</v>
      </c>
      <c r="E548" s="233"/>
      <c r="F548" s="236" t="s">
        <v>1075</v>
      </c>
      <c r="G548" s="233"/>
      <c r="H548" s="237">
        <v>0.031</v>
      </c>
      <c r="I548" s="238"/>
      <c r="J548" s="233"/>
      <c r="K548" s="233"/>
      <c r="L548" s="239"/>
      <c r="M548" s="240"/>
      <c r="N548" s="241"/>
      <c r="O548" s="241"/>
      <c r="P548" s="241"/>
      <c r="Q548" s="241"/>
      <c r="R548" s="241"/>
      <c r="S548" s="241"/>
      <c r="T548" s="242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3" t="s">
        <v>181</v>
      </c>
      <c r="AU548" s="243" t="s">
        <v>83</v>
      </c>
      <c r="AV548" s="13" t="s">
        <v>83</v>
      </c>
      <c r="AW548" s="13" t="s">
        <v>4</v>
      </c>
      <c r="AX548" s="13" t="s">
        <v>81</v>
      </c>
      <c r="AY548" s="243" t="s">
        <v>159</v>
      </c>
    </row>
    <row r="549" s="2" customFormat="1" ht="24.15" customHeight="1">
      <c r="A549" s="40"/>
      <c r="B549" s="41"/>
      <c r="C549" s="214" t="s">
        <v>1076</v>
      </c>
      <c r="D549" s="214" t="s">
        <v>161</v>
      </c>
      <c r="E549" s="215" t="s">
        <v>1077</v>
      </c>
      <c r="F549" s="216" t="s">
        <v>1078</v>
      </c>
      <c r="G549" s="217" t="s">
        <v>164</v>
      </c>
      <c r="H549" s="218">
        <v>104</v>
      </c>
      <c r="I549" s="219"/>
      <c r="J549" s="220">
        <f>ROUND(I549*H549,2)</f>
        <v>0</v>
      </c>
      <c r="K549" s="216" t="s">
        <v>165</v>
      </c>
      <c r="L549" s="46"/>
      <c r="M549" s="221" t="s">
        <v>19</v>
      </c>
      <c r="N549" s="222" t="s">
        <v>44</v>
      </c>
      <c r="O549" s="86"/>
      <c r="P549" s="223">
        <f>O549*H549</f>
        <v>0</v>
      </c>
      <c r="Q549" s="223">
        <v>0</v>
      </c>
      <c r="R549" s="223">
        <f>Q549*H549</f>
        <v>0</v>
      </c>
      <c r="S549" s="223">
        <v>0.0040000000000000001</v>
      </c>
      <c r="T549" s="224">
        <f>S549*H549</f>
        <v>0.41600000000000004</v>
      </c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R549" s="225" t="s">
        <v>257</v>
      </c>
      <c r="AT549" s="225" t="s">
        <v>161</v>
      </c>
      <c r="AU549" s="225" t="s">
        <v>83</v>
      </c>
      <c r="AY549" s="19" t="s">
        <v>159</v>
      </c>
      <c r="BE549" s="226">
        <f>IF(N549="základní",J549,0)</f>
        <v>0</v>
      </c>
      <c r="BF549" s="226">
        <f>IF(N549="snížená",J549,0)</f>
        <v>0</v>
      </c>
      <c r="BG549" s="226">
        <f>IF(N549="zákl. přenesená",J549,0)</f>
        <v>0</v>
      </c>
      <c r="BH549" s="226">
        <f>IF(N549="sníž. přenesená",J549,0)</f>
        <v>0</v>
      </c>
      <c r="BI549" s="226">
        <f>IF(N549="nulová",J549,0)</f>
        <v>0</v>
      </c>
      <c r="BJ549" s="19" t="s">
        <v>81</v>
      </c>
      <c r="BK549" s="226">
        <f>ROUND(I549*H549,2)</f>
        <v>0</v>
      </c>
      <c r="BL549" s="19" t="s">
        <v>257</v>
      </c>
      <c r="BM549" s="225" t="s">
        <v>1079</v>
      </c>
    </row>
    <row r="550" s="2" customFormat="1">
      <c r="A550" s="40"/>
      <c r="B550" s="41"/>
      <c r="C550" s="42"/>
      <c r="D550" s="227" t="s">
        <v>168</v>
      </c>
      <c r="E550" s="42"/>
      <c r="F550" s="228" t="s">
        <v>1080</v>
      </c>
      <c r="G550" s="42"/>
      <c r="H550" s="42"/>
      <c r="I550" s="229"/>
      <c r="J550" s="42"/>
      <c r="K550" s="42"/>
      <c r="L550" s="46"/>
      <c r="M550" s="230"/>
      <c r="N550" s="231"/>
      <c r="O550" s="86"/>
      <c r="P550" s="86"/>
      <c r="Q550" s="86"/>
      <c r="R550" s="86"/>
      <c r="S550" s="86"/>
      <c r="T550" s="87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T550" s="19" t="s">
        <v>168</v>
      </c>
      <c r="AU550" s="19" t="s">
        <v>83</v>
      </c>
    </row>
    <row r="551" s="2" customFormat="1" ht="24.15" customHeight="1">
      <c r="A551" s="40"/>
      <c r="B551" s="41"/>
      <c r="C551" s="214" t="s">
        <v>1081</v>
      </c>
      <c r="D551" s="214" t="s">
        <v>161</v>
      </c>
      <c r="E551" s="215" t="s">
        <v>1082</v>
      </c>
      <c r="F551" s="216" t="s">
        <v>1083</v>
      </c>
      <c r="G551" s="217" t="s">
        <v>164</v>
      </c>
      <c r="H551" s="218">
        <v>104</v>
      </c>
      <c r="I551" s="219"/>
      <c r="J551" s="220">
        <f>ROUND(I551*H551,2)</f>
        <v>0</v>
      </c>
      <c r="K551" s="216" t="s">
        <v>165</v>
      </c>
      <c r="L551" s="46"/>
      <c r="M551" s="221" t="s">
        <v>19</v>
      </c>
      <c r="N551" s="222" t="s">
        <v>44</v>
      </c>
      <c r="O551" s="86"/>
      <c r="P551" s="223">
        <f>O551*H551</f>
        <v>0</v>
      </c>
      <c r="Q551" s="223">
        <v>0.00040000000000000002</v>
      </c>
      <c r="R551" s="223">
        <f>Q551*H551</f>
        <v>0.041600000000000005</v>
      </c>
      <c r="S551" s="223">
        <v>0</v>
      </c>
      <c r="T551" s="224">
        <f>S551*H551</f>
        <v>0</v>
      </c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R551" s="225" t="s">
        <v>257</v>
      </c>
      <c r="AT551" s="225" t="s">
        <v>161</v>
      </c>
      <c r="AU551" s="225" t="s">
        <v>83</v>
      </c>
      <c r="AY551" s="19" t="s">
        <v>159</v>
      </c>
      <c r="BE551" s="226">
        <f>IF(N551="základní",J551,0)</f>
        <v>0</v>
      </c>
      <c r="BF551" s="226">
        <f>IF(N551="snížená",J551,0)</f>
        <v>0</v>
      </c>
      <c r="BG551" s="226">
        <f>IF(N551="zákl. přenesená",J551,0)</f>
        <v>0</v>
      </c>
      <c r="BH551" s="226">
        <f>IF(N551="sníž. přenesená",J551,0)</f>
        <v>0</v>
      </c>
      <c r="BI551" s="226">
        <f>IF(N551="nulová",J551,0)</f>
        <v>0</v>
      </c>
      <c r="BJ551" s="19" t="s">
        <v>81</v>
      </c>
      <c r="BK551" s="226">
        <f>ROUND(I551*H551,2)</f>
        <v>0</v>
      </c>
      <c r="BL551" s="19" t="s">
        <v>257</v>
      </c>
      <c r="BM551" s="225" t="s">
        <v>1084</v>
      </c>
    </row>
    <row r="552" s="2" customFormat="1">
      <c r="A552" s="40"/>
      <c r="B552" s="41"/>
      <c r="C552" s="42"/>
      <c r="D552" s="227" t="s">
        <v>168</v>
      </c>
      <c r="E552" s="42"/>
      <c r="F552" s="228" t="s">
        <v>1085</v>
      </c>
      <c r="G552" s="42"/>
      <c r="H552" s="42"/>
      <c r="I552" s="229"/>
      <c r="J552" s="42"/>
      <c r="K552" s="42"/>
      <c r="L552" s="46"/>
      <c r="M552" s="230"/>
      <c r="N552" s="231"/>
      <c r="O552" s="86"/>
      <c r="P552" s="86"/>
      <c r="Q552" s="86"/>
      <c r="R552" s="86"/>
      <c r="S552" s="86"/>
      <c r="T552" s="87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T552" s="19" t="s">
        <v>168</v>
      </c>
      <c r="AU552" s="19" t="s">
        <v>83</v>
      </c>
    </row>
    <row r="553" s="13" customFormat="1">
      <c r="A553" s="13"/>
      <c r="B553" s="232"/>
      <c r="C553" s="233"/>
      <c r="D553" s="234" t="s">
        <v>181</v>
      </c>
      <c r="E553" s="235" t="s">
        <v>19</v>
      </c>
      <c r="F553" s="236" t="s">
        <v>707</v>
      </c>
      <c r="G553" s="233"/>
      <c r="H553" s="237">
        <v>104</v>
      </c>
      <c r="I553" s="238"/>
      <c r="J553" s="233"/>
      <c r="K553" s="233"/>
      <c r="L553" s="239"/>
      <c r="M553" s="240"/>
      <c r="N553" s="241"/>
      <c r="O553" s="241"/>
      <c r="P553" s="241"/>
      <c r="Q553" s="241"/>
      <c r="R553" s="241"/>
      <c r="S553" s="241"/>
      <c r="T553" s="242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3" t="s">
        <v>181</v>
      </c>
      <c r="AU553" s="243" t="s">
        <v>83</v>
      </c>
      <c r="AV553" s="13" t="s">
        <v>83</v>
      </c>
      <c r="AW553" s="13" t="s">
        <v>33</v>
      </c>
      <c r="AX553" s="13" t="s">
        <v>81</v>
      </c>
      <c r="AY553" s="243" t="s">
        <v>159</v>
      </c>
    </row>
    <row r="554" s="2" customFormat="1" ht="49.05" customHeight="1">
      <c r="A554" s="40"/>
      <c r="B554" s="41"/>
      <c r="C554" s="255" t="s">
        <v>1086</v>
      </c>
      <c r="D554" s="255" t="s">
        <v>244</v>
      </c>
      <c r="E554" s="256" t="s">
        <v>1087</v>
      </c>
      <c r="F554" s="257" t="s">
        <v>1088</v>
      </c>
      <c r="G554" s="258" t="s">
        <v>164</v>
      </c>
      <c r="H554" s="259">
        <v>121.212</v>
      </c>
      <c r="I554" s="260"/>
      <c r="J554" s="261">
        <f>ROUND(I554*H554,2)</f>
        <v>0</v>
      </c>
      <c r="K554" s="257" t="s">
        <v>165</v>
      </c>
      <c r="L554" s="262"/>
      <c r="M554" s="263" t="s">
        <v>19</v>
      </c>
      <c r="N554" s="264" t="s">
        <v>44</v>
      </c>
      <c r="O554" s="86"/>
      <c r="P554" s="223">
        <f>O554*H554</f>
        <v>0</v>
      </c>
      <c r="Q554" s="223">
        <v>0.0047000000000000002</v>
      </c>
      <c r="R554" s="223">
        <f>Q554*H554</f>
        <v>0.56969639999999999</v>
      </c>
      <c r="S554" s="223">
        <v>0</v>
      </c>
      <c r="T554" s="224">
        <f>S554*H554</f>
        <v>0</v>
      </c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R554" s="225" t="s">
        <v>353</v>
      </c>
      <c r="AT554" s="225" t="s">
        <v>244</v>
      </c>
      <c r="AU554" s="225" t="s">
        <v>83</v>
      </c>
      <c r="AY554" s="19" t="s">
        <v>159</v>
      </c>
      <c r="BE554" s="226">
        <f>IF(N554="základní",J554,0)</f>
        <v>0</v>
      </c>
      <c r="BF554" s="226">
        <f>IF(N554="snížená",J554,0)</f>
        <v>0</v>
      </c>
      <c r="BG554" s="226">
        <f>IF(N554="zákl. přenesená",J554,0)</f>
        <v>0</v>
      </c>
      <c r="BH554" s="226">
        <f>IF(N554="sníž. přenesená",J554,0)</f>
        <v>0</v>
      </c>
      <c r="BI554" s="226">
        <f>IF(N554="nulová",J554,0)</f>
        <v>0</v>
      </c>
      <c r="BJ554" s="19" t="s">
        <v>81</v>
      </c>
      <c r="BK554" s="226">
        <f>ROUND(I554*H554,2)</f>
        <v>0</v>
      </c>
      <c r="BL554" s="19" t="s">
        <v>257</v>
      </c>
      <c r="BM554" s="225" t="s">
        <v>1089</v>
      </c>
    </row>
    <row r="555" s="13" customFormat="1">
      <c r="A555" s="13"/>
      <c r="B555" s="232"/>
      <c r="C555" s="233"/>
      <c r="D555" s="234" t="s">
        <v>181</v>
      </c>
      <c r="E555" s="233"/>
      <c r="F555" s="236" t="s">
        <v>1090</v>
      </c>
      <c r="G555" s="233"/>
      <c r="H555" s="237">
        <v>121.212</v>
      </c>
      <c r="I555" s="238"/>
      <c r="J555" s="233"/>
      <c r="K555" s="233"/>
      <c r="L555" s="239"/>
      <c r="M555" s="240"/>
      <c r="N555" s="241"/>
      <c r="O555" s="241"/>
      <c r="P555" s="241"/>
      <c r="Q555" s="241"/>
      <c r="R555" s="241"/>
      <c r="S555" s="241"/>
      <c r="T555" s="242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3" t="s">
        <v>181</v>
      </c>
      <c r="AU555" s="243" t="s">
        <v>83</v>
      </c>
      <c r="AV555" s="13" t="s">
        <v>83</v>
      </c>
      <c r="AW555" s="13" t="s">
        <v>4</v>
      </c>
      <c r="AX555" s="13" t="s">
        <v>81</v>
      </c>
      <c r="AY555" s="243" t="s">
        <v>159</v>
      </c>
    </row>
    <row r="556" s="2" customFormat="1" ht="55.5" customHeight="1">
      <c r="A556" s="40"/>
      <c r="B556" s="41"/>
      <c r="C556" s="214" t="s">
        <v>1091</v>
      </c>
      <c r="D556" s="214" t="s">
        <v>161</v>
      </c>
      <c r="E556" s="215" t="s">
        <v>1092</v>
      </c>
      <c r="F556" s="216" t="s">
        <v>1093</v>
      </c>
      <c r="G556" s="217" t="s">
        <v>247</v>
      </c>
      <c r="H556" s="218">
        <v>0.64200000000000002</v>
      </c>
      <c r="I556" s="219"/>
      <c r="J556" s="220">
        <f>ROUND(I556*H556,2)</f>
        <v>0</v>
      </c>
      <c r="K556" s="216" t="s">
        <v>165</v>
      </c>
      <c r="L556" s="46"/>
      <c r="M556" s="221" t="s">
        <v>19</v>
      </c>
      <c r="N556" s="222" t="s">
        <v>44</v>
      </c>
      <c r="O556" s="86"/>
      <c r="P556" s="223">
        <f>O556*H556</f>
        <v>0</v>
      </c>
      <c r="Q556" s="223">
        <v>0</v>
      </c>
      <c r="R556" s="223">
        <f>Q556*H556</f>
        <v>0</v>
      </c>
      <c r="S556" s="223">
        <v>0</v>
      </c>
      <c r="T556" s="224">
        <f>S556*H556</f>
        <v>0</v>
      </c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R556" s="225" t="s">
        <v>257</v>
      </c>
      <c r="AT556" s="225" t="s">
        <v>161</v>
      </c>
      <c r="AU556" s="225" t="s">
        <v>83</v>
      </c>
      <c r="AY556" s="19" t="s">
        <v>159</v>
      </c>
      <c r="BE556" s="226">
        <f>IF(N556="základní",J556,0)</f>
        <v>0</v>
      </c>
      <c r="BF556" s="226">
        <f>IF(N556="snížená",J556,0)</f>
        <v>0</v>
      </c>
      <c r="BG556" s="226">
        <f>IF(N556="zákl. přenesená",J556,0)</f>
        <v>0</v>
      </c>
      <c r="BH556" s="226">
        <f>IF(N556="sníž. přenesená",J556,0)</f>
        <v>0</v>
      </c>
      <c r="BI556" s="226">
        <f>IF(N556="nulová",J556,0)</f>
        <v>0</v>
      </c>
      <c r="BJ556" s="19" t="s">
        <v>81</v>
      </c>
      <c r="BK556" s="226">
        <f>ROUND(I556*H556,2)</f>
        <v>0</v>
      </c>
      <c r="BL556" s="19" t="s">
        <v>257</v>
      </c>
      <c r="BM556" s="225" t="s">
        <v>1094</v>
      </c>
    </row>
    <row r="557" s="2" customFormat="1">
      <c r="A557" s="40"/>
      <c r="B557" s="41"/>
      <c r="C557" s="42"/>
      <c r="D557" s="227" t="s">
        <v>168</v>
      </c>
      <c r="E557" s="42"/>
      <c r="F557" s="228" t="s">
        <v>1095</v>
      </c>
      <c r="G557" s="42"/>
      <c r="H557" s="42"/>
      <c r="I557" s="229"/>
      <c r="J557" s="42"/>
      <c r="K557" s="42"/>
      <c r="L557" s="46"/>
      <c r="M557" s="230"/>
      <c r="N557" s="231"/>
      <c r="O557" s="86"/>
      <c r="P557" s="86"/>
      <c r="Q557" s="86"/>
      <c r="R557" s="86"/>
      <c r="S557" s="86"/>
      <c r="T557" s="87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T557" s="19" t="s">
        <v>168</v>
      </c>
      <c r="AU557" s="19" t="s">
        <v>83</v>
      </c>
    </row>
    <row r="558" s="12" customFormat="1" ht="22.8" customHeight="1">
      <c r="A558" s="12"/>
      <c r="B558" s="198"/>
      <c r="C558" s="199"/>
      <c r="D558" s="200" t="s">
        <v>72</v>
      </c>
      <c r="E558" s="212" t="s">
        <v>1096</v>
      </c>
      <c r="F558" s="212" t="s">
        <v>1097</v>
      </c>
      <c r="G558" s="199"/>
      <c r="H558" s="199"/>
      <c r="I558" s="202"/>
      <c r="J558" s="213">
        <f>BK558</f>
        <v>0</v>
      </c>
      <c r="K558" s="199"/>
      <c r="L558" s="204"/>
      <c r="M558" s="205"/>
      <c r="N558" s="206"/>
      <c r="O558" s="206"/>
      <c r="P558" s="207">
        <f>SUM(P559:P590)</f>
        <v>0</v>
      </c>
      <c r="Q558" s="206"/>
      <c r="R558" s="207">
        <f>SUM(R559:R590)</f>
        <v>3.2848554000000001</v>
      </c>
      <c r="S558" s="206"/>
      <c r="T558" s="208">
        <f>SUM(T559:T590)</f>
        <v>0</v>
      </c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R558" s="209" t="s">
        <v>83</v>
      </c>
      <c r="AT558" s="210" t="s">
        <v>72</v>
      </c>
      <c r="AU558" s="210" t="s">
        <v>81</v>
      </c>
      <c r="AY558" s="209" t="s">
        <v>159</v>
      </c>
      <c r="BK558" s="211">
        <f>SUM(BK559:BK590)</f>
        <v>0</v>
      </c>
    </row>
    <row r="559" s="2" customFormat="1" ht="49.05" customHeight="1">
      <c r="A559" s="40"/>
      <c r="B559" s="41"/>
      <c r="C559" s="214" t="s">
        <v>1098</v>
      </c>
      <c r="D559" s="214" t="s">
        <v>161</v>
      </c>
      <c r="E559" s="215" t="s">
        <v>1099</v>
      </c>
      <c r="F559" s="216" t="s">
        <v>1100</v>
      </c>
      <c r="G559" s="217" t="s">
        <v>164</v>
      </c>
      <c r="H559" s="218">
        <v>45</v>
      </c>
      <c r="I559" s="219"/>
      <c r="J559" s="220">
        <f>ROUND(I559*H559,2)</f>
        <v>0</v>
      </c>
      <c r="K559" s="216" t="s">
        <v>165</v>
      </c>
      <c r="L559" s="46"/>
      <c r="M559" s="221" t="s">
        <v>19</v>
      </c>
      <c r="N559" s="222" t="s">
        <v>44</v>
      </c>
      <c r="O559" s="86"/>
      <c r="P559" s="223">
        <f>O559*H559</f>
        <v>0</v>
      </c>
      <c r="Q559" s="223">
        <v>5.0000000000000002E-05</v>
      </c>
      <c r="R559" s="223">
        <f>Q559*H559</f>
        <v>0.0022500000000000003</v>
      </c>
      <c r="S559" s="223">
        <v>0</v>
      </c>
      <c r="T559" s="224">
        <f>S559*H559</f>
        <v>0</v>
      </c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R559" s="225" t="s">
        <v>257</v>
      </c>
      <c r="AT559" s="225" t="s">
        <v>161</v>
      </c>
      <c r="AU559" s="225" t="s">
        <v>83</v>
      </c>
      <c r="AY559" s="19" t="s">
        <v>159</v>
      </c>
      <c r="BE559" s="226">
        <f>IF(N559="základní",J559,0)</f>
        <v>0</v>
      </c>
      <c r="BF559" s="226">
        <f>IF(N559="snížená",J559,0)</f>
        <v>0</v>
      </c>
      <c r="BG559" s="226">
        <f>IF(N559="zákl. přenesená",J559,0)</f>
        <v>0</v>
      </c>
      <c r="BH559" s="226">
        <f>IF(N559="sníž. přenesená",J559,0)</f>
        <v>0</v>
      </c>
      <c r="BI559" s="226">
        <f>IF(N559="nulová",J559,0)</f>
        <v>0</v>
      </c>
      <c r="BJ559" s="19" t="s">
        <v>81</v>
      </c>
      <c r="BK559" s="226">
        <f>ROUND(I559*H559,2)</f>
        <v>0</v>
      </c>
      <c r="BL559" s="19" t="s">
        <v>257</v>
      </c>
      <c r="BM559" s="225" t="s">
        <v>1101</v>
      </c>
    </row>
    <row r="560" s="2" customFormat="1">
      <c r="A560" s="40"/>
      <c r="B560" s="41"/>
      <c r="C560" s="42"/>
      <c r="D560" s="227" t="s">
        <v>168</v>
      </c>
      <c r="E560" s="42"/>
      <c r="F560" s="228" t="s">
        <v>1102</v>
      </c>
      <c r="G560" s="42"/>
      <c r="H560" s="42"/>
      <c r="I560" s="229"/>
      <c r="J560" s="42"/>
      <c r="K560" s="42"/>
      <c r="L560" s="46"/>
      <c r="M560" s="230"/>
      <c r="N560" s="231"/>
      <c r="O560" s="86"/>
      <c r="P560" s="86"/>
      <c r="Q560" s="86"/>
      <c r="R560" s="86"/>
      <c r="S560" s="86"/>
      <c r="T560" s="87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T560" s="19" t="s">
        <v>168</v>
      </c>
      <c r="AU560" s="19" t="s">
        <v>83</v>
      </c>
    </row>
    <row r="561" s="13" customFormat="1">
      <c r="A561" s="13"/>
      <c r="B561" s="232"/>
      <c r="C561" s="233"/>
      <c r="D561" s="234" t="s">
        <v>181</v>
      </c>
      <c r="E561" s="235" t="s">
        <v>19</v>
      </c>
      <c r="F561" s="236" t="s">
        <v>1103</v>
      </c>
      <c r="G561" s="233"/>
      <c r="H561" s="237">
        <v>45</v>
      </c>
      <c r="I561" s="238"/>
      <c r="J561" s="233"/>
      <c r="K561" s="233"/>
      <c r="L561" s="239"/>
      <c r="M561" s="240"/>
      <c r="N561" s="241"/>
      <c r="O561" s="241"/>
      <c r="P561" s="241"/>
      <c r="Q561" s="241"/>
      <c r="R561" s="241"/>
      <c r="S561" s="241"/>
      <c r="T561" s="242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3" t="s">
        <v>181</v>
      </c>
      <c r="AU561" s="243" t="s">
        <v>83</v>
      </c>
      <c r="AV561" s="13" t="s">
        <v>83</v>
      </c>
      <c r="AW561" s="13" t="s">
        <v>33</v>
      </c>
      <c r="AX561" s="13" t="s">
        <v>81</v>
      </c>
      <c r="AY561" s="243" t="s">
        <v>159</v>
      </c>
    </row>
    <row r="562" s="2" customFormat="1" ht="24.15" customHeight="1">
      <c r="A562" s="40"/>
      <c r="B562" s="41"/>
      <c r="C562" s="255" t="s">
        <v>1104</v>
      </c>
      <c r="D562" s="255" t="s">
        <v>244</v>
      </c>
      <c r="E562" s="256" t="s">
        <v>584</v>
      </c>
      <c r="F562" s="257" t="s">
        <v>585</v>
      </c>
      <c r="G562" s="258" t="s">
        <v>164</v>
      </c>
      <c r="H562" s="259">
        <v>48.600000000000001</v>
      </c>
      <c r="I562" s="260"/>
      <c r="J562" s="261">
        <f>ROUND(I562*H562,2)</f>
        <v>0</v>
      </c>
      <c r="K562" s="257" t="s">
        <v>165</v>
      </c>
      <c r="L562" s="262"/>
      <c r="M562" s="263" t="s">
        <v>19</v>
      </c>
      <c r="N562" s="264" t="s">
        <v>44</v>
      </c>
      <c r="O562" s="86"/>
      <c r="P562" s="223">
        <f>O562*H562</f>
        <v>0</v>
      </c>
      <c r="Q562" s="223">
        <v>0.0041000000000000003</v>
      </c>
      <c r="R562" s="223">
        <f>Q562*H562</f>
        <v>0.19926000000000002</v>
      </c>
      <c r="S562" s="223">
        <v>0</v>
      </c>
      <c r="T562" s="224">
        <f>S562*H562</f>
        <v>0</v>
      </c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R562" s="225" t="s">
        <v>353</v>
      </c>
      <c r="AT562" s="225" t="s">
        <v>244</v>
      </c>
      <c r="AU562" s="225" t="s">
        <v>83</v>
      </c>
      <c r="AY562" s="19" t="s">
        <v>159</v>
      </c>
      <c r="BE562" s="226">
        <f>IF(N562="základní",J562,0)</f>
        <v>0</v>
      </c>
      <c r="BF562" s="226">
        <f>IF(N562="snížená",J562,0)</f>
        <v>0</v>
      </c>
      <c r="BG562" s="226">
        <f>IF(N562="zákl. přenesená",J562,0)</f>
        <v>0</v>
      </c>
      <c r="BH562" s="226">
        <f>IF(N562="sníž. přenesená",J562,0)</f>
        <v>0</v>
      </c>
      <c r="BI562" s="226">
        <f>IF(N562="nulová",J562,0)</f>
        <v>0</v>
      </c>
      <c r="BJ562" s="19" t="s">
        <v>81</v>
      </c>
      <c r="BK562" s="226">
        <f>ROUND(I562*H562,2)</f>
        <v>0</v>
      </c>
      <c r="BL562" s="19" t="s">
        <v>257</v>
      </c>
      <c r="BM562" s="225" t="s">
        <v>1105</v>
      </c>
    </row>
    <row r="563" s="2" customFormat="1">
      <c r="A563" s="40"/>
      <c r="B563" s="41"/>
      <c r="C563" s="42"/>
      <c r="D563" s="234" t="s">
        <v>1106</v>
      </c>
      <c r="E563" s="42"/>
      <c r="F563" s="275" t="s">
        <v>1107</v>
      </c>
      <c r="G563" s="42"/>
      <c r="H563" s="42"/>
      <c r="I563" s="229"/>
      <c r="J563" s="42"/>
      <c r="K563" s="42"/>
      <c r="L563" s="46"/>
      <c r="M563" s="230"/>
      <c r="N563" s="231"/>
      <c r="O563" s="86"/>
      <c r="P563" s="86"/>
      <c r="Q563" s="86"/>
      <c r="R563" s="86"/>
      <c r="S563" s="86"/>
      <c r="T563" s="87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T563" s="19" t="s">
        <v>1106</v>
      </c>
      <c r="AU563" s="19" t="s">
        <v>83</v>
      </c>
    </row>
    <row r="564" s="13" customFormat="1">
      <c r="A564" s="13"/>
      <c r="B564" s="232"/>
      <c r="C564" s="233"/>
      <c r="D564" s="234" t="s">
        <v>181</v>
      </c>
      <c r="E564" s="233"/>
      <c r="F564" s="236" t="s">
        <v>1108</v>
      </c>
      <c r="G564" s="233"/>
      <c r="H564" s="237">
        <v>48.600000000000001</v>
      </c>
      <c r="I564" s="238"/>
      <c r="J564" s="233"/>
      <c r="K564" s="233"/>
      <c r="L564" s="239"/>
      <c r="M564" s="240"/>
      <c r="N564" s="241"/>
      <c r="O564" s="241"/>
      <c r="P564" s="241"/>
      <c r="Q564" s="241"/>
      <c r="R564" s="241"/>
      <c r="S564" s="241"/>
      <c r="T564" s="242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3" t="s">
        <v>181</v>
      </c>
      <c r="AU564" s="243" t="s">
        <v>83</v>
      </c>
      <c r="AV564" s="13" t="s">
        <v>83</v>
      </c>
      <c r="AW564" s="13" t="s">
        <v>4</v>
      </c>
      <c r="AX564" s="13" t="s">
        <v>81</v>
      </c>
      <c r="AY564" s="243" t="s">
        <v>159</v>
      </c>
    </row>
    <row r="565" s="2" customFormat="1" ht="44.25" customHeight="1">
      <c r="A565" s="40"/>
      <c r="B565" s="41"/>
      <c r="C565" s="214" t="s">
        <v>1109</v>
      </c>
      <c r="D565" s="214" t="s">
        <v>161</v>
      </c>
      <c r="E565" s="215" t="s">
        <v>1110</v>
      </c>
      <c r="F565" s="216" t="s">
        <v>1111</v>
      </c>
      <c r="G565" s="217" t="s">
        <v>172</v>
      </c>
      <c r="H565" s="218">
        <v>8</v>
      </c>
      <c r="I565" s="219"/>
      <c r="J565" s="220">
        <f>ROUND(I565*H565,2)</f>
        <v>0</v>
      </c>
      <c r="K565" s="216" t="s">
        <v>165</v>
      </c>
      <c r="L565" s="46"/>
      <c r="M565" s="221" t="s">
        <v>19</v>
      </c>
      <c r="N565" s="222" t="s">
        <v>44</v>
      </c>
      <c r="O565" s="86"/>
      <c r="P565" s="223">
        <f>O565*H565</f>
        <v>0</v>
      </c>
      <c r="Q565" s="223">
        <v>0.00060999999999999997</v>
      </c>
      <c r="R565" s="223">
        <f>Q565*H565</f>
        <v>0.0048799999999999998</v>
      </c>
      <c r="S565" s="223">
        <v>0</v>
      </c>
      <c r="T565" s="224">
        <f>S565*H565</f>
        <v>0</v>
      </c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R565" s="225" t="s">
        <v>257</v>
      </c>
      <c r="AT565" s="225" t="s">
        <v>161</v>
      </c>
      <c r="AU565" s="225" t="s">
        <v>83</v>
      </c>
      <c r="AY565" s="19" t="s">
        <v>159</v>
      </c>
      <c r="BE565" s="226">
        <f>IF(N565="základní",J565,0)</f>
        <v>0</v>
      </c>
      <c r="BF565" s="226">
        <f>IF(N565="snížená",J565,0)</f>
        <v>0</v>
      </c>
      <c r="BG565" s="226">
        <f>IF(N565="zákl. přenesená",J565,0)</f>
        <v>0</v>
      </c>
      <c r="BH565" s="226">
        <f>IF(N565="sníž. přenesená",J565,0)</f>
        <v>0</v>
      </c>
      <c r="BI565" s="226">
        <f>IF(N565="nulová",J565,0)</f>
        <v>0</v>
      </c>
      <c r="BJ565" s="19" t="s">
        <v>81</v>
      </c>
      <c r="BK565" s="226">
        <f>ROUND(I565*H565,2)</f>
        <v>0</v>
      </c>
      <c r="BL565" s="19" t="s">
        <v>257</v>
      </c>
      <c r="BM565" s="225" t="s">
        <v>1112</v>
      </c>
    </row>
    <row r="566" s="2" customFormat="1">
      <c r="A566" s="40"/>
      <c r="B566" s="41"/>
      <c r="C566" s="42"/>
      <c r="D566" s="227" t="s">
        <v>168</v>
      </c>
      <c r="E566" s="42"/>
      <c r="F566" s="228" t="s">
        <v>1113</v>
      </c>
      <c r="G566" s="42"/>
      <c r="H566" s="42"/>
      <c r="I566" s="229"/>
      <c r="J566" s="42"/>
      <c r="K566" s="42"/>
      <c r="L566" s="46"/>
      <c r="M566" s="230"/>
      <c r="N566" s="231"/>
      <c r="O566" s="86"/>
      <c r="P566" s="86"/>
      <c r="Q566" s="86"/>
      <c r="R566" s="86"/>
      <c r="S566" s="86"/>
      <c r="T566" s="87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T566" s="19" t="s">
        <v>168</v>
      </c>
      <c r="AU566" s="19" t="s">
        <v>83</v>
      </c>
    </row>
    <row r="567" s="2" customFormat="1" ht="37.8" customHeight="1">
      <c r="A567" s="40"/>
      <c r="B567" s="41"/>
      <c r="C567" s="214" t="s">
        <v>1114</v>
      </c>
      <c r="D567" s="214" t="s">
        <v>161</v>
      </c>
      <c r="E567" s="215" t="s">
        <v>1115</v>
      </c>
      <c r="F567" s="216" t="s">
        <v>1116</v>
      </c>
      <c r="G567" s="217" t="s">
        <v>164</v>
      </c>
      <c r="H567" s="218">
        <v>230</v>
      </c>
      <c r="I567" s="219"/>
      <c r="J567" s="220">
        <f>ROUND(I567*H567,2)</f>
        <v>0</v>
      </c>
      <c r="K567" s="216" t="s">
        <v>165</v>
      </c>
      <c r="L567" s="46"/>
      <c r="M567" s="221" t="s">
        <v>19</v>
      </c>
      <c r="N567" s="222" t="s">
        <v>44</v>
      </c>
      <c r="O567" s="86"/>
      <c r="P567" s="223">
        <f>O567*H567</f>
        <v>0</v>
      </c>
      <c r="Q567" s="223">
        <v>0</v>
      </c>
      <c r="R567" s="223">
        <f>Q567*H567</f>
        <v>0</v>
      </c>
      <c r="S567" s="223">
        <v>0</v>
      </c>
      <c r="T567" s="224">
        <f>S567*H567</f>
        <v>0</v>
      </c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R567" s="225" t="s">
        <v>257</v>
      </c>
      <c r="AT567" s="225" t="s">
        <v>161</v>
      </c>
      <c r="AU567" s="225" t="s">
        <v>83</v>
      </c>
      <c r="AY567" s="19" t="s">
        <v>159</v>
      </c>
      <c r="BE567" s="226">
        <f>IF(N567="základní",J567,0)</f>
        <v>0</v>
      </c>
      <c r="BF567" s="226">
        <f>IF(N567="snížená",J567,0)</f>
        <v>0</v>
      </c>
      <c r="BG567" s="226">
        <f>IF(N567="zákl. přenesená",J567,0)</f>
        <v>0</v>
      </c>
      <c r="BH567" s="226">
        <f>IF(N567="sníž. přenesená",J567,0)</f>
        <v>0</v>
      </c>
      <c r="BI567" s="226">
        <f>IF(N567="nulová",J567,0)</f>
        <v>0</v>
      </c>
      <c r="BJ567" s="19" t="s">
        <v>81</v>
      </c>
      <c r="BK567" s="226">
        <f>ROUND(I567*H567,2)</f>
        <v>0</v>
      </c>
      <c r="BL567" s="19" t="s">
        <v>257</v>
      </c>
      <c r="BM567" s="225" t="s">
        <v>1117</v>
      </c>
    </row>
    <row r="568" s="2" customFormat="1">
      <c r="A568" s="40"/>
      <c r="B568" s="41"/>
      <c r="C568" s="42"/>
      <c r="D568" s="227" t="s">
        <v>168</v>
      </c>
      <c r="E568" s="42"/>
      <c r="F568" s="228" t="s">
        <v>1118</v>
      </c>
      <c r="G568" s="42"/>
      <c r="H568" s="42"/>
      <c r="I568" s="229"/>
      <c r="J568" s="42"/>
      <c r="K568" s="42"/>
      <c r="L568" s="46"/>
      <c r="M568" s="230"/>
      <c r="N568" s="231"/>
      <c r="O568" s="86"/>
      <c r="P568" s="86"/>
      <c r="Q568" s="86"/>
      <c r="R568" s="86"/>
      <c r="S568" s="86"/>
      <c r="T568" s="87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T568" s="19" t="s">
        <v>168</v>
      </c>
      <c r="AU568" s="19" t="s">
        <v>83</v>
      </c>
    </row>
    <row r="569" s="2" customFormat="1" ht="24.15" customHeight="1">
      <c r="A569" s="40"/>
      <c r="B569" s="41"/>
      <c r="C569" s="255" t="s">
        <v>1119</v>
      </c>
      <c r="D569" s="255" t="s">
        <v>244</v>
      </c>
      <c r="E569" s="256" t="s">
        <v>1120</v>
      </c>
      <c r="F569" s="257" t="s">
        <v>1121</v>
      </c>
      <c r="G569" s="258" t="s">
        <v>164</v>
      </c>
      <c r="H569" s="259">
        <v>234.59999999999999</v>
      </c>
      <c r="I569" s="260"/>
      <c r="J569" s="261">
        <f>ROUND(I569*H569,2)</f>
        <v>0</v>
      </c>
      <c r="K569" s="257" t="s">
        <v>165</v>
      </c>
      <c r="L569" s="262"/>
      <c r="M569" s="263" t="s">
        <v>19</v>
      </c>
      <c r="N569" s="264" t="s">
        <v>44</v>
      </c>
      <c r="O569" s="86"/>
      <c r="P569" s="223">
        <f>O569*H569</f>
        <v>0</v>
      </c>
      <c r="Q569" s="223">
        <v>0.00547</v>
      </c>
      <c r="R569" s="223">
        <f>Q569*H569</f>
        <v>1.2832619999999999</v>
      </c>
      <c r="S569" s="223">
        <v>0</v>
      </c>
      <c r="T569" s="224">
        <f>S569*H569</f>
        <v>0</v>
      </c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R569" s="225" t="s">
        <v>353</v>
      </c>
      <c r="AT569" s="225" t="s">
        <v>244</v>
      </c>
      <c r="AU569" s="225" t="s">
        <v>83</v>
      </c>
      <c r="AY569" s="19" t="s">
        <v>159</v>
      </c>
      <c r="BE569" s="226">
        <f>IF(N569="základní",J569,0)</f>
        <v>0</v>
      </c>
      <c r="BF569" s="226">
        <f>IF(N569="snížená",J569,0)</f>
        <v>0</v>
      </c>
      <c r="BG569" s="226">
        <f>IF(N569="zákl. přenesená",J569,0)</f>
        <v>0</v>
      </c>
      <c r="BH569" s="226">
        <f>IF(N569="sníž. přenesená",J569,0)</f>
        <v>0</v>
      </c>
      <c r="BI569" s="226">
        <f>IF(N569="nulová",J569,0)</f>
        <v>0</v>
      </c>
      <c r="BJ569" s="19" t="s">
        <v>81</v>
      </c>
      <c r="BK569" s="226">
        <f>ROUND(I569*H569,2)</f>
        <v>0</v>
      </c>
      <c r="BL569" s="19" t="s">
        <v>257</v>
      </c>
      <c r="BM569" s="225" t="s">
        <v>1122</v>
      </c>
    </row>
    <row r="570" s="13" customFormat="1">
      <c r="A570" s="13"/>
      <c r="B570" s="232"/>
      <c r="C570" s="233"/>
      <c r="D570" s="234" t="s">
        <v>181</v>
      </c>
      <c r="E570" s="233"/>
      <c r="F570" s="236" t="s">
        <v>1123</v>
      </c>
      <c r="G570" s="233"/>
      <c r="H570" s="237">
        <v>234.59999999999999</v>
      </c>
      <c r="I570" s="238"/>
      <c r="J570" s="233"/>
      <c r="K570" s="233"/>
      <c r="L570" s="239"/>
      <c r="M570" s="240"/>
      <c r="N570" s="241"/>
      <c r="O570" s="241"/>
      <c r="P570" s="241"/>
      <c r="Q570" s="241"/>
      <c r="R570" s="241"/>
      <c r="S570" s="241"/>
      <c r="T570" s="242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3" t="s">
        <v>181</v>
      </c>
      <c r="AU570" s="243" t="s">
        <v>83</v>
      </c>
      <c r="AV570" s="13" t="s">
        <v>83</v>
      </c>
      <c r="AW570" s="13" t="s">
        <v>4</v>
      </c>
      <c r="AX570" s="13" t="s">
        <v>81</v>
      </c>
      <c r="AY570" s="243" t="s">
        <v>159</v>
      </c>
    </row>
    <row r="571" s="2" customFormat="1" ht="37.8" customHeight="1">
      <c r="A571" s="40"/>
      <c r="B571" s="41"/>
      <c r="C571" s="214" t="s">
        <v>1124</v>
      </c>
      <c r="D571" s="214" t="s">
        <v>161</v>
      </c>
      <c r="E571" s="215" t="s">
        <v>1125</v>
      </c>
      <c r="F571" s="216" t="s">
        <v>1126</v>
      </c>
      <c r="G571" s="217" t="s">
        <v>164</v>
      </c>
      <c r="H571" s="218">
        <v>230</v>
      </c>
      <c r="I571" s="219"/>
      <c r="J571" s="220">
        <f>ROUND(I571*H571,2)</f>
        <v>0</v>
      </c>
      <c r="K571" s="216" t="s">
        <v>165</v>
      </c>
      <c r="L571" s="46"/>
      <c r="M571" s="221" t="s">
        <v>19</v>
      </c>
      <c r="N571" s="222" t="s">
        <v>44</v>
      </c>
      <c r="O571" s="86"/>
      <c r="P571" s="223">
        <f>O571*H571</f>
        <v>0</v>
      </c>
      <c r="Q571" s="223">
        <v>0</v>
      </c>
      <c r="R571" s="223">
        <f>Q571*H571</f>
        <v>0</v>
      </c>
      <c r="S571" s="223">
        <v>0</v>
      </c>
      <c r="T571" s="224">
        <f>S571*H571</f>
        <v>0</v>
      </c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R571" s="225" t="s">
        <v>257</v>
      </c>
      <c r="AT571" s="225" t="s">
        <v>161</v>
      </c>
      <c r="AU571" s="225" t="s">
        <v>83</v>
      </c>
      <c r="AY571" s="19" t="s">
        <v>159</v>
      </c>
      <c r="BE571" s="226">
        <f>IF(N571="základní",J571,0)</f>
        <v>0</v>
      </c>
      <c r="BF571" s="226">
        <f>IF(N571="snížená",J571,0)</f>
        <v>0</v>
      </c>
      <c r="BG571" s="226">
        <f>IF(N571="zákl. přenesená",J571,0)</f>
        <v>0</v>
      </c>
      <c r="BH571" s="226">
        <f>IF(N571="sníž. přenesená",J571,0)</f>
        <v>0</v>
      </c>
      <c r="BI571" s="226">
        <f>IF(N571="nulová",J571,0)</f>
        <v>0</v>
      </c>
      <c r="BJ571" s="19" t="s">
        <v>81</v>
      </c>
      <c r="BK571" s="226">
        <f>ROUND(I571*H571,2)</f>
        <v>0</v>
      </c>
      <c r="BL571" s="19" t="s">
        <v>257</v>
      </c>
      <c r="BM571" s="225" t="s">
        <v>1127</v>
      </c>
    </row>
    <row r="572" s="2" customFormat="1">
      <c r="A572" s="40"/>
      <c r="B572" s="41"/>
      <c r="C572" s="42"/>
      <c r="D572" s="227" t="s">
        <v>168</v>
      </c>
      <c r="E572" s="42"/>
      <c r="F572" s="228" t="s">
        <v>1128</v>
      </c>
      <c r="G572" s="42"/>
      <c r="H572" s="42"/>
      <c r="I572" s="229"/>
      <c r="J572" s="42"/>
      <c r="K572" s="42"/>
      <c r="L572" s="46"/>
      <c r="M572" s="230"/>
      <c r="N572" s="231"/>
      <c r="O572" s="86"/>
      <c r="P572" s="86"/>
      <c r="Q572" s="86"/>
      <c r="R572" s="86"/>
      <c r="S572" s="86"/>
      <c r="T572" s="87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T572" s="19" t="s">
        <v>168</v>
      </c>
      <c r="AU572" s="19" t="s">
        <v>83</v>
      </c>
    </row>
    <row r="573" s="2" customFormat="1" ht="24.15" customHeight="1">
      <c r="A573" s="40"/>
      <c r="B573" s="41"/>
      <c r="C573" s="255" t="s">
        <v>1129</v>
      </c>
      <c r="D573" s="255" t="s">
        <v>244</v>
      </c>
      <c r="E573" s="256" t="s">
        <v>1130</v>
      </c>
      <c r="F573" s="257" t="s">
        <v>1131</v>
      </c>
      <c r="G573" s="258" t="s">
        <v>164</v>
      </c>
      <c r="H573" s="259">
        <v>241.5</v>
      </c>
      <c r="I573" s="260"/>
      <c r="J573" s="261">
        <f>ROUND(I573*H573,2)</f>
        <v>0</v>
      </c>
      <c r="K573" s="257" t="s">
        <v>165</v>
      </c>
      <c r="L573" s="262"/>
      <c r="M573" s="263" t="s">
        <v>19</v>
      </c>
      <c r="N573" s="264" t="s">
        <v>44</v>
      </c>
      <c r="O573" s="86"/>
      <c r="P573" s="223">
        <f>O573*H573</f>
        <v>0</v>
      </c>
      <c r="Q573" s="223">
        <v>0.0024299999999999999</v>
      </c>
      <c r="R573" s="223">
        <f>Q573*H573</f>
        <v>0.58684499999999995</v>
      </c>
      <c r="S573" s="223">
        <v>0</v>
      </c>
      <c r="T573" s="224">
        <f>S573*H573</f>
        <v>0</v>
      </c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R573" s="225" t="s">
        <v>353</v>
      </c>
      <c r="AT573" s="225" t="s">
        <v>244</v>
      </c>
      <c r="AU573" s="225" t="s">
        <v>83</v>
      </c>
      <c r="AY573" s="19" t="s">
        <v>159</v>
      </c>
      <c r="BE573" s="226">
        <f>IF(N573="základní",J573,0)</f>
        <v>0</v>
      </c>
      <c r="BF573" s="226">
        <f>IF(N573="snížená",J573,0)</f>
        <v>0</v>
      </c>
      <c r="BG573" s="226">
        <f>IF(N573="zákl. přenesená",J573,0)</f>
        <v>0</v>
      </c>
      <c r="BH573" s="226">
        <f>IF(N573="sníž. přenesená",J573,0)</f>
        <v>0</v>
      </c>
      <c r="BI573" s="226">
        <f>IF(N573="nulová",J573,0)</f>
        <v>0</v>
      </c>
      <c r="BJ573" s="19" t="s">
        <v>81</v>
      </c>
      <c r="BK573" s="226">
        <f>ROUND(I573*H573,2)</f>
        <v>0</v>
      </c>
      <c r="BL573" s="19" t="s">
        <v>257</v>
      </c>
      <c r="BM573" s="225" t="s">
        <v>1132</v>
      </c>
    </row>
    <row r="574" s="13" customFormat="1">
      <c r="A574" s="13"/>
      <c r="B574" s="232"/>
      <c r="C574" s="233"/>
      <c r="D574" s="234" t="s">
        <v>181</v>
      </c>
      <c r="E574" s="233"/>
      <c r="F574" s="236" t="s">
        <v>1133</v>
      </c>
      <c r="G574" s="233"/>
      <c r="H574" s="237">
        <v>241.5</v>
      </c>
      <c r="I574" s="238"/>
      <c r="J574" s="233"/>
      <c r="K574" s="233"/>
      <c r="L574" s="239"/>
      <c r="M574" s="240"/>
      <c r="N574" s="241"/>
      <c r="O574" s="241"/>
      <c r="P574" s="241"/>
      <c r="Q574" s="241"/>
      <c r="R574" s="241"/>
      <c r="S574" s="241"/>
      <c r="T574" s="242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3" t="s">
        <v>181</v>
      </c>
      <c r="AU574" s="243" t="s">
        <v>83</v>
      </c>
      <c r="AV574" s="13" t="s">
        <v>83</v>
      </c>
      <c r="AW574" s="13" t="s">
        <v>4</v>
      </c>
      <c r="AX574" s="13" t="s">
        <v>81</v>
      </c>
      <c r="AY574" s="243" t="s">
        <v>159</v>
      </c>
    </row>
    <row r="575" s="2" customFormat="1" ht="55.5" customHeight="1">
      <c r="A575" s="40"/>
      <c r="B575" s="41"/>
      <c r="C575" s="214" t="s">
        <v>1134</v>
      </c>
      <c r="D575" s="214" t="s">
        <v>161</v>
      </c>
      <c r="E575" s="215" t="s">
        <v>1135</v>
      </c>
      <c r="F575" s="216" t="s">
        <v>1136</v>
      </c>
      <c r="G575" s="217" t="s">
        <v>164</v>
      </c>
      <c r="H575" s="218">
        <v>130</v>
      </c>
      <c r="I575" s="219"/>
      <c r="J575" s="220">
        <f>ROUND(I575*H575,2)</f>
        <v>0</v>
      </c>
      <c r="K575" s="216" t="s">
        <v>165</v>
      </c>
      <c r="L575" s="46"/>
      <c r="M575" s="221" t="s">
        <v>19</v>
      </c>
      <c r="N575" s="222" t="s">
        <v>44</v>
      </c>
      <c r="O575" s="86"/>
      <c r="P575" s="223">
        <f>O575*H575</f>
        <v>0</v>
      </c>
      <c r="Q575" s="223">
        <v>0.00012999999999999999</v>
      </c>
      <c r="R575" s="223">
        <f>Q575*H575</f>
        <v>0.016899999999999998</v>
      </c>
      <c r="S575" s="223">
        <v>0</v>
      </c>
      <c r="T575" s="224">
        <f>S575*H575</f>
        <v>0</v>
      </c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R575" s="225" t="s">
        <v>257</v>
      </c>
      <c r="AT575" s="225" t="s">
        <v>161</v>
      </c>
      <c r="AU575" s="225" t="s">
        <v>83</v>
      </c>
      <c r="AY575" s="19" t="s">
        <v>159</v>
      </c>
      <c r="BE575" s="226">
        <f>IF(N575="základní",J575,0)</f>
        <v>0</v>
      </c>
      <c r="BF575" s="226">
        <f>IF(N575="snížená",J575,0)</f>
        <v>0</v>
      </c>
      <c r="BG575" s="226">
        <f>IF(N575="zákl. přenesená",J575,0)</f>
        <v>0</v>
      </c>
      <c r="BH575" s="226">
        <f>IF(N575="sníž. přenesená",J575,0)</f>
        <v>0</v>
      </c>
      <c r="BI575" s="226">
        <f>IF(N575="nulová",J575,0)</f>
        <v>0</v>
      </c>
      <c r="BJ575" s="19" t="s">
        <v>81</v>
      </c>
      <c r="BK575" s="226">
        <f>ROUND(I575*H575,2)</f>
        <v>0</v>
      </c>
      <c r="BL575" s="19" t="s">
        <v>257</v>
      </c>
      <c r="BM575" s="225" t="s">
        <v>1137</v>
      </c>
    </row>
    <row r="576" s="2" customFormat="1">
      <c r="A576" s="40"/>
      <c r="B576" s="41"/>
      <c r="C576" s="42"/>
      <c r="D576" s="227" t="s">
        <v>168</v>
      </c>
      <c r="E576" s="42"/>
      <c r="F576" s="228" t="s">
        <v>1138</v>
      </c>
      <c r="G576" s="42"/>
      <c r="H576" s="42"/>
      <c r="I576" s="229"/>
      <c r="J576" s="42"/>
      <c r="K576" s="42"/>
      <c r="L576" s="46"/>
      <c r="M576" s="230"/>
      <c r="N576" s="231"/>
      <c r="O576" s="86"/>
      <c r="P576" s="86"/>
      <c r="Q576" s="86"/>
      <c r="R576" s="86"/>
      <c r="S576" s="86"/>
      <c r="T576" s="87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T576" s="19" t="s">
        <v>168</v>
      </c>
      <c r="AU576" s="19" t="s">
        <v>83</v>
      </c>
    </row>
    <row r="577" s="13" customFormat="1">
      <c r="A577" s="13"/>
      <c r="B577" s="232"/>
      <c r="C577" s="233"/>
      <c r="D577" s="234" t="s">
        <v>181</v>
      </c>
      <c r="E577" s="235" t="s">
        <v>19</v>
      </c>
      <c r="F577" s="236" t="s">
        <v>1139</v>
      </c>
      <c r="G577" s="233"/>
      <c r="H577" s="237">
        <v>130</v>
      </c>
      <c r="I577" s="238"/>
      <c r="J577" s="233"/>
      <c r="K577" s="233"/>
      <c r="L577" s="239"/>
      <c r="M577" s="240"/>
      <c r="N577" s="241"/>
      <c r="O577" s="241"/>
      <c r="P577" s="241"/>
      <c r="Q577" s="241"/>
      <c r="R577" s="241"/>
      <c r="S577" s="241"/>
      <c r="T577" s="242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43" t="s">
        <v>181</v>
      </c>
      <c r="AU577" s="243" t="s">
        <v>83</v>
      </c>
      <c r="AV577" s="13" t="s">
        <v>83</v>
      </c>
      <c r="AW577" s="13" t="s">
        <v>33</v>
      </c>
      <c r="AX577" s="13" t="s">
        <v>81</v>
      </c>
      <c r="AY577" s="243" t="s">
        <v>159</v>
      </c>
    </row>
    <row r="578" s="2" customFormat="1" ht="37.8" customHeight="1">
      <c r="A578" s="40"/>
      <c r="B578" s="41"/>
      <c r="C578" s="255" t="s">
        <v>1140</v>
      </c>
      <c r="D578" s="255" t="s">
        <v>244</v>
      </c>
      <c r="E578" s="256" t="s">
        <v>1141</v>
      </c>
      <c r="F578" s="257" t="s">
        <v>1142</v>
      </c>
      <c r="G578" s="258" t="s">
        <v>164</v>
      </c>
      <c r="H578" s="259">
        <v>136.5</v>
      </c>
      <c r="I578" s="260"/>
      <c r="J578" s="261">
        <f>ROUND(I578*H578,2)</f>
        <v>0</v>
      </c>
      <c r="K578" s="257" t="s">
        <v>165</v>
      </c>
      <c r="L578" s="262"/>
      <c r="M578" s="263" t="s">
        <v>19</v>
      </c>
      <c r="N578" s="264" t="s">
        <v>44</v>
      </c>
      <c r="O578" s="86"/>
      <c r="P578" s="223">
        <f>O578*H578</f>
        <v>0</v>
      </c>
      <c r="Q578" s="223">
        <v>0.0035999999999999999</v>
      </c>
      <c r="R578" s="223">
        <f>Q578*H578</f>
        <v>0.4914</v>
      </c>
      <c r="S578" s="223">
        <v>0</v>
      </c>
      <c r="T578" s="224">
        <f>S578*H578</f>
        <v>0</v>
      </c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R578" s="225" t="s">
        <v>353</v>
      </c>
      <c r="AT578" s="225" t="s">
        <v>244</v>
      </c>
      <c r="AU578" s="225" t="s">
        <v>83</v>
      </c>
      <c r="AY578" s="19" t="s">
        <v>159</v>
      </c>
      <c r="BE578" s="226">
        <f>IF(N578="základní",J578,0)</f>
        <v>0</v>
      </c>
      <c r="BF578" s="226">
        <f>IF(N578="snížená",J578,0)</f>
        <v>0</v>
      </c>
      <c r="BG578" s="226">
        <f>IF(N578="zákl. přenesená",J578,0)</f>
        <v>0</v>
      </c>
      <c r="BH578" s="226">
        <f>IF(N578="sníž. přenesená",J578,0)</f>
        <v>0</v>
      </c>
      <c r="BI578" s="226">
        <f>IF(N578="nulová",J578,0)</f>
        <v>0</v>
      </c>
      <c r="BJ578" s="19" t="s">
        <v>81</v>
      </c>
      <c r="BK578" s="226">
        <f>ROUND(I578*H578,2)</f>
        <v>0</v>
      </c>
      <c r="BL578" s="19" t="s">
        <v>257</v>
      </c>
      <c r="BM578" s="225" t="s">
        <v>1143</v>
      </c>
    </row>
    <row r="579" s="13" customFormat="1">
      <c r="A579" s="13"/>
      <c r="B579" s="232"/>
      <c r="C579" s="233"/>
      <c r="D579" s="234" t="s">
        <v>181</v>
      </c>
      <c r="E579" s="233"/>
      <c r="F579" s="236" t="s">
        <v>1144</v>
      </c>
      <c r="G579" s="233"/>
      <c r="H579" s="237">
        <v>136.5</v>
      </c>
      <c r="I579" s="238"/>
      <c r="J579" s="233"/>
      <c r="K579" s="233"/>
      <c r="L579" s="239"/>
      <c r="M579" s="240"/>
      <c r="N579" s="241"/>
      <c r="O579" s="241"/>
      <c r="P579" s="241"/>
      <c r="Q579" s="241"/>
      <c r="R579" s="241"/>
      <c r="S579" s="241"/>
      <c r="T579" s="242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43" t="s">
        <v>181</v>
      </c>
      <c r="AU579" s="243" t="s">
        <v>83</v>
      </c>
      <c r="AV579" s="13" t="s">
        <v>83</v>
      </c>
      <c r="AW579" s="13" t="s">
        <v>4</v>
      </c>
      <c r="AX579" s="13" t="s">
        <v>81</v>
      </c>
      <c r="AY579" s="243" t="s">
        <v>159</v>
      </c>
    </row>
    <row r="580" s="2" customFormat="1" ht="37.8" customHeight="1">
      <c r="A580" s="40"/>
      <c r="B580" s="41"/>
      <c r="C580" s="214" t="s">
        <v>1145</v>
      </c>
      <c r="D580" s="214" t="s">
        <v>161</v>
      </c>
      <c r="E580" s="215" t="s">
        <v>1146</v>
      </c>
      <c r="F580" s="216" t="s">
        <v>1147</v>
      </c>
      <c r="G580" s="217" t="s">
        <v>164</v>
      </c>
      <c r="H580" s="218">
        <v>130</v>
      </c>
      <c r="I580" s="219"/>
      <c r="J580" s="220">
        <f>ROUND(I580*H580,2)</f>
        <v>0</v>
      </c>
      <c r="K580" s="216" t="s">
        <v>165</v>
      </c>
      <c r="L580" s="46"/>
      <c r="M580" s="221" t="s">
        <v>19</v>
      </c>
      <c r="N580" s="222" t="s">
        <v>44</v>
      </c>
      <c r="O580" s="86"/>
      <c r="P580" s="223">
        <f>O580*H580</f>
        <v>0</v>
      </c>
      <c r="Q580" s="223">
        <v>0</v>
      </c>
      <c r="R580" s="223">
        <f>Q580*H580</f>
        <v>0</v>
      </c>
      <c r="S580" s="223">
        <v>0</v>
      </c>
      <c r="T580" s="224">
        <f>S580*H580</f>
        <v>0</v>
      </c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R580" s="225" t="s">
        <v>257</v>
      </c>
      <c r="AT580" s="225" t="s">
        <v>161</v>
      </c>
      <c r="AU580" s="225" t="s">
        <v>83</v>
      </c>
      <c r="AY580" s="19" t="s">
        <v>159</v>
      </c>
      <c r="BE580" s="226">
        <f>IF(N580="základní",J580,0)</f>
        <v>0</v>
      </c>
      <c r="BF580" s="226">
        <f>IF(N580="snížená",J580,0)</f>
        <v>0</v>
      </c>
      <c r="BG580" s="226">
        <f>IF(N580="zákl. přenesená",J580,0)</f>
        <v>0</v>
      </c>
      <c r="BH580" s="226">
        <f>IF(N580="sníž. přenesená",J580,0)</f>
        <v>0</v>
      </c>
      <c r="BI580" s="226">
        <f>IF(N580="nulová",J580,0)</f>
        <v>0</v>
      </c>
      <c r="BJ580" s="19" t="s">
        <v>81</v>
      </c>
      <c r="BK580" s="226">
        <f>ROUND(I580*H580,2)</f>
        <v>0</v>
      </c>
      <c r="BL580" s="19" t="s">
        <v>257</v>
      </c>
      <c r="BM580" s="225" t="s">
        <v>1148</v>
      </c>
    </row>
    <row r="581" s="2" customFormat="1">
      <c r="A581" s="40"/>
      <c r="B581" s="41"/>
      <c r="C581" s="42"/>
      <c r="D581" s="227" t="s">
        <v>168</v>
      </c>
      <c r="E581" s="42"/>
      <c r="F581" s="228" t="s">
        <v>1149</v>
      </c>
      <c r="G581" s="42"/>
      <c r="H581" s="42"/>
      <c r="I581" s="229"/>
      <c r="J581" s="42"/>
      <c r="K581" s="42"/>
      <c r="L581" s="46"/>
      <c r="M581" s="230"/>
      <c r="N581" s="231"/>
      <c r="O581" s="86"/>
      <c r="P581" s="86"/>
      <c r="Q581" s="86"/>
      <c r="R581" s="86"/>
      <c r="S581" s="86"/>
      <c r="T581" s="87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T581" s="19" t="s">
        <v>168</v>
      </c>
      <c r="AU581" s="19" t="s">
        <v>83</v>
      </c>
    </row>
    <row r="582" s="13" customFormat="1">
      <c r="A582" s="13"/>
      <c r="B582" s="232"/>
      <c r="C582" s="233"/>
      <c r="D582" s="234" t="s">
        <v>181</v>
      </c>
      <c r="E582" s="235" t="s">
        <v>19</v>
      </c>
      <c r="F582" s="236" t="s">
        <v>1150</v>
      </c>
      <c r="G582" s="233"/>
      <c r="H582" s="237">
        <v>130</v>
      </c>
      <c r="I582" s="238"/>
      <c r="J582" s="233"/>
      <c r="K582" s="233"/>
      <c r="L582" s="239"/>
      <c r="M582" s="240"/>
      <c r="N582" s="241"/>
      <c r="O582" s="241"/>
      <c r="P582" s="241"/>
      <c r="Q582" s="241"/>
      <c r="R582" s="241"/>
      <c r="S582" s="241"/>
      <c r="T582" s="242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3" t="s">
        <v>181</v>
      </c>
      <c r="AU582" s="243" t="s">
        <v>83</v>
      </c>
      <c r="AV582" s="13" t="s">
        <v>83</v>
      </c>
      <c r="AW582" s="13" t="s">
        <v>33</v>
      </c>
      <c r="AX582" s="13" t="s">
        <v>81</v>
      </c>
      <c r="AY582" s="243" t="s">
        <v>159</v>
      </c>
    </row>
    <row r="583" s="2" customFormat="1" ht="49.05" customHeight="1">
      <c r="A583" s="40"/>
      <c r="B583" s="41"/>
      <c r="C583" s="255" t="s">
        <v>1151</v>
      </c>
      <c r="D583" s="255" t="s">
        <v>244</v>
      </c>
      <c r="E583" s="256" t="s">
        <v>1152</v>
      </c>
      <c r="F583" s="257" t="s">
        <v>1153</v>
      </c>
      <c r="G583" s="258" t="s">
        <v>164</v>
      </c>
      <c r="H583" s="259">
        <v>158.72999999999999</v>
      </c>
      <c r="I583" s="260"/>
      <c r="J583" s="261">
        <f>ROUND(I583*H583,2)</f>
        <v>0</v>
      </c>
      <c r="K583" s="257" t="s">
        <v>165</v>
      </c>
      <c r="L583" s="262"/>
      <c r="M583" s="263" t="s">
        <v>19</v>
      </c>
      <c r="N583" s="264" t="s">
        <v>44</v>
      </c>
      <c r="O583" s="86"/>
      <c r="P583" s="223">
        <f>O583*H583</f>
        <v>0</v>
      </c>
      <c r="Q583" s="223">
        <v>0.0040000000000000001</v>
      </c>
      <c r="R583" s="223">
        <f>Q583*H583</f>
        <v>0.63491999999999993</v>
      </c>
      <c r="S583" s="223">
        <v>0</v>
      </c>
      <c r="T583" s="224">
        <f>S583*H583</f>
        <v>0</v>
      </c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R583" s="225" t="s">
        <v>353</v>
      </c>
      <c r="AT583" s="225" t="s">
        <v>244</v>
      </c>
      <c r="AU583" s="225" t="s">
        <v>83</v>
      </c>
      <c r="AY583" s="19" t="s">
        <v>159</v>
      </c>
      <c r="BE583" s="226">
        <f>IF(N583="základní",J583,0)</f>
        <v>0</v>
      </c>
      <c r="BF583" s="226">
        <f>IF(N583="snížená",J583,0)</f>
        <v>0</v>
      </c>
      <c r="BG583" s="226">
        <f>IF(N583="zákl. přenesená",J583,0)</f>
        <v>0</v>
      </c>
      <c r="BH583" s="226">
        <f>IF(N583="sníž. přenesená",J583,0)</f>
        <v>0</v>
      </c>
      <c r="BI583" s="226">
        <f>IF(N583="nulová",J583,0)</f>
        <v>0</v>
      </c>
      <c r="BJ583" s="19" t="s">
        <v>81</v>
      </c>
      <c r="BK583" s="226">
        <f>ROUND(I583*H583,2)</f>
        <v>0</v>
      </c>
      <c r="BL583" s="19" t="s">
        <v>257</v>
      </c>
      <c r="BM583" s="225" t="s">
        <v>1154</v>
      </c>
    </row>
    <row r="584" s="13" customFormat="1">
      <c r="A584" s="13"/>
      <c r="B584" s="232"/>
      <c r="C584" s="233"/>
      <c r="D584" s="234" t="s">
        <v>181</v>
      </c>
      <c r="E584" s="233"/>
      <c r="F584" s="236" t="s">
        <v>1155</v>
      </c>
      <c r="G584" s="233"/>
      <c r="H584" s="237">
        <v>158.72999999999999</v>
      </c>
      <c r="I584" s="238"/>
      <c r="J584" s="233"/>
      <c r="K584" s="233"/>
      <c r="L584" s="239"/>
      <c r="M584" s="240"/>
      <c r="N584" s="241"/>
      <c r="O584" s="241"/>
      <c r="P584" s="241"/>
      <c r="Q584" s="241"/>
      <c r="R584" s="241"/>
      <c r="S584" s="241"/>
      <c r="T584" s="242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3" t="s">
        <v>181</v>
      </c>
      <c r="AU584" s="243" t="s">
        <v>83</v>
      </c>
      <c r="AV584" s="13" t="s">
        <v>83</v>
      </c>
      <c r="AW584" s="13" t="s">
        <v>4</v>
      </c>
      <c r="AX584" s="13" t="s">
        <v>81</v>
      </c>
      <c r="AY584" s="243" t="s">
        <v>159</v>
      </c>
    </row>
    <row r="585" s="2" customFormat="1" ht="37.8" customHeight="1">
      <c r="A585" s="40"/>
      <c r="B585" s="41"/>
      <c r="C585" s="214" t="s">
        <v>1156</v>
      </c>
      <c r="D585" s="214" t="s">
        <v>161</v>
      </c>
      <c r="E585" s="215" t="s">
        <v>1157</v>
      </c>
      <c r="F585" s="216" t="s">
        <v>1158</v>
      </c>
      <c r="G585" s="217" t="s">
        <v>164</v>
      </c>
      <c r="H585" s="218">
        <v>360</v>
      </c>
      <c r="I585" s="219"/>
      <c r="J585" s="220">
        <f>ROUND(I585*H585,2)</f>
        <v>0</v>
      </c>
      <c r="K585" s="216" t="s">
        <v>165</v>
      </c>
      <c r="L585" s="46"/>
      <c r="M585" s="221" t="s">
        <v>19</v>
      </c>
      <c r="N585" s="222" t="s">
        <v>44</v>
      </c>
      <c r="O585" s="86"/>
      <c r="P585" s="223">
        <f>O585*H585</f>
        <v>0</v>
      </c>
      <c r="Q585" s="223">
        <v>1.0000000000000001E-05</v>
      </c>
      <c r="R585" s="223">
        <f>Q585*H585</f>
        <v>0.0036000000000000003</v>
      </c>
      <c r="S585" s="223">
        <v>0</v>
      </c>
      <c r="T585" s="224">
        <f>S585*H585</f>
        <v>0</v>
      </c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R585" s="225" t="s">
        <v>257</v>
      </c>
      <c r="AT585" s="225" t="s">
        <v>161</v>
      </c>
      <c r="AU585" s="225" t="s">
        <v>83</v>
      </c>
      <c r="AY585" s="19" t="s">
        <v>159</v>
      </c>
      <c r="BE585" s="226">
        <f>IF(N585="základní",J585,0)</f>
        <v>0</v>
      </c>
      <c r="BF585" s="226">
        <f>IF(N585="snížená",J585,0)</f>
        <v>0</v>
      </c>
      <c r="BG585" s="226">
        <f>IF(N585="zákl. přenesená",J585,0)</f>
        <v>0</v>
      </c>
      <c r="BH585" s="226">
        <f>IF(N585="sníž. přenesená",J585,0)</f>
        <v>0</v>
      </c>
      <c r="BI585" s="226">
        <f>IF(N585="nulová",J585,0)</f>
        <v>0</v>
      </c>
      <c r="BJ585" s="19" t="s">
        <v>81</v>
      </c>
      <c r="BK585" s="226">
        <f>ROUND(I585*H585,2)</f>
        <v>0</v>
      </c>
      <c r="BL585" s="19" t="s">
        <v>257</v>
      </c>
      <c r="BM585" s="225" t="s">
        <v>1159</v>
      </c>
    </row>
    <row r="586" s="2" customFormat="1">
      <c r="A586" s="40"/>
      <c r="B586" s="41"/>
      <c r="C586" s="42"/>
      <c r="D586" s="227" t="s">
        <v>168</v>
      </c>
      <c r="E586" s="42"/>
      <c r="F586" s="228" t="s">
        <v>1160</v>
      </c>
      <c r="G586" s="42"/>
      <c r="H586" s="42"/>
      <c r="I586" s="229"/>
      <c r="J586" s="42"/>
      <c r="K586" s="42"/>
      <c r="L586" s="46"/>
      <c r="M586" s="230"/>
      <c r="N586" s="231"/>
      <c r="O586" s="86"/>
      <c r="P586" s="86"/>
      <c r="Q586" s="86"/>
      <c r="R586" s="86"/>
      <c r="S586" s="86"/>
      <c r="T586" s="87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T586" s="19" t="s">
        <v>168</v>
      </c>
      <c r="AU586" s="19" t="s">
        <v>83</v>
      </c>
    </row>
    <row r="587" s="2" customFormat="1" ht="24.15" customHeight="1">
      <c r="A587" s="40"/>
      <c r="B587" s="41"/>
      <c r="C587" s="255" t="s">
        <v>1161</v>
      </c>
      <c r="D587" s="255" t="s">
        <v>244</v>
      </c>
      <c r="E587" s="256" t="s">
        <v>1162</v>
      </c>
      <c r="F587" s="257" t="s">
        <v>1163</v>
      </c>
      <c r="G587" s="258" t="s">
        <v>164</v>
      </c>
      <c r="H587" s="259">
        <v>439.56</v>
      </c>
      <c r="I587" s="260"/>
      <c r="J587" s="261">
        <f>ROUND(I587*H587,2)</f>
        <v>0</v>
      </c>
      <c r="K587" s="257" t="s">
        <v>165</v>
      </c>
      <c r="L587" s="262"/>
      <c r="M587" s="263" t="s">
        <v>19</v>
      </c>
      <c r="N587" s="264" t="s">
        <v>44</v>
      </c>
      <c r="O587" s="86"/>
      <c r="P587" s="223">
        <f>O587*H587</f>
        <v>0</v>
      </c>
      <c r="Q587" s="223">
        <v>0.00013999999999999999</v>
      </c>
      <c r="R587" s="223">
        <f>Q587*H587</f>
        <v>0.061538399999999993</v>
      </c>
      <c r="S587" s="223">
        <v>0</v>
      </c>
      <c r="T587" s="224">
        <f>S587*H587</f>
        <v>0</v>
      </c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R587" s="225" t="s">
        <v>353</v>
      </c>
      <c r="AT587" s="225" t="s">
        <v>244</v>
      </c>
      <c r="AU587" s="225" t="s">
        <v>83</v>
      </c>
      <c r="AY587" s="19" t="s">
        <v>159</v>
      </c>
      <c r="BE587" s="226">
        <f>IF(N587="základní",J587,0)</f>
        <v>0</v>
      </c>
      <c r="BF587" s="226">
        <f>IF(N587="snížená",J587,0)</f>
        <v>0</v>
      </c>
      <c r="BG587" s="226">
        <f>IF(N587="zákl. přenesená",J587,0)</f>
        <v>0</v>
      </c>
      <c r="BH587" s="226">
        <f>IF(N587="sníž. přenesená",J587,0)</f>
        <v>0</v>
      </c>
      <c r="BI587" s="226">
        <f>IF(N587="nulová",J587,0)</f>
        <v>0</v>
      </c>
      <c r="BJ587" s="19" t="s">
        <v>81</v>
      </c>
      <c r="BK587" s="226">
        <f>ROUND(I587*H587,2)</f>
        <v>0</v>
      </c>
      <c r="BL587" s="19" t="s">
        <v>257</v>
      </c>
      <c r="BM587" s="225" t="s">
        <v>1164</v>
      </c>
    </row>
    <row r="588" s="13" customFormat="1">
      <c r="A588" s="13"/>
      <c r="B588" s="232"/>
      <c r="C588" s="233"/>
      <c r="D588" s="234" t="s">
        <v>181</v>
      </c>
      <c r="E588" s="233"/>
      <c r="F588" s="236" t="s">
        <v>1165</v>
      </c>
      <c r="G588" s="233"/>
      <c r="H588" s="237">
        <v>439.56</v>
      </c>
      <c r="I588" s="238"/>
      <c r="J588" s="233"/>
      <c r="K588" s="233"/>
      <c r="L588" s="239"/>
      <c r="M588" s="240"/>
      <c r="N588" s="241"/>
      <c r="O588" s="241"/>
      <c r="P588" s="241"/>
      <c r="Q588" s="241"/>
      <c r="R588" s="241"/>
      <c r="S588" s="241"/>
      <c r="T588" s="242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3" t="s">
        <v>181</v>
      </c>
      <c r="AU588" s="243" t="s">
        <v>83</v>
      </c>
      <c r="AV588" s="13" t="s">
        <v>83</v>
      </c>
      <c r="AW588" s="13" t="s">
        <v>4</v>
      </c>
      <c r="AX588" s="13" t="s">
        <v>81</v>
      </c>
      <c r="AY588" s="243" t="s">
        <v>159</v>
      </c>
    </row>
    <row r="589" s="2" customFormat="1" ht="49.05" customHeight="1">
      <c r="A589" s="40"/>
      <c r="B589" s="41"/>
      <c r="C589" s="214" t="s">
        <v>1166</v>
      </c>
      <c r="D589" s="214" t="s">
        <v>161</v>
      </c>
      <c r="E589" s="215" t="s">
        <v>1167</v>
      </c>
      <c r="F589" s="216" t="s">
        <v>1168</v>
      </c>
      <c r="G589" s="217" t="s">
        <v>247</v>
      </c>
      <c r="H589" s="218">
        <v>3.2850000000000001</v>
      </c>
      <c r="I589" s="219"/>
      <c r="J589" s="220">
        <f>ROUND(I589*H589,2)</f>
        <v>0</v>
      </c>
      <c r="K589" s="216" t="s">
        <v>165</v>
      </c>
      <c r="L589" s="46"/>
      <c r="M589" s="221" t="s">
        <v>19</v>
      </c>
      <c r="N589" s="222" t="s">
        <v>44</v>
      </c>
      <c r="O589" s="86"/>
      <c r="P589" s="223">
        <f>O589*H589</f>
        <v>0</v>
      </c>
      <c r="Q589" s="223">
        <v>0</v>
      </c>
      <c r="R589" s="223">
        <f>Q589*H589</f>
        <v>0</v>
      </c>
      <c r="S589" s="223">
        <v>0</v>
      </c>
      <c r="T589" s="224">
        <f>S589*H589</f>
        <v>0</v>
      </c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R589" s="225" t="s">
        <v>257</v>
      </c>
      <c r="AT589" s="225" t="s">
        <v>161</v>
      </c>
      <c r="AU589" s="225" t="s">
        <v>83</v>
      </c>
      <c r="AY589" s="19" t="s">
        <v>159</v>
      </c>
      <c r="BE589" s="226">
        <f>IF(N589="základní",J589,0)</f>
        <v>0</v>
      </c>
      <c r="BF589" s="226">
        <f>IF(N589="snížená",J589,0)</f>
        <v>0</v>
      </c>
      <c r="BG589" s="226">
        <f>IF(N589="zákl. přenesená",J589,0)</f>
        <v>0</v>
      </c>
      <c r="BH589" s="226">
        <f>IF(N589="sníž. přenesená",J589,0)</f>
        <v>0</v>
      </c>
      <c r="BI589" s="226">
        <f>IF(N589="nulová",J589,0)</f>
        <v>0</v>
      </c>
      <c r="BJ589" s="19" t="s">
        <v>81</v>
      </c>
      <c r="BK589" s="226">
        <f>ROUND(I589*H589,2)</f>
        <v>0</v>
      </c>
      <c r="BL589" s="19" t="s">
        <v>257</v>
      </c>
      <c r="BM589" s="225" t="s">
        <v>1169</v>
      </c>
    </row>
    <row r="590" s="2" customFormat="1">
      <c r="A590" s="40"/>
      <c r="B590" s="41"/>
      <c r="C590" s="42"/>
      <c r="D590" s="227" t="s">
        <v>168</v>
      </c>
      <c r="E590" s="42"/>
      <c r="F590" s="228" t="s">
        <v>1170</v>
      </c>
      <c r="G590" s="42"/>
      <c r="H590" s="42"/>
      <c r="I590" s="229"/>
      <c r="J590" s="42"/>
      <c r="K590" s="42"/>
      <c r="L590" s="46"/>
      <c r="M590" s="230"/>
      <c r="N590" s="231"/>
      <c r="O590" s="86"/>
      <c r="P590" s="86"/>
      <c r="Q590" s="86"/>
      <c r="R590" s="86"/>
      <c r="S590" s="86"/>
      <c r="T590" s="87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T590" s="19" t="s">
        <v>168</v>
      </c>
      <c r="AU590" s="19" t="s">
        <v>83</v>
      </c>
    </row>
    <row r="591" s="12" customFormat="1" ht="22.8" customHeight="1">
      <c r="A591" s="12"/>
      <c r="B591" s="198"/>
      <c r="C591" s="199"/>
      <c r="D591" s="200" t="s">
        <v>72</v>
      </c>
      <c r="E591" s="212" t="s">
        <v>1171</v>
      </c>
      <c r="F591" s="212" t="s">
        <v>1172</v>
      </c>
      <c r="G591" s="199"/>
      <c r="H591" s="199"/>
      <c r="I591" s="202"/>
      <c r="J591" s="213">
        <f>BK591</f>
        <v>0</v>
      </c>
      <c r="K591" s="199"/>
      <c r="L591" s="204"/>
      <c r="M591" s="205"/>
      <c r="N591" s="206"/>
      <c r="O591" s="206"/>
      <c r="P591" s="207">
        <f>SUM(P592:P641)</f>
        <v>0</v>
      </c>
      <c r="Q591" s="206"/>
      <c r="R591" s="207">
        <f>SUM(R592:R641)</f>
        <v>11.448846000000001</v>
      </c>
      <c r="S591" s="206"/>
      <c r="T591" s="208">
        <f>SUM(T592:T641)</f>
        <v>7.7300000000000004</v>
      </c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R591" s="209" t="s">
        <v>83</v>
      </c>
      <c r="AT591" s="210" t="s">
        <v>72</v>
      </c>
      <c r="AU591" s="210" t="s">
        <v>81</v>
      </c>
      <c r="AY591" s="209" t="s">
        <v>159</v>
      </c>
      <c r="BK591" s="211">
        <f>SUM(BK592:BK641)</f>
        <v>0</v>
      </c>
    </row>
    <row r="592" s="2" customFormat="1" ht="37.8" customHeight="1">
      <c r="A592" s="40"/>
      <c r="B592" s="41"/>
      <c r="C592" s="214" t="s">
        <v>1173</v>
      </c>
      <c r="D592" s="214" t="s">
        <v>161</v>
      </c>
      <c r="E592" s="215" t="s">
        <v>1174</v>
      </c>
      <c r="F592" s="216" t="s">
        <v>1175</v>
      </c>
      <c r="G592" s="217" t="s">
        <v>172</v>
      </c>
      <c r="H592" s="218">
        <v>278</v>
      </c>
      <c r="I592" s="219"/>
      <c r="J592" s="220">
        <f>ROUND(I592*H592,2)</f>
        <v>0</v>
      </c>
      <c r="K592" s="216" t="s">
        <v>165</v>
      </c>
      <c r="L592" s="46"/>
      <c r="M592" s="221" t="s">
        <v>19</v>
      </c>
      <c r="N592" s="222" t="s">
        <v>44</v>
      </c>
      <c r="O592" s="86"/>
      <c r="P592" s="223">
        <f>O592*H592</f>
        <v>0</v>
      </c>
      <c r="Q592" s="223">
        <v>0</v>
      </c>
      <c r="R592" s="223">
        <f>Q592*H592</f>
        <v>0</v>
      </c>
      <c r="S592" s="223">
        <v>0.014</v>
      </c>
      <c r="T592" s="224">
        <f>S592*H592</f>
        <v>3.8919999999999999</v>
      </c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R592" s="225" t="s">
        <v>257</v>
      </c>
      <c r="AT592" s="225" t="s">
        <v>161</v>
      </c>
      <c r="AU592" s="225" t="s">
        <v>83</v>
      </c>
      <c r="AY592" s="19" t="s">
        <v>159</v>
      </c>
      <c r="BE592" s="226">
        <f>IF(N592="základní",J592,0)</f>
        <v>0</v>
      </c>
      <c r="BF592" s="226">
        <f>IF(N592="snížená",J592,0)</f>
        <v>0</v>
      </c>
      <c r="BG592" s="226">
        <f>IF(N592="zákl. přenesená",J592,0)</f>
        <v>0</v>
      </c>
      <c r="BH592" s="226">
        <f>IF(N592="sníž. přenesená",J592,0)</f>
        <v>0</v>
      </c>
      <c r="BI592" s="226">
        <f>IF(N592="nulová",J592,0)</f>
        <v>0</v>
      </c>
      <c r="BJ592" s="19" t="s">
        <v>81</v>
      </c>
      <c r="BK592" s="226">
        <f>ROUND(I592*H592,2)</f>
        <v>0</v>
      </c>
      <c r="BL592" s="19" t="s">
        <v>257</v>
      </c>
      <c r="BM592" s="225" t="s">
        <v>1176</v>
      </c>
    </row>
    <row r="593" s="2" customFormat="1">
      <c r="A593" s="40"/>
      <c r="B593" s="41"/>
      <c r="C593" s="42"/>
      <c r="D593" s="227" t="s">
        <v>168</v>
      </c>
      <c r="E593" s="42"/>
      <c r="F593" s="228" t="s">
        <v>1177</v>
      </c>
      <c r="G593" s="42"/>
      <c r="H593" s="42"/>
      <c r="I593" s="229"/>
      <c r="J593" s="42"/>
      <c r="K593" s="42"/>
      <c r="L593" s="46"/>
      <c r="M593" s="230"/>
      <c r="N593" s="231"/>
      <c r="O593" s="86"/>
      <c r="P593" s="86"/>
      <c r="Q593" s="86"/>
      <c r="R593" s="86"/>
      <c r="S593" s="86"/>
      <c r="T593" s="87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T593" s="19" t="s">
        <v>168</v>
      </c>
      <c r="AU593" s="19" t="s">
        <v>83</v>
      </c>
    </row>
    <row r="594" s="13" customFormat="1">
      <c r="A594" s="13"/>
      <c r="B594" s="232"/>
      <c r="C594" s="233"/>
      <c r="D594" s="234" t="s">
        <v>181</v>
      </c>
      <c r="E594" s="235" t="s">
        <v>19</v>
      </c>
      <c r="F594" s="236" t="s">
        <v>1178</v>
      </c>
      <c r="G594" s="233"/>
      <c r="H594" s="237">
        <v>28</v>
      </c>
      <c r="I594" s="238"/>
      <c r="J594" s="233"/>
      <c r="K594" s="233"/>
      <c r="L594" s="239"/>
      <c r="M594" s="240"/>
      <c r="N594" s="241"/>
      <c r="O594" s="241"/>
      <c r="P594" s="241"/>
      <c r="Q594" s="241"/>
      <c r="R594" s="241"/>
      <c r="S594" s="241"/>
      <c r="T594" s="242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3" t="s">
        <v>181</v>
      </c>
      <c r="AU594" s="243" t="s">
        <v>83</v>
      </c>
      <c r="AV594" s="13" t="s">
        <v>83</v>
      </c>
      <c r="AW594" s="13" t="s">
        <v>33</v>
      </c>
      <c r="AX594" s="13" t="s">
        <v>73</v>
      </c>
      <c r="AY594" s="243" t="s">
        <v>159</v>
      </c>
    </row>
    <row r="595" s="13" customFormat="1">
      <c r="A595" s="13"/>
      <c r="B595" s="232"/>
      <c r="C595" s="233"/>
      <c r="D595" s="234" t="s">
        <v>181</v>
      </c>
      <c r="E595" s="235" t="s">
        <v>19</v>
      </c>
      <c r="F595" s="236" t="s">
        <v>1179</v>
      </c>
      <c r="G595" s="233"/>
      <c r="H595" s="237">
        <v>180</v>
      </c>
      <c r="I595" s="238"/>
      <c r="J595" s="233"/>
      <c r="K595" s="233"/>
      <c r="L595" s="239"/>
      <c r="M595" s="240"/>
      <c r="N595" s="241"/>
      <c r="O595" s="241"/>
      <c r="P595" s="241"/>
      <c r="Q595" s="241"/>
      <c r="R595" s="241"/>
      <c r="S595" s="241"/>
      <c r="T595" s="242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43" t="s">
        <v>181</v>
      </c>
      <c r="AU595" s="243" t="s">
        <v>83</v>
      </c>
      <c r="AV595" s="13" t="s">
        <v>83</v>
      </c>
      <c r="AW595" s="13" t="s">
        <v>33</v>
      </c>
      <c r="AX595" s="13" t="s">
        <v>73</v>
      </c>
      <c r="AY595" s="243" t="s">
        <v>159</v>
      </c>
    </row>
    <row r="596" s="13" customFormat="1">
      <c r="A596" s="13"/>
      <c r="B596" s="232"/>
      <c r="C596" s="233"/>
      <c r="D596" s="234" t="s">
        <v>181</v>
      </c>
      <c r="E596" s="235" t="s">
        <v>19</v>
      </c>
      <c r="F596" s="236" t="s">
        <v>1180</v>
      </c>
      <c r="G596" s="233"/>
      <c r="H596" s="237">
        <v>56</v>
      </c>
      <c r="I596" s="238"/>
      <c r="J596" s="233"/>
      <c r="K596" s="233"/>
      <c r="L596" s="239"/>
      <c r="M596" s="240"/>
      <c r="N596" s="241"/>
      <c r="O596" s="241"/>
      <c r="P596" s="241"/>
      <c r="Q596" s="241"/>
      <c r="R596" s="241"/>
      <c r="S596" s="241"/>
      <c r="T596" s="242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3" t="s">
        <v>181</v>
      </c>
      <c r="AU596" s="243" t="s">
        <v>83</v>
      </c>
      <c r="AV596" s="13" t="s">
        <v>83</v>
      </c>
      <c r="AW596" s="13" t="s">
        <v>33</v>
      </c>
      <c r="AX596" s="13" t="s">
        <v>73</v>
      </c>
      <c r="AY596" s="243" t="s">
        <v>159</v>
      </c>
    </row>
    <row r="597" s="13" customFormat="1">
      <c r="A597" s="13"/>
      <c r="B597" s="232"/>
      <c r="C597" s="233"/>
      <c r="D597" s="234" t="s">
        <v>181</v>
      </c>
      <c r="E597" s="235" t="s">
        <v>19</v>
      </c>
      <c r="F597" s="236" t="s">
        <v>1181</v>
      </c>
      <c r="G597" s="233"/>
      <c r="H597" s="237">
        <v>14</v>
      </c>
      <c r="I597" s="238"/>
      <c r="J597" s="233"/>
      <c r="K597" s="233"/>
      <c r="L597" s="239"/>
      <c r="M597" s="240"/>
      <c r="N597" s="241"/>
      <c r="O597" s="241"/>
      <c r="P597" s="241"/>
      <c r="Q597" s="241"/>
      <c r="R597" s="241"/>
      <c r="S597" s="241"/>
      <c r="T597" s="242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43" t="s">
        <v>181</v>
      </c>
      <c r="AU597" s="243" t="s">
        <v>83</v>
      </c>
      <c r="AV597" s="13" t="s">
        <v>83</v>
      </c>
      <c r="AW597" s="13" t="s">
        <v>33</v>
      </c>
      <c r="AX597" s="13" t="s">
        <v>73</v>
      </c>
      <c r="AY597" s="243" t="s">
        <v>159</v>
      </c>
    </row>
    <row r="598" s="14" customFormat="1">
      <c r="A598" s="14"/>
      <c r="B598" s="244"/>
      <c r="C598" s="245"/>
      <c r="D598" s="234" t="s">
        <v>181</v>
      </c>
      <c r="E598" s="246" t="s">
        <v>19</v>
      </c>
      <c r="F598" s="247" t="s">
        <v>189</v>
      </c>
      <c r="G598" s="245"/>
      <c r="H598" s="248">
        <v>278</v>
      </c>
      <c r="I598" s="249"/>
      <c r="J598" s="245"/>
      <c r="K598" s="245"/>
      <c r="L598" s="250"/>
      <c r="M598" s="251"/>
      <c r="N598" s="252"/>
      <c r="O598" s="252"/>
      <c r="P598" s="252"/>
      <c r="Q598" s="252"/>
      <c r="R598" s="252"/>
      <c r="S598" s="252"/>
      <c r="T598" s="253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54" t="s">
        <v>181</v>
      </c>
      <c r="AU598" s="254" t="s">
        <v>83</v>
      </c>
      <c r="AV598" s="14" t="s">
        <v>166</v>
      </c>
      <c r="AW598" s="14" t="s">
        <v>33</v>
      </c>
      <c r="AX598" s="14" t="s">
        <v>81</v>
      </c>
      <c r="AY598" s="254" t="s">
        <v>159</v>
      </c>
    </row>
    <row r="599" s="2" customFormat="1" ht="37.8" customHeight="1">
      <c r="A599" s="40"/>
      <c r="B599" s="41"/>
      <c r="C599" s="214" t="s">
        <v>1182</v>
      </c>
      <c r="D599" s="214" t="s">
        <v>161</v>
      </c>
      <c r="E599" s="215" t="s">
        <v>1183</v>
      </c>
      <c r="F599" s="216" t="s">
        <v>1184</v>
      </c>
      <c r="G599" s="217" t="s">
        <v>172</v>
      </c>
      <c r="H599" s="218">
        <v>34</v>
      </c>
      <c r="I599" s="219"/>
      <c r="J599" s="220">
        <f>ROUND(I599*H599,2)</f>
        <v>0</v>
      </c>
      <c r="K599" s="216" t="s">
        <v>165</v>
      </c>
      <c r="L599" s="46"/>
      <c r="M599" s="221" t="s">
        <v>19</v>
      </c>
      <c r="N599" s="222" t="s">
        <v>44</v>
      </c>
      <c r="O599" s="86"/>
      <c r="P599" s="223">
        <f>O599*H599</f>
        <v>0</v>
      </c>
      <c r="Q599" s="223">
        <v>0</v>
      </c>
      <c r="R599" s="223">
        <f>Q599*H599</f>
        <v>0</v>
      </c>
      <c r="S599" s="223">
        <v>0.032000000000000001</v>
      </c>
      <c r="T599" s="224">
        <f>S599*H599</f>
        <v>1.0880000000000001</v>
      </c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R599" s="225" t="s">
        <v>257</v>
      </c>
      <c r="AT599" s="225" t="s">
        <v>161</v>
      </c>
      <c r="AU599" s="225" t="s">
        <v>83</v>
      </c>
      <c r="AY599" s="19" t="s">
        <v>159</v>
      </c>
      <c r="BE599" s="226">
        <f>IF(N599="základní",J599,0)</f>
        <v>0</v>
      </c>
      <c r="BF599" s="226">
        <f>IF(N599="snížená",J599,0)</f>
        <v>0</v>
      </c>
      <c r="BG599" s="226">
        <f>IF(N599="zákl. přenesená",J599,0)</f>
        <v>0</v>
      </c>
      <c r="BH599" s="226">
        <f>IF(N599="sníž. přenesená",J599,0)</f>
        <v>0</v>
      </c>
      <c r="BI599" s="226">
        <f>IF(N599="nulová",J599,0)</f>
        <v>0</v>
      </c>
      <c r="BJ599" s="19" t="s">
        <v>81</v>
      </c>
      <c r="BK599" s="226">
        <f>ROUND(I599*H599,2)</f>
        <v>0</v>
      </c>
      <c r="BL599" s="19" t="s">
        <v>257</v>
      </c>
      <c r="BM599" s="225" t="s">
        <v>1185</v>
      </c>
    </row>
    <row r="600" s="2" customFormat="1">
      <c r="A600" s="40"/>
      <c r="B600" s="41"/>
      <c r="C600" s="42"/>
      <c r="D600" s="227" t="s">
        <v>168</v>
      </c>
      <c r="E600" s="42"/>
      <c r="F600" s="228" t="s">
        <v>1186</v>
      </c>
      <c r="G600" s="42"/>
      <c r="H600" s="42"/>
      <c r="I600" s="229"/>
      <c r="J600" s="42"/>
      <c r="K600" s="42"/>
      <c r="L600" s="46"/>
      <c r="M600" s="230"/>
      <c r="N600" s="231"/>
      <c r="O600" s="86"/>
      <c r="P600" s="86"/>
      <c r="Q600" s="86"/>
      <c r="R600" s="86"/>
      <c r="S600" s="86"/>
      <c r="T600" s="87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T600" s="19" t="s">
        <v>168</v>
      </c>
      <c r="AU600" s="19" t="s">
        <v>83</v>
      </c>
    </row>
    <row r="601" s="13" customFormat="1">
      <c r="A601" s="13"/>
      <c r="B601" s="232"/>
      <c r="C601" s="233"/>
      <c r="D601" s="234" t="s">
        <v>181</v>
      </c>
      <c r="E601" s="235" t="s">
        <v>19</v>
      </c>
      <c r="F601" s="236" t="s">
        <v>1187</v>
      </c>
      <c r="G601" s="233"/>
      <c r="H601" s="237">
        <v>34</v>
      </c>
      <c r="I601" s="238"/>
      <c r="J601" s="233"/>
      <c r="K601" s="233"/>
      <c r="L601" s="239"/>
      <c r="M601" s="240"/>
      <c r="N601" s="241"/>
      <c r="O601" s="241"/>
      <c r="P601" s="241"/>
      <c r="Q601" s="241"/>
      <c r="R601" s="241"/>
      <c r="S601" s="241"/>
      <c r="T601" s="242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3" t="s">
        <v>181</v>
      </c>
      <c r="AU601" s="243" t="s">
        <v>83</v>
      </c>
      <c r="AV601" s="13" t="s">
        <v>83</v>
      </c>
      <c r="AW601" s="13" t="s">
        <v>33</v>
      </c>
      <c r="AX601" s="13" t="s">
        <v>81</v>
      </c>
      <c r="AY601" s="243" t="s">
        <v>159</v>
      </c>
    </row>
    <row r="602" s="2" customFormat="1" ht="66.75" customHeight="1">
      <c r="A602" s="40"/>
      <c r="B602" s="41"/>
      <c r="C602" s="214" t="s">
        <v>1188</v>
      </c>
      <c r="D602" s="214" t="s">
        <v>161</v>
      </c>
      <c r="E602" s="215" t="s">
        <v>1189</v>
      </c>
      <c r="F602" s="216" t="s">
        <v>1190</v>
      </c>
      <c r="G602" s="217" t="s">
        <v>172</v>
      </c>
      <c r="H602" s="218">
        <v>426.10000000000002</v>
      </c>
      <c r="I602" s="219"/>
      <c r="J602" s="220">
        <f>ROUND(I602*H602,2)</f>
        <v>0</v>
      </c>
      <c r="K602" s="216" t="s">
        <v>165</v>
      </c>
      <c r="L602" s="46"/>
      <c r="M602" s="221" t="s">
        <v>19</v>
      </c>
      <c r="N602" s="222" t="s">
        <v>44</v>
      </c>
      <c r="O602" s="86"/>
      <c r="P602" s="223">
        <f>O602*H602</f>
        <v>0</v>
      </c>
      <c r="Q602" s="223">
        <v>0</v>
      </c>
      <c r="R602" s="223">
        <f>Q602*H602</f>
        <v>0</v>
      </c>
      <c r="S602" s="223">
        <v>0</v>
      </c>
      <c r="T602" s="224">
        <f>S602*H602</f>
        <v>0</v>
      </c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R602" s="225" t="s">
        <v>257</v>
      </c>
      <c r="AT602" s="225" t="s">
        <v>161</v>
      </c>
      <c r="AU602" s="225" t="s">
        <v>83</v>
      </c>
      <c r="AY602" s="19" t="s">
        <v>159</v>
      </c>
      <c r="BE602" s="226">
        <f>IF(N602="základní",J602,0)</f>
        <v>0</v>
      </c>
      <c r="BF602" s="226">
        <f>IF(N602="snížená",J602,0)</f>
        <v>0</v>
      </c>
      <c r="BG602" s="226">
        <f>IF(N602="zákl. přenesená",J602,0)</f>
        <v>0</v>
      </c>
      <c r="BH602" s="226">
        <f>IF(N602="sníž. přenesená",J602,0)</f>
        <v>0</v>
      </c>
      <c r="BI602" s="226">
        <f>IF(N602="nulová",J602,0)</f>
        <v>0</v>
      </c>
      <c r="BJ602" s="19" t="s">
        <v>81</v>
      </c>
      <c r="BK602" s="226">
        <f>ROUND(I602*H602,2)</f>
        <v>0</v>
      </c>
      <c r="BL602" s="19" t="s">
        <v>257</v>
      </c>
      <c r="BM602" s="225" t="s">
        <v>1191</v>
      </c>
    </row>
    <row r="603" s="2" customFormat="1">
      <c r="A603" s="40"/>
      <c r="B603" s="41"/>
      <c r="C603" s="42"/>
      <c r="D603" s="227" t="s">
        <v>168</v>
      </c>
      <c r="E603" s="42"/>
      <c r="F603" s="228" t="s">
        <v>1192</v>
      </c>
      <c r="G603" s="42"/>
      <c r="H603" s="42"/>
      <c r="I603" s="229"/>
      <c r="J603" s="42"/>
      <c r="K603" s="42"/>
      <c r="L603" s="46"/>
      <c r="M603" s="230"/>
      <c r="N603" s="231"/>
      <c r="O603" s="86"/>
      <c r="P603" s="86"/>
      <c r="Q603" s="86"/>
      <c r="R603" s="86"/>
      <c r="S603" s="86"/>
      <c r="T603" s="87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T603" s="19" t="s">
        <v>168</v>
      </c>
      <c r="AU603" s="19" t="s">
        <v>83</v>
      </c>
    </row>
    <row r="604" s="13" customFormat="1">
      <c r="A604" s="13"/>
      <c r="B604" s="232"/>
      <c r="C604" s="233"/>
      <c r="D604" s="234" t="s">
        <v>181</v>
      </c>
      <c r="E604" s="235" t="s">
        <v>19</v>
      </c>
      <c r="F604" s="236" t="s">
        <v>1193</v>
      </c>
      <c r="G604" s="233"/>
      <c r="H604" s="237">
        <v>426.10000000000002</v>
      </c>
      <c r="I604" s="238"/>
      <c r="J604" s="233"/>
      <c r="K604" s="233"/>
      <c r="L604" s="239"/>
      <c r="M604" s="240"/>
      <c r="N604" s="241"/>
      <c r="O604" s="241"/>
      <c r="P604" s="241"/>
      <c r="Q604" s="241"/>
      <c r="R604" s="241"/>
      <c r="S604" s="241"/>
      <c r="T604" s="242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43" t="s">
        <v>181</v>
      </c>
      <c r="AU604" s="243" t="s">
        <v>83</v>
      </c>
      <c r="AV604" s="13" t="s">
        <v>83</v>
      </c>
      <c r="AW604" s="13" t="s">
        <v>33</v>
      </c>
      <c r="AX604" s="13" t="s">
        <v>81</v>
      </c>
      <c r="AY604" s="243" t="s">
        <v>159</v>
      </c>
    </row>
    <row r="605" s="2" customFormat="1" ht="21.75" customHeight="1">
      <c r="A605" s="40"/>
      <c r="B605" s="41"/>
      <c r="C605" s="255" t="s">
        <v>1194</v>
      </c>
      <c r="D605" s="255" t="s">
        <v>244</v>
      </c>
      <c r="E605" s="256" t="s">
        <v>1195</v>
      </c>
      <c r="F605" s="257" t="s">
        <v>1196</v>
      </c>
      <c r="G605" s="258" t="s">
        <v>178</v>
      </c>
      <c r="H605" s="259">
        <v>7.7000000000000002</v>
      </c>
      <c r="I605" s="260"/>
      <c r="J605" s="261">
        <f>ROUND(I605*H605,2)</f>
        <v>0</v>
      </c>
      <c r="K605" s="257" t="s">
        <v>165</v>
      </c>
      <c r="L605" s="262"/>
      <c r="M605" s="263" t="s">
        <v>19</v>
      </c>
      <c r="N605" s="264" t="s">
        <v>44</v>
      </c>
      <c r="O605" s="86"/>
      <c r="P605" s="223">
        <f>O605*H605</f>
        <v>0</v>
      </c>
      <c r="Q605" s="223">
        <v>0.55000000000000004</v>
      </c>
      <c r="R605" s="223">
        <f>Q605*H605</f>
        <v>4.2350000000000003</v>
      </c>
      <c r="S605" s="223">
        <v>0</v>
      </c>
      <c r="T605" s="224">
        <f>S605*H605</f>
        <v>0</v>
      </c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R605" s="225" t="s">
        <v>353</v>
      </c>
      <c r="AT605" s="225" t="s">
        <v>244</v>
      </c>
      <c r="AU605" s="225" t="s">
        <v>83</v>
      </c>
      <c r="AY605" s="19" t="s">
        <v>159</v>
      </c>
      <c r="BE605" s="226">
        <f>IF(N605="základní",J605,0)</f>
        <v>0</v>
      </c>
      <c r="BF605" s="226">
        <f>IF(N605="snížená",J605,0)</f>
        <v>0</v>
      </c>
      <c r="BG605" s="226">
        <f>IF(N605="zákl. přenesená",J605,0)</f>
        <v>0</v>
      </c>
      <c r="BH605" s="226">
        <f>IF(N605="sníž. přenesená",J605,0)</f>
        <v>0</v>
      </c>
      <c r="BI605" s="226">
        <f>IF(N605="nulová",J605,0)</f>
        <v>0</v>
      </c>
      <c r="BJ605" s="19" t="s">
        <v>81</v>
      </c>
      <c r="BK605" s="226">
        <f>ROUND(I605*H605,2)</f>
        <v>0</v>
      </c>
      <c r="BL605" s="19" t="s">
        <v>257</v>
      </c>
      <c r="BM605" s="225" t="s">
        <v>1197</v>
      </c>
    </row>
    <row r="606" s="2" customFormat="1" ht="24.15" customHeight="1">
      <c r="A606" s="40"/>
      <c r="B606" s="41"/>
      <c r="C606" s="214" t="s">
        <v>1198</v>
      </c>
      <c r="D606" s="214" t="s">
        <v>161</v>
      </c>
      <c r="E606" s="215" t="s">
        <v>1199</v>
      </c>
      <c r="F606" s="216" t="s">
        <v>1200</v>
      </c>
      <c r="G606" s="217" t="s">
        <v>164</v>
      </c>
      <c r="H606" s="218">
        <v>230</v>
      </c>
      <c r="I606" s="219"/>
      <c r="J606" s="220">
        <f>ROUND(I606*H606,2)</f>
        <v>0</v>
      </c>
      <c r="K606" s="216" t="s">
        <v>165</v>
      </c>
      <c r="L606" s="46"/>
      <c r="M606" s="221" t="s">
        <v>19</v>
      </c>
      <c r="N606" s="222" t="s">
        <v>44</v>
      </c>
      <c r="O606" s="86"/>
      <c r="P606" s="223">
        <f>O606*H606</f>
        <v>0</v>
      </c>
      <c r="Q606" s="223">
        <v>0</v>
      </c>
      <c r="R606" s="223">
        <f>Q606*H606</f>
        <v>0</v>
      </c>
      <c r="S606" s="223">
        <v>0</v>
      </c>
      <c r="T606" s="224">
        <f>S606*H606</f>
        <v>0</v>
      </c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R606" s="225" t="s">
        <v>257</v>
      </c>
      <c r="AT606" s="225" t="s">
        <v>161</v>
      </c>
      <c r="AU606" s="225" t="s">
        <v>83</v>
      </c>
      <c r="AY606" s="19" t="s">
        <v>159</v>
      </c>
      <c r="BE606" s="226">
        <f>IF(N606="základní",J606,0)</f>
        <v>0</v>
      </c>
      <c r="BF606" s="226">
        <f>IF(N606="snížená",J606,0)</f>
        <v>0</v>
      </c>
      <c r="BG606" s="226">
        <f>IF(N606="zákl. přenesená",J606,0)</f>
        <v>0</v>
      </c>
      <c r="BH606" s="226">
        <f>IF(N606="sníž. přenesená",J606,0)</f>
        <v>0</v>
      </c>
      <c r="BI606" s="226">
        <f>IF(N606="nulová",J606,0)</f>
        <v>0</v>
      </c>
      <c r="BJ606" s="19" t="s">
        <v>81</v>
      </c>
      <c r="BK606" s="226">
        <f>ROUND(I606*H606,2)</f>
        <v>0</v>
      </c>
      <c r="BL606" s="19" t="s">
        <v>257</v>
      </c>
      <c r="BM606" s="225" t="s">
        <v>1201</v>
      </c>
    </row>
    <row r="607" s="2" customFormat="1">
      <c r="A607" s="40"/>
      <c r="B607" s="41"/>
      <c r="C607" s="42"/>
      <c r="D607" s="227" t="s">
        <v>168</v>
      </c>
      <c r="E607" s="42"/>
      <c r="F607" s="228" t="s">
        <v>1202</v>
      </c>
      <c r="G607" s="42"/>
      <c r="H607" s="42"/>
      <c r="I607" s="229"/>
      <c r="J607" s="42"/>
      <c r="K607" s="42"/>
      <c r="L607" s="46"/>
      <c r="M607" s="230"/>
      <c r="N607" s="231"/>
      <c r="O607" s="86"/>
      <c r="P607" s="86"/>
      <c r="Q607" s="86"/>
      <c r="R607" s="86"/>
      <c r="S607" s="86"/>
      <c r="T607" s="87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T607" s="19" t="s">
        <v>168</v>
      </c>
      <c r="AU607" s="19" t="s">
        <v>83</v>
      </c>
    </row>
    <row r="608" s="13" customFormat="1">
      <c r="A608" s="13"/>
      <c r="B608" s="232"/>
      <c r="C608" s="233"/>
      <c r="D608" s="234" t="s">
        <v>181</v>
      </c>
      <c r="E608" s="235" t="s">
        <v>19</v>
      </c>
      <c r="F608" s="236" t="s">
        <v>1203</v>
      </c>
      <c r="G608" s="233"/>
      <c r="H608" s="237">
        <v>230</v>
      </c>
      <c r="I608" s="238"/>
      <c r="J608" s="233"/>
      <c r="K608" s="233"/>
      <c r="L608" s="239"/>
      <c r="M608" s="240"/>
      <c r="N608" s="241"/>
      <c r="O608" s="241"/>
      <c r="P608" s="241"/>
      <c r="Q608" s="241"/>
      <c r="R608" s="241"/>
      <c r="S608" s="241"/>
      <c r="T608" s="242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3" t="s">
        <v>181</v>
      </c>
      <c r="AU608" s="243" t="s">
        <v>83</v>
      </c>
      <c r="AV608" s="13" t="s">
        <v>83</v>
      </c>
      <c r="AW608" s="13" t="s">
        <v>33</v>
      </c>
      <c r="AX608" s="13" t="s">
        <v>81</v>
      </c>
      <c r="AY608" s="243" t="s">
        <v>159</v>
      </c>
    </row>
    <row r="609" s="2" customFormat="1" ht="16.5" customHeight="1">
      <c r="A609" s="40"/>
      <c r="B609" s="41"/>
      <c r="C609" s="255" t="s">
        <v>1204</v>
      </c>
      <c r="D609" s="255" t="s">
        <v>244</v>
      </c>
      <c r="E609" s="256" t="s">
        <v>1205</v>
      </c>
      <c r="F609" s="257" t="s">
        <v>1206</v>
      </c>
      <c r="G609" s="258" t="s">
        <v>178</v>
      </c>
      <c r="H609" s="259">
        <v>5.75</v>
      </c>
      <c r="I609" s="260"/>
      <c r="J609" s="261">
        <f>ROUND(I609*H609,2)</f>
        <v>0</v>
      </c>
      <c r="K609" s="257" t="s">
        <v>165</v>
      </c>
      <c r="L609" s="262"/>
      <c r="M609" s="263" t="s">
        <v>19</v>
      </c>
      <c r="N609" s="264" t="s">
        <v>44</v>
      </c>
      <c r="O609" s="86"/>
      <c r="P609" s="223">
        <f>O609*H609</f>
        <v>0</v>
      </c>
      <c r="Q609" s="223">
        <v>0.55000000000000004</v>
      </c>
      <c r="R609" s="223">
        <f>Q609*H609</f>
        <v>3.1625000000000001</v>
      </c>
      <c r="S609" s="223">
        <v>0</v>
      </c>
      <c r="T609" s="224">
        <f>S609*H609</f>
        <v>0</v>
      </c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R609" s="225" t="s">
        <v>353</v>
      </c>
      <c r="AT609" s="225" t="s">
        <v>244</v>
      </c>
      <c r="AU609" s="225" t="s">
        <v>83</v>
      </c>
      <c r="AY609" s="19" t="s">
        <v>159</v>
      </c>
      <c r="BE609" s="226">
        <f>IF(N609="základní",J609,0)</f>
        <v>0</v>
      </c>
      <c r="BF609" s="226">
        <f>IF(N609="snížená",J609,0)</f>
        <v>0</v>
      </c>
      <c r="BG609" s="226">
        <f>IF(N609="zákl. přenesená",J609,0)</f>
        <v>0</v>
      </c>
      <c r="BH609" s="226">
        <f>IF(N609="sníž. přenesená",J609,0)</f>
        <v>0</v>
      </c>
      <c r="BI609" s="226">
        <f>IF(N609="nulová",J609,0)</f>
        <v>0</v>
      </c>
      <c r="BJ609" s="19" t="s">
        <v>81</v>
      </c>
      <c r="BK609" s="226">
        <f>ROUND(I609*H609,2)</f>
        <v>0</v>
      </c>
      <c r="BL609" s="19" t="s">
        <v>257</v>
      </c>
      <c r="BM609" s="225" t="s">
        <v>1207</v>
      </c>
    </row>
    <row r="610" s="2" customFormat="1" ht="21.75" customHeight="1">
      <c r="A610" s="40"/>
      <c r="B610" s="41"/>
      <c r="C610" s="255" t="s">
        <v>1208</v>
      </c>
      <c r="D610" s="255" t="s">
        <v>244</v>
      </c>
      <c r="E610" s="256" t="s">
        <v>1209</v>
      </c>
      <c r="F610" s="257" t="s">
        <v>1210</v>
      </c>
      <c r="G610" s="258" t="s">
        <v>164</v>
      </c>
      <c r="H610" s="259">
        <v>35</v>
      </c>
      <c r="I610" s="260"/>
      <c r="J610" s="261">
        <f>ROUND(I610*H610,2)</f>
        <v>0</v>
      </c>
      <c r="K610" s="257" t="s">
        <v>165</v>
      </c>
      <c r="L610" s="262"/>
      <c r="M610" s="263" t="s">
        <v>19</v>
      </c>
      <c r="N610" s="264" t="s">
        <v>44</v>
      </c>
      <c r="O610" s="86"/>
      <c r="P610" s="223">
        <f>O610*H610</f>
        <v>0</v>
      </c>
      <c r="Q610" s="223">
        <v>0.017299999999999999</v>
      </c>
      <c r="R610" s="223">
        <f>Q610*H610</f>
        <v>0.60549999999999993</v>
      </c>
      <c r="S610" s="223">
        <v>0</v>
      </c>
      <c r="T610" s="224">
        <f>S610*H610</f>
        <v>0</v>
      </c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R610" s="225" t="s">
        <v>353</v>
      </c>
      <c r="AT610" s="225" t="s">
        <v>244</v>
      </c>
      <c r="AU610" s="225" t="s">
        <v>83</v>
      </c>
      <c r="AY610" s="19" t="s">
        <v>159</v>
      </c>
      <c r="BE610" s="226">
        <f>IF(N610="základní",J610,0)</f>
        <v>0</v>
      </c>
      <c r="BF610" s="226">
        <f>IF(N610="snížená",J610,0)</f>
        <v>0</v>
      </c>
      <c r="BG610" s="226">
        <f>IF(N610="zákl. přenesená",J610,0)</f>
        <v>0</v>
      </c>
      <c r="BH610" s="226">
        <f>IF(N610="sníž. přenesená",J610,0)</f>
        <v>0</v>
      </c>
      <c r="BI610" s="226">
        <f>IF(N610="nulová",J610,0)</f>
        <v>0</v>
      </c>
      <c r="BJ610" s="19" t="s">
        <v>81</v>
      </c>
      <c r="BK610" s="226">
        <f>ROUND(I610*H610,2)</f>
        <v>0</v>
      </c>
      <c r="BL610" s="19" t="s">
        <v>257</v>
      </c>
      <c r="BM610" s="225" t="s">
        <v>1211</v>
      </c>
    </row>
    <row r="611" s="2" customFormat="1" ht="49.05" customHeight="1">
      <c r="A611" s="40"/>
      <c r="B611" s="41"/>
      <c r="C611" s="214" t="s">
        <v>1212</v>
      </c>
      <c r="D611" s="214" t="s">
        <v>161</v>
      </c>
      <c r="E611" s="215" t="s">
        <v>1213</v>
      </c>
      <c r="F611" s="216" t="s">
        <v>1214</v>
      </c>
      <c r="G611" s="217" t="s">
        <v>164</v>
      </c>
      <c r="H611" s="218">
        <v>170</v>
      </c>
      <c r="I611" s="219"/>
      <c r="J611" s="220">
        <f>ROUND(I611*H611,2)</f>
        <v>0</v>
      </c>
      <c r="K611" s="216" t="s">
        <v>165</v>
      </c>
      <c r="L611" s="46"/>
      <c r="M611" s="221" t="s">
        <v>19</v>
      </c>
      <c r="N611" s="222" t="s">
        <v>44</v>
      </c>
      <c r="O611" s="86"/>
      <c r="P611" s="223">
        <f>O611*H611</f>
        <v>0</v>
      </c>
      <c r="Q611" s="223">
        <v>0</v>
      </c>
      <c r="R611" s="223">
        <f>Q611*H611</f>
        <v>0</v>
      </c>
      <c r="S611" s="223">
        <v>0.014999999999999999</v>
      </c>
      <c r="T611" s="224">
        <f>S611*H611</f>
        <v>2.5499999999999998</v>
      </c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R611" s="225" t="s">
        <v>257</v>
      </c>
      <c r="AT611" s="225" t="s">
        <v>161</v>
      </c>
      <c r="AU611" s="225" t="s">
        <v>83</v>
      </c>
      <c r="AY611" s="19" t="s">
        <v>159</v>
      </c>
      <c r="BE611" s="226">
        <f>IF(N611="základní",J611,0)</f>
        <v>0</v>
      </c>
      <c r="BF611" s="226">
        <f>IF(N611="snížená",J611,0)</f>
        <v>0</v>
      </c>
      <c r="BG611" s="226">
        <f>IF(N611="zákl. přenesená",J611,0)</f>
        <v>0</v>
      </c>
      <c r="BH611" s="226">
        <f>IF(N611="sníž. přenesená",J611,0)</f>
        <v>0</v>
      </c>
      <c r="BI611" s="226">
        <f>IF(N611="nulová",J611,0)</f>
        <v>0</v>
      </c>
      <c r="BJ611" s="19" t="s">
        <v>81</v>
      </c>
      <c r="BK611" s="226">
        <f>ROUND(I611*H611,2)</f>
        <v>0</v>
      </c>
      <c r="BL611" s="19" t="s">
        <v>257</v>
      </c>
      <c r="BM611" s="225" t="s">
        <v>1215</v>
      </c>
    </row>
    <row r="612" s="2" customFormat="1">
      <c r="A612" s="40"/>
      <c r="B612" s="41"/>
      <c r="C612" s="42"/>
      <c r="D612" s="227" t="s">
        <v>168</v>
      </c>
      <c r="E612" s="42"/>
      <c r="F612" s="228" t="s">
        <v>1216</v>
      </c>
      <c r="G612" s="42"/>
      <c r="H612" s="42"/>
      <c r="I612" s="229"/>
      <c r="J612" s="42"/>
      <c r="K612" s="42"/>
      <c r="L612" s="46"/>
      <c r="M612" s="230"/>
      <c r="N612" s="231"/>
      <c r="O612" s="86"/>
      <c r="P612" s="86"/>
      <c r="Q612" s="86"/>
      <c r="R612" s="86"/>
      <c r="S612" s="86"/>
      <c r="T612" s="87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T612" s="19" t="s">
        <v>168</v>
      </c>
      <c r="AU612" s="19" t="s">
        <v>83</v>
      </c>
    </row>
    <row r="613" s="13" customFormat="1">
      <c r="A613" s="13"/>
      <c r="B613" s="232"/>
      <c r="C613" s="233"/>
      <c r="D613" s="234" t="s">
        <v>181</v>
      </c>
      <c r="E613" s="235" t="s">
        <v>19</v>
      </c>
      <c r="F613" s="236" t="s">
        <v>1217</v>
      </c>
      <c r="G613" s="233"/>
      <c r="H613" s="237">
        <v>170</v>
      </c>
      <c r="I613" s="238"/>
      <c r="J613" s="233"/>
      <c r="K613" s="233"/>
      <c r="L613" s="239"/>
      <c r="M613" s="240"/>
      <c r="N613" s="241"/>
      <c r="O613" s="241"/>
      <c r="P613" s="241"/>
      <c r="Q613" s="241"/>
      <c r="R613" s="241"/>
      <c r="S613" s="241"/>
      <c r="T613" s="242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43" t="s">
        <v>181</v>
      </c>
      <c r="AU613" s="243" t="s">
        <v>83</v>
      </c>
      <c r="AV613" s="13" t="s">
        <v>83</v>
      </c>
      <c r="AW613" s="13" t="s">
        <v>33</v>
      </c>
      <c r="AX613" s="13" t="s">
        <v>81</v>
      </c>
      <c r="AY613" s="243" t="s">
        <v>159</v>
      </c>
    </row>
    <row r="614" s="2" customFormat="1" ht="24.15" customHeight="1">
      <c r="A614" s="40"/>
      <c r="B614" s="41"/>
      <c r="C614" s="214" t="s">
        <v>1218</v>
      </c>
      <c r="D614" s="214" t="s">
        <v>161</v>
      </c>
      <c r="E614" s="215" t="s">
        <v>1219</v>
      </c>
      <c r="F614" s="216" t="s">
        <v>1220</v>
      </c>
      <c r="G614" s="217" t="s">
        <v>172</v>
      </c>
      <c r="H614" s="218">
        <v>345</v>
      </c>
      <c r="I614" s="219"/>
      <c r="J614" s="220">
        <f>ROUND(I614*H614,2)</f>
        <v>0</v>
      </c>
      <c r="K614" s="216" t="s">
        <v>165</v>
      </c>
      <c r="L614" s="46"/>
      <c r="M614" s="221" t="s">
        <v>19</v>
      </c>
      <c r="N614" s="222" t="s">
        <v>44</v>
      </c>
      <c r="O614" s="86"/>
      <c r="P614" s="223">
        <f>O614*H614</f>
        <v>0</v>
      </c>
      <c r="Q614" s="223">
        <v>2.0000000000000002E-05</v>
      </c>
      <c r="R614" s="223">
        <f>Q614*H614</f>
        <v>0.0069000000000000008</v>
      </c>
      <c r="S614" s="223">
        <v>0</v>
      </c>
      <c r="T614" s="224">
        <f>S614*H614</f>
        <v>0</v>
      </c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R614" s="225" t="s">
        <v>257</v>
      </c>
      <c r="AT614" s="225" t="s">
        <v>161</v>
      </c>
      <c r="AU614" s="225" t="s">
        <v>83</v>
      </c>
      <c r="AY614" s="19" t="s">
        <v>159</v>
      </c>
      <c r="BE614" s="226">
        <f>IF(N614="základní",J614,0)</f>
        <v>0</v>
      </c>
      <c r="BF614" s="226">
        <f>IF(N614="snížená",J614,0)</f>
        <v>0</v>
      </c>
      <c r="BG614" s="226">
        <f>IF(N614="zákl. přenesená",J614,0)</f>
        <v>0</v>
      </c>
      <c r="BH614" s="226">
        <f>IF(N614="sníž. přenesená",J614,0)</f>
        <v>0</v>
      </c>
      <c r="BI614" s="226">
        <f>IF(N614="nulová",J614,0)</f>
        <v>0</v>
      </c>
      <c r="BJ614" s="19" t="s">
        <v>81</v>
      </c>
      <c r="BK614" s="226">
        <f>ROUND(I614*H614,2)</f>
        <v>0</v>
      </c>
      <c r="BL614" s="19" t="s">
        <v>257</v>
      </c>
      <c r="BM614" s="225" t="s">
        <v>1221</v>
      </c>
    </row>
    <row r="615" s="2" customFormat="1">
      <c r="A615" s="40"/>
      <c r="B615" s="41"/>
      <c r="C615" s="42"/>
      <c r="D615" s="227" t="s">
        <v>168</v>
      </c>
      <c r="E615" s="42"/>
      <c r="F615" s="228" t="s">
        <v>1222</v>
      </c>
      <c r="G615" s="42"/>
      <c r="H615" s="42"/>
      <c r="I615" s="229"/>
      <c r="J615" s="42"/>
      <c r="K615" s="42"/>
      <c r="L615" s="46"/>
      <c r="M615" s="230"/>
      <c r="N615" s="231"/>
      <c r="O615" s="86"/>
      <c r="P615" s="86"/>
      <c r="Q615" s="86"/>
      <c r="R615" s="86"/>
      <c r="S615" s="86"/>
      <c r="T615" s="87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T615" s="19" t="s">
        <v>168</v>
      </c>
      <c r="AU615" s="19" t="s">
        <v>83</v>
      </c>
    </row>
    <row r="616" s="13" customFormat="1">
      <c r="A616" s="13"/>
      <c r="B616" s="232"/>
      <c r="C616" s="233"/>
      <c r="D616" s="234" t="s">
        <v>181</v>
      </c>
      <c r="E616" s="235" t="s">
        <v>19</v>
      </c>
      <c r="F616" s="236" t="s">
        <v>1223</v>
      </c>
      <c r="G616" s="233"/>
      <c r="H616" s="237">
        <v>345</v>
      </c>
      <c r="I616" s="238"/>
      <c r="J616" s="233"/>
      <c r="K616" s="233"/>
      <c r="L616" s="239"/>
      <c r="M616" s="240"/>
      <c r="N616" s="241"/>
      <c r="O616" s="241"/>
      <c r="P616" s="241"/>
      <c r="Q616" s="241"/>
      <c r="R616" s="241"/>
      <c r="S616" s="241"/>
      <c r="T616" s="242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3" t="s">
        <v>181</v>
      </c>
      <c r="AU616" s="243" t="s">
        <v>83</v>
      </c>
      <c r="AV616" s="13" t="s">
        <v>83</v>
      </c>
      <c r="AW616" s="13" t="s">
        <v>33</v>
      </c>
      <c r="AX616" s="13" t="s">
        <v>81</v>
      </c>
      <c r="AY616" s="243" t="s">
        <v>159</v>
      </c>
    </row>
    <row r="617" s="2" customFormat="1" ht="24.15" customHeight="1">
      <c r="A617" s="40"/>
      <c r="B617" s="41"/>
      <c r="C617" s="255" t="s">
        <v>1224</v>
      </c>
      <c r="D617" s="255" t="s">
        <v>244</v>
      </c>
      <c r="E617" s="256" t="s">
        <v>1225</v>
      </c>
      <c r="F617" s="257" t="s">
        <v>1226</v>
      </c>
      <c r="G617" s="258" t="s">
        <v>178</v>
      </c>
      <c r="H617" s="259">
        <v>0.90000000000000002</v>
      </c>
      <c r="I617" s="260"/>
      <c r="J617" s="261">
        <f>ROUND(I617*H617,2)</f>
        <v>0</v>
      </c>
      <c r="K617" s="257" t="s">
        <v>165</v>
      </c>
      <c r="L617" s="262"/>
      <c r="M617" s="263" t="s">
        <v>19</v>
      </c>
      <c r="N617" s="264" t="s">
        <v>44</v>
      </c>
      <c r="O617" s="86"/>
      <c r="P617" s="223">
        <f>O617*H617</f>
        <v>0</v>
      </c>
      <c r="Q617" s="223">
        <v>0.55000000000000004</v>
      </c>
      <c r="R617" s="223">
        <f>Q617*H617</f>
        <v>0.49500000000000005</v>
      </c>
      <c r="S617" s="223">
        <v>0</v>
      </c>
      <c r="T617" s="224">
        <f>S617*H617</f>
        <v>0</v>
      </c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R617" s="225" t="s">
        <v>353</v>
      </c>
      <c r="AT617" s="225" t="s">
        <v>244</v>
      </c>
      <c r="AU617" s="225" t="s">
        <v>83</v>
      </c>
      <c r="AY617" s="19" t="s">
        <v>159</v>
      </c>
      <c r="BE617" s="226">
        <f>IF(N617="základní",J617,0)</f>
        <v>0</v>
      </c>
      <c r="BF617" s="226">
        <f>IF(N617="snížená",J617,0)</f>
        <v>0</v>
      </c>
      <c r="BG617" s="226">
        <f>IF(N617="zákl. přenesená",J617,0)</f>
        <v>0</v>
      </c>
      <c r="BH617" s="226">
        <f>IF(N617="sníž. přenesená",J617,0)</f>
        <v>0</v>
      </c>
      <c r="BI617" s="226">
        <f>IF(N617="nulová",J617,0)</f>
        <v>0</v>
      </c>
      <c r="BJ617" s="19" t="s">
        <v>81</v>
      </c>
      <c r="BK617" s="226">
        <f>ROUND(I617*H617,2)</f>
        <v>0</v>
      </c>
      <c r="BL617" s="19" t="s">
        <v>257</v>
      </c>
      <c r="BM617" s="225" t="s">
        <v>1227</v>
      </c>
    </row>
    <row r="618" s="2" customFormat="1" ht="24.15" customHeight="1">
      <c r="A618" s="40"/>
      <c r="B618" s="41"/>
      <c r="C618" s="214" t="s">
        <v>1228</v>
      </c>
      <c r="D618" s="214" t="s">
        <v>161</v>
      </c>
      <c r="E618" s="215" t="s">
        <v>1229</v>
      </c>
      <c r="F618" s="216" t="s">
        <v>1230</v>
      </c>
      <c r="G618" s="217" t="s">
        <v>363</v>
      </c>
      <c r="H618" s="218">
        <v>1</v>
      </c>
      <c r="I618" s="219"/>
      <c r="J618" s="220">
        <f>ROUND(I618*H618,2)</f>
        <v>0</v>
      </c>
      <c r="K618" s="216" t="s">
        <v>165</v>
      </c>
      <c r="L618" s="46"/>
      <c r="M618" s="221" t="s">
        <v>19</v>
      </c>
      <c r="N618" s="222" t="s">
        <v>44</v>
      </c>
      <c r="O618" s="86"/>
      <c r="P618" s="223">
        <f>O618*H618</f>
        <v>0</v>
      </c>
      <c r="Q618" s="223">
        <v>0</v>
      </c>
      <c r="R618" s="223">
        <f>Q618*H618</f>
        <v>0</v>
      </c>
      <c r="S618" s="223">
        <v>0.20000000000000001</v>
      </c>
      <c r="T618" s="224">
        <f>S618*H618</f>
        <v>0.20000000000000001</v>
      </c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R618" s="225" t="s">
        <v>257</v>
      </c>
      <c r="AT618" s="225" t="s">
        <v>161</v>
      </c>
      <c r="AU618" s="225" t="s">
        <v>83</v>
      </c>
      <c r="AY618" s="19" t="s">
        <v>159</v>
      </c>
      <c r="BE618" s="226">
        <f>IF(N618="základní",J618,0)</f>
        <v>0</v>
      </c>
      <c r="BF618" s="226">
        <f>IF(N618="snížená",J618,0)</f>
        <v>0</v>
      </c>
      <c r="BG618" s="226">
        <f>IF(N618="zákl. přenesená",J618,0)</f>
        <v>0</v>
      </c>
      <c r="BH618" s="226">
        <f>IF(N618="sníž. přenesená",J618,0)</f>
        <v>0</v>
      </c>
      <c r="BI618" s="226">
        <f>IF(N618="nulová",J618,0)</f>
        <v>0</v>
      </c>
      <c r="BJ618" s="19" t="s">
        <v>81</v>
      </c>
      <c r="BK618" s="226">
        <f>ROUND(I618*H618,2)</f>
        <v>0</v>
      </c>
      <c r="BL618" s="19" t="s">
        <v>257</v>
      </c>
      <c r="BM618" s="225" t="s">
        <v>1231</v>
      </c>
    </row>
    <row r="619" s="2" customFormat="1">
      <c r="A619" s="40"/>
      <c r="B619" s="41"/>
      <c r="C619" s="42"/>
      <c r="D619" s="227" t="s">
        <v>168</v>
      </c>
      <c r="E619" s="42"/>
      <c r="F619" s="228" t="s">
        <v>1232</v>
      </c>
      <c r="G619" s="42"/>
      <c r="H619" s="42"/>
      <c r="I619" s="229"/>
      <c r="J619" s="42"/>
      <c r="K619" s="42"/>
      <c r="L619" s="46"/>
      <c r="M619" s="230"/>
      <c r="N619" s="231"/>
      <c r="O619" s="86"/>
      <c r="P619" s="86"/>
      <c r="Q619" s="86"/>
      <c r="R619" s="86"/>
      <c r="S619" s="86"/>
      <c r="T619" s="87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T619" s="19" t="s">
        <v>168</v>
      </c>
      <c r="AU619" s="19" t="s">
        <v>83</v>
      </c>
    </row>
    <row r="620" s="2" customFormat="1" ht="37.8" customHeight="1">
      <c r="A620" s="40"/>
      <c r="B620" s="41"/>
      <c r="C620" s="214" t="s">
        <v>1233</v>
      </c>
      <c r="D620" s="214" t="s">
        <v>161</v>
      </c>
      <c r="E620" s="215" t="s">
        <v>1234</v>
      </c>
      <c r="F620" s="216" t="s">
        <v>1235</v>
      </c>
      <c r="G620" s="217" t="s">
        <v>178</v>
      </c>
      <c r="H620" s="218">
        <v>18.850000000000001</v>
      </c>
      <c r="I620" s="219"/>
      <c r="J620" s="220">
        <f>ROUND(I620*H620,2)</f>
        <v>0</v>
      </c>
      <c r="K620" s="216" t="s">
        <v>165</v>
      </c>
      <c r="L620" s="46"/>
      <c r="M620" s="221" t="s">
        <v>19</v>
      </c>
      <c r="N620" s="222" t="s">
        <v>44</v>
      </c>
      <c r="O620" s="86"/>
      <c r="P620" s="223">
        <f>O620*H620</f>
        <v>0</v>
      </c>
      <c r="Q620" s="223">
        <v>0.023300000000000001</v>
      </c>
      <c r="R620" s="223">
        <f>Q620*H620</f>
        <v>0.43920500000000007</v>
      </c>
      <c r="S620" s="223">
        <v>0</v>
      </c>
      <c r="T620" s="224">
        <f>S620*H620</f>
        <v>0</v>
      </c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R620" s="225" t="s">
        <v>257</v>
      </c>
      <c r="AT620" s="225" t="s">
        <v>161</v>
      </c>
      <c r="AU620" s="225" t="s">
        <v>83</v>
      </c>
      <c r="AY620" s="19" t="s">
        <v>159</v>
      </c>
      <c r="BE620" s="226">
        <f>IF(N620="základní",J620,0)</f>
        <v>0</v>
      </c>
      <c r="BF620" s="226">
        <f>IF(N620="snížená",J620,0)</f>
        <v>0</v>
      </c>
      <c r="BG620" s="226">
        <f>IF(N620="zákl. přenesená",J620,0)</f>
        <v>0</v>
      </c>
      <c r="BH620" s="226">
        <f>IF(N620="sníž. přenesená",J620,0)</f>
        <v>0</v>
      </c>
      <c r="BI620" s="226">
        <f>IF(N620="nulová",J620,0)</f>
        <v>0</v>
      </c>
      <c r="BJ620" s="19" t="s">
        <v>81</v>
      </c>
      <c r="BK620" s="226">
        <f>ROUND(I620*H620,2)</f>
        <v>0</v>
      </c>
      <c r="BL620" s="19" t="s">
        <v>257</v>
      </c>
      <c r="BM620" s="225" t="s">
        <v>1236</v>
      </c>
    </row>
    <row r="621" s="2" customFormat="1">
      <c r="A621" s="40"/>
      <c r="B621" s="41"/>
      <c r="C621" s="42"/>
      <c r="D621" s="227" t="s">
        <v>168</v>
      </c>
      <c r="E621" s="42"/>
      <c r="F621" s="228" t="s">
        <v>1237</v>
      </c>
      <c r="G621" s="42"/>
      <c r="H621" s="42"/>
      <c r="I621" s="229"/>
      <c r="J621" s="42"/>
      <c r="K621" s="42"/>
      <c r="L621" s="46"/>
      <c r="M621" s="230"/>
      <c r="N621" s="231"/>
      <c r="O621" s="86"/>
      <c r="P621" s="86"/>
      <c r="Q621" s="86"/>
      <c r="R621" s="86"/>
      <c r="S621" s="86"/>
      <c r="T621" s="87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T621" s="19" t="s">
        <v>168</v>
      </c>
      <c r="AU621" s="19" t="s">
        <v>83</v>
      </c>
    </row>
    <row r="622" s="2" customFormat="1" ht="37.8" customHeight="1">
      <c r="A622" s="40"/>
      <c r="B622" s="41"/>
      <c r="C622" s="214" t="s">
        <v>1238</v>
      </c>
      <c r="D622" s="214" t="s">
        <v>161</v>
      </c>
      <c r="E622" s="215" t="s">
        <v>1239</v>
      </c>
      <c r="F622" s="216" t="s">
        <v>1240</v>
      </c>
      <c r="G622" s="217" t="s">
        <v>164</v>
      </c>
      <c r="H622" s="218">
        <v>53.5</v>
      </c>
      <c r="I622" s="219"/>
      <c r="J622" s="220">
        <f>ROUND(I622*H622,2)</f>
        <v>0</v>
      </c>
      <c r="K622" s="216" t="s">
        <v>165</v>
      </c>
      <c r="L622" s="46"/>
      <c r="M622" s="221" t="s">
        <v>19</v>
      </c>
      <c r="N622" s="222" t="s">
        <v>44</v>
      </c>
      <c r="O622" s="86"/>
      <c r="P622" s="223">
        <f>O622*H622</f>
        <v>0</v>
      </c>
      <c r="Q622" s="223">
        <v>0.01959</v>
      </c>
      <c r="R622" s="223">
        <f>Q622*H622</f>
        <v>1.048065</v>
      </c>
      <c r="S622" s="223">
        <v>0</v>
      </c>
      <c r="T622" s="224">
        <f>S622*H622</f>
        <v>0</v>
      </c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R622" s="225" t="s">
        <v>257</v>
      </c>
      <c r="AT622" s="225" t="s">
        <v>161</v>
      </c>
      <c r="AU622" s="225" t="s">
        <v>83</v>
      </c>
      <c r="AY622" s="19" t="s">
        <v>159</v>
      </c>
      <c r="BE622" s="226">
        <f>IF(N622="základní",J622,0)</f>
        <v>0</v>
      </c>
      <c r="BF622" s="226">
        <f>IF(N622="snížená",J622,0)</f>
        <v>0</v>
      </c>
      <c r="BG622" s="226">
        <f>IF(N622="zákl. přenesená",J622,0)</f>
        <v>0</v>
      </c>
      <c r="BH622" s="226">
        <f>IF(N622="sníž. přenesená",J622,0)</f>
        <v>0</v>
      </c>
      <c r="BI622" s="226">
        <f>IF(N622="nulová",J622,0)</f>
        <v>0</v>
      </c>
      <c r="BJ622" s="19" t="s">
        <v>81</v>
      </c>
      <c r="BK622" s="226">
        <f>ROUND(I622*H622,2)</f>
        <v>0</v>
      </c>
      <c r="BL622" s="19" t="s">
        <v>257</v>
      </c>
      <c r="BM622" s="225" t="s">
        <v>1241</v>
      </c>
    </row>
    <row r="623" s="2" customFormat="1">
      <c r="A623" s="40"/>
      <c r="B623" s="41"/>
      <c r="C623" s="42"/>
      <c r="D623" s="227" t="s">
        <v>168</v>
      </c>
      <c r="E623" s="42"/>
      <c r="F623" s="228" t="s">
        <v>1242</v>
      </c>
      <c r="G623" s="42"/>
      <c r="H623" s="42"/>
      <c r="I623" s="229"/>
      <c r="J623" s="42"/>
      <c r="K623" s="42"/>
      <c r="L623" s="46"/>
      <c r="M623" s="230"/>
      <c r="N623" s="231"/>
      <c r="O623" s="86"/>
      <c r="P623" s="86"/>
      <c r="Q623" s="86"/>
      <c r="R623" s="86"/>
      <c r="S623" s="86"/>
      <c r="T623" s="87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T623" s="19" t="s">
        <v>168</v>
      </c>
      <c r="AU623" s="19" t="s">
        <v>83</v>
      </c>
    </row>
    <row r="624" s="13" customFormat="1">
      <c r="A624" s="13"/>
      <c r="B624" s="232"/>
      <c r="C624" s="233"/>
      <c r="D624" s="234" t="s">
        <v>181</v>
      </c>
      <c r="E624" s="235" t="s">
        <v>19</v>
      </c>
      <c r="F624" s="236" t="s">
        <v>1243</v>
      </c>
      <c r="G624" s="233"/>
      <c r="H624" s="237">
        <v>53.5</v>
      </c>
      <c r="I624" s="238"/>
      <c r="J624" s="233"/>
      <c r="K624" s="233"/>
      <c r="L624" s="239"/>
      <c r="M624" s="240"/>
      <c r="N624" s="241"/>
      <c r="O624" s="241"/>
      <c r="P624" s="241"/>
      <c r="Q624" s="241"/>
      <c r="R624" s="241"/>
      <c r="S624" s="241"/>
      <c r="T624" s="242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3" t="s">
        <v>181</v>
      </c>
      <c r="AU624" s="243" t="s">
        <v>83</v>
      </c>
      <c r="AV624" s="13" t="s">
        <v>83</v>
      </c>
      <c r="AW624" s="13" t="s">
        <v>33</v>
      </c>
      <c r="AX624" s="13" t="s">
        <v>81</v>
      </c>
      <c r="AY624" s="243" t="s">
        <v>159</v>
      </c>
    </row>
    <row r="625" s="2" customFormat="1" ht="24.15" customHeight="1">
      <c r="A625" s="40"/>
      <c r="B625" s="41"/>
      <c r="C625" s="214" t="s">
        <v>1244</v>
      </c>
      <c r="D625" s="214" t="s">
        <v>161</v>
      </c>
      <c r="E625" s="215" t="s">
        <v>1245</v>
      </c>
      <c r="F625" s="216" t="s">
        <v>1246</v>
      </c>
      <c r="G625" s="217" t="s">
        <v>172</v>
      </c>
      <c r="H625" s="218">
        <v>190</v>
      </c>
      <c r="I625" s="219"/>
      <c r="J625" s="220">
        <f>ROUND(I625*H625,2)</f>
        <v>0</v>
      </c>
      <c r="K625" s="216" t="s">
        <v>165</v>
      </c>
      <c r="L625" s="46"/>
      <c r="M625" s="221" t="s">
        <v>19</v>
      </c>
      <c r="N625" s="222" t="s">
        <v>44</v>
      </c>
      <c r="O625" s="86"/>
      <c r="P625" s="223">
        <f>O625*H625</f>
        <v>0</v>
      </c>
      <c r="Q625" s="223">
        <v>1.0000000000000001E-05</v>
      </c>
      <c r="R625" s="223">
        <f>Q625*H625</f>
        <v>0.0019000000000000002</v>
      </c>
      <c r="S625" s="223">
        <v>0</v>
      </c>
      <c r="T625" s="224">
        <f>S625*H625</f>
        <v>0</v>
      </c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R625" s="225" t="s">
        <v>257</v>
      </c>
      <c r="AT625" s="225" t="s">
        <v>161</v>
      </c>
      <c r="AU625" s="225" t="s">
        <v>83</v>
      </c>
      <c r="AY625" s="19" t="s">
        <v>159</v>
      </c>
      <c r="BE625" s="226">
        <f>IF(N625="základní",J625,0)</f>
        <v>0</v>
      </c>
      <c r="BF625" s="226">
        <f>IF(N625="snížená",J625,0)</f>
        <v>0</v>
      </c>
      <c r="BG625" s="226">
        <f>IF(N625="zákl. přenesená",J625,0)</f>
        <v>0</v>
      </c>
      <c r="BH625" s="226">
        <f>IF(N625="sníž. přenesená",J625,0)</f>
        <v>0</v>
      </c>
      <c r="BI625" s="226">
        <f>IF(N625="nulová",J625,0)</f>
        <v>0</v>
      </c>
      <c r="BJ625" s="19" t="s">
        <v>81</v>
      </c>
      <c r="BK625" s="226">
        <f>ROUND(I625*H625,2)</f>
        <v>0</v>
      </c>
      <c r="BL625" s="19" t="s">
        <v>257</v>
      </c>
      <c r="BM625" s="225" t="s">
        <v>1247</v>
      </c>
    </row>
    <row r="626" s="2" customFormat="1">
      <c r="A626" s="40"/>
      <c r="B626" s="41"/>
      <c r="C626" s="42"/>
      <c r="D626" s="227" t="s">
        <v>168</v>
      </c>
      <c r="E626" s="42"/>
      <c r="F626" s="228" t="s">
        <v>1248</v>
      </c>
      <c r="G626" s="42"/>
      <c r="H626" s="42"/>
      <c r="I626" s="229"/>
      <c r="J626" s="42"/>
      <c r="K626" s="42"/>
      <c r="L626" s="46"/>
      <c r="M626" s="230"/>
      <c r="N626" s="231"/>
      <c r="O626" s="86"/>
      <c r="P626" s="86"/>
      <c r="Q626" s="86"/>
      <c r="R626" s="86"/>
      <c r="S626" s="86"/>
      <c r="T626" s="87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T626" s="19" t="s">
        <v>168</v>
      </c>
      <c r="AU626" s="19" t="s">
        <v>83</v>
      </c>
    </row>
    <row r="627" s="2" customFormat="1" ht="21.75" customHeight="1">
      <c r="A627" s="40"/>
      <c r="B627" s="41"/>
      <c r="C627" s="255" t="s">
        <v>1249</v>
      </c>
      <c r="D627" s="255" t="s">
        <v>244</v>
      </c>
      <c r="E627" s="256" t="s">
        <v>1250</v>
      </c>
      <c r="F627" s="257" t="s">
        <v>1251</v>
      </c>
      <c r="G627" s="258" t="s">
        <v>178</v>
      </c>
      <c r="H627" s="259">
        <v>1.3500000000000001</v>
      </c>
      <c r="I627" s="260"/>
      <c r="J627" s="261">
        <f>ROUND(I627*H627,2)</f>
        <v>0</v>
      </c>
      <c r="K627" s="257" t="s">
        <v>165</v>
      </c>
      <c r="L627" s="262"/>
      <c r="M627" s="263" t="s">
        <v>19</v>
      </c>
      <c r="N627" s="264" t="s">
        <v>44</v>
      </c>
      <c r="O627" s="86"/>
      <c r="P627" s="223">
        <f>O627*H627</f>
        <v>0</v>
      </c>
      <c r="Q627" s="223">
        <v>0.55000000000000004</v>
      </c>
      <c r="R627" s="223">
        <f>Q627*H627</f>
        <v>0.74250000000000016</v>
      </c>
      <c r="S627" s="223">
        <v>0</v>
      </c>
      <c r="T627" s="224">
        <f>S627*H627</f>
        <v>0</v>
      </c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R627" s="225" t="s">
        <v>353</v>
      </c>
      <c r="AT627" s="225" t="s">
        <v>244</v>
      </c>
      <c r="AU627" s="225" t="s">
        <v>83</v>
      </c>
      <c r="AY627" s="19" t="s">
        <v>159</v>
      </c>
      <c r="BE627" s="226">
        <f>IF(N627="základní",J627,0)</f>
        <v>0</v>
      </c>
      <c r="BF627" s="226">
        <f>IF(N627="snížená",J627,0)</f>
        <v>0</v>
      </c>
      <c r="BG627" s="226">
        <f>IF(N627="zákl. přenesená",J627,0)</f>
        <v>0</v>
      </c>
      <c r="BH627" s="226">
        <f>IF(N627="sníž. přenesená",J627,0)</f>
        <v>0</v>
      </c>
      <c r="BI627" s="226">
        <f>IF(N627="nulová",J627,0)</f>
        <v>0</v>
      </c>
      <c r="BJ627" s="19" t="s">
        <v>81</v>
      </c>
      <c r="BK627" s="226">
        <f>ROUND(I627*H627,2)</f>
        <v>0</v>
      </c>
      <c r="BL627" s="19" t="s">
        <v>257</v>
      </c>
      <c r="BM627" s="225" t="s">
        <v>1252</v>
      </c>
    </row>
    <row r="628" s="2" customFormat="1" ht="24.15" customHeight="1">
      <c r="A628" s="40"/>
      <c r="B628" s="41"/>
      <c r="C628" s="214" t="s">
        <v>1253</v>
      </c>
      <c r="D628" s="214" t="s">
        <v>161</v>
      </c>
      <c r="E628" s="215" t="s">
        <v>1254</v>
      </c>
      <c r="F628" s="216" t="s">
        <v>1255</v>
      </c>
      <c r="G628" s="217" t="s">
        <v>164</v>
      </c>
      <c r="H628" s="218">
        <v>1.3500000000000001</v>
      </c>
      <c r="I628" s="219"/>
      <c r="J628" s="220">
        <f>ROUND(I628*H628,2)</f>
        <v>0</v>
      </c>
      <c r="K628" s="216" t="s">
        <v>165</v>
      </c>
      <c r="L628" s="46"/>
      <c r="M628" s="221" t="s">
        <v>19</v>
      </c>
      <c r="N628" s="222" t="s">
        <v>44</v>
      </c>
      <c r="O628" s="86"/>
      <c r="P628" s="223">
        <f>O628*H628</f>
        <v>0</v>
      </c>
      <c r="Q628" s="223">
        <v>0.00018000000000000001</v>
      </c>
      <c r="R628" s="223">
        <f>Q628*H628</f>
        <v>0.00024300000000000003</v>
      </c>
      <c r="S628" s="223">
        <v>0</v>
      </c>
      <c r="T628" s="224">
        <f>S628*H628</f>
        <v>0</v>
      </c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R628" s="225" t="s">
        <v>257</v>
      </c>
      <c r="AT628" s="225" t="s">
        <v>161</v>
      </c>
      <c r="AU628" s="225" t="s">
        <v>83</v>
      </c>
      <c r="AY628" s="19" t="s">
        <v>159</v>
      </c>
      <c r="BE628" s="226">
        <f>IF(N628="základní",J628,0)</f>
        <v>0</v>
      </c>
      <c r="BF628" s="226">
        <f>IF(N628="snížená",J628,0)</f>
        <v>0</v>
      </c>
      <c r="BG628" s="226">
        <f>IF(N628="zákl. přenesená",J628,0)</f>
        <v>0</v>
      </c>
      <c r="BH628" s="226">
        <f>IF(N628="sníž. přenesená",J628,0)</f>
        <v>0</v>
      </c>
      <c r="BI628" s="226">
        <f>IF(N628="nulová",J628,0)</f>
        <v>0</v>
      </c>
      <c r="BJ628" s="19" t="s">
        <v>81</v>
      </c>
      <c r="BK628" s="226">
        <f>ROUND(I628*H628,2)</f>
        <v>0</v>
      </c>
      <c r="BL628" s="19" t="s">
        <v>257</v>
      </c>
      <c r="BM628" s="225" t="s">
        <v>1256</v>
      </c>
    </row>
    <row r="629" s="2" customFormat="1">
      <c r="A629" s="40"/>
      <c r="B629" s="41"/>
      <c r="C629" s="42"/>
      <c r="D629" s="227" t="s">
        <v>168</v>
      </c>
      <c r="E629" s="42"/>
      <c r="F629" s="228" t="s">
        <v>1257</v>
      </c>
      <c r="G629" s="42"/>
      <c r="H629" s="42"/>
      <c r="I629" s="229"/>
      <c r="J629" s="42"/>
      <c r="K629" s="42"/>
      <c r="L629" s="46"/>
      <c r="M629" s="230"/>
      <c r="N629" s="231"/>
      <c r="O629" s="86"/>
      <c r="P629" s="86"/>
      <c r="Q629" s="86"/>
      <c r="R629" s="86"/>
      <c r="S629" s="86"/>
      <c r="T629" s="87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T629" s="19" t="s">
        <v>168</v>
      </c>
      <c r="AU629" s="19" t="s">
        <v>83</v>
      </c>
    </row>
    <row r="630" s="2" customFormat="1" ht="24.15" customHeight="1">
      <c r="A630" s="40"/>
      <c r="B630" s="41"/>
      <c r="C630" s="214" t="s">
        <v>1258</v>
      </c>
      <c r="D630" s="214" t="s">
        <v>161</v>
      </c>
      <c r="E630" s="215" t="s">
        <v>1259</v>
      </c>
      <c r="F630" s="216" t="s">
        <v>1260</v>
      </c>
      <c r="G630" s="217" t="s">
        <v>172</v>
      </c>
      <c r="H630" s="218">
        <v>100</v>
      </c>
      <c r="I630" s="219"/>
      <c r="J630" s="220">
        <f>ROUND(I630*H630,2)</f>
        <v>0</v>
      </c>
      <c r="K630" s="216" t="s">
        <v>165</v>
      </c>
      <c r="L630" s="46"/>
      <c r="M630" s="221" t="s">
        <v>19</v>
      </c>
      <c r="N630" s="222" t="s">
        <v>44</v>
      </c>
      <c r="O630" s="86"/>
      <c r="P630" s="223">
        <f>O630*H630</f>
        <v>0</v>
      </c>
      <c r="Q630" s="223">
        <v>0</v>
      </c>
      <c r="R630" s="223">
        <f>Q630*H630</f>
        <v>0</v>
      </c>
      <c r="S630" s="223">
        <v>0</v>
      </c>
      <c r="T630" s="224">
        <f>S630*H630</f>
        <v>0</v>
      </c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R630" s="225" t="s">
        <v>257</v>
      </c>
      <c r="AT630" s="225" t="s">
        <v>161</v>
      </c>
      <c r="AU630" s="225" t="s">
        <v>83</v>
      </c>
      <c r="AY630" s="19" t="s">
        <v>159</v>
      </c>
      <c r="BE630" s="226">
        <f>IF(N630="základní",J630,0)</f>
        <v>0</v>
      </c>
      <c r="BF630" s="226">
        <f>IF(N630="snížená",J630,0)</f>
        <v>0</v>
      </c>
      <c r="BG630" s="226">
        <f>IF(N630="zákl. přenesená",J630,0)</f>
        <v>0</v>
      </c>
      <c r="BH630" s="226">
        <f>IF(N630="sníž. přenesená",J630,0)</f>
        <v>0</v>
      </c>
      <c r="BI630" s="226">
        <f>IF(N630="nulová",J630,0)</f>
        <v>0</v>
      </c>
      <c r="BJ630" s="19" t="s">
        <v>81</v>
      </c>
      <c r="BK630" s="226">
        <f>ROUND(I630*H630,2)</f>
        <v>0</v>
      </c>
      <c r="BL630" s="19" t="s">
        <v>257</v>
      </c>
      <c r="BM630" s="225" t="s">
        <v>1261</v>
      </c>
    </row>
    <row r="631" s="2" customFormat="1">
      <c r="A631" s="40"/>
      <c r="B631" s="41"/>
      <c r="C631" s="42"/>
      <c r="D631" s="227" t="s">
        <v>168</v>
      </c>
      <c r="E631" s="42"/>
      <c r="F631" s="228" t="s">
        <v>1262</v>
      </c>
      <c r="G631" s="42"/>
      <c r="H631" s="42"/>
      <c r="I631" s="229"/>
      <c r="J631" s="42"/>
      <c r="K631" s="42"/>
      <c r="L631" s="46"/>
      <c r="M631" s="230"/>
      <c r="N631" s="231"/>
      <c r="O631" s="86"/>
      <c r="P631" s="86"/>
      <c r="Q631" s="86"/>
      <c r="R631" s="86"/>
      <c r="S631" s="86"/>
      <c r="T631" s="87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T631" s="19" t="s">
        <v>168</v>
      </c>
      <c r="AU631" s="19" t="s">
        <v>83</v>
      </c>
    </row>
    <row r="632" s="2" customFormat="1" ht="21.75" customHeight="1">
      <c r="A632" s="40"/>
      <c r="B632" s="41"/>
      <c r="C632" s="255" t="s">
        <v>1263</v>
      </c>
      <c r="D632" s="255" t="s">
        <v>244</v>
      </c>
      <c r="E632" s="256" t="s">
        <v>1250</v>
      </c>
      <c r="F632" s="257" t="s">
        <v>1251</v>
      </c>
      <c r="G632" s="258" t="s">
        <v>178</v>
      </c>
      <c r="H632" s="259">
        <v>0.94999999999999996</v>
      </c>
      <c r="I632" s="260"/>
      <c r="J632" s="261">
        <f>ROUND(I632*H632,2)</f>
        <v>0</v>
      </c>
      <c r="K632" s="257" t="s">
        <v>165</v>
      </c>
      <c r="L632" s="262"/>
      <c r="M632" s="263" t="s">
        <v>19</v>
      </c>
      <c r="N632" s="264" t="s">
        <v>44</v>
      </c>
      <c r="O632" s="86"/>
      <c r="P632" s="223">
        <f>O632*H632</f>
        <v>0</v>
      </c>
      <c r="Q632" s="223">
        <v>0.55000000000000004</v>
      </c>
      <c r="R632" s="223">
        <f>Q632*H632</f>
        <v>0.52249999999999996</v>
      </c>
      <c r="S632" s="223">
        <v>0</v>
      </c>
      <c r="T632" s="224">
        <f>S632*H632</f>
        <v>0</v>
      </c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R632" s="225" t="s">
        <v>353</v>
      </c>
      <c r="AT632" s="225" t="s">
        <v>244</v>
      </c>
      <c r="AU632" s="225" t="s">
        <v>83</v>
      </c>
      <c r="AY632" s="19" t="s">
        <v>159</v>
      </c>
      <c r="BE632" s="226">
        <f>IF(N632="základní",J632,0)</f>
        <v>0</v>
      </c>
      <c r="BF632" s="226">
        <f>IF(N632="snížená",J632,0)</f>
        <v>0</v>
      </c>
      <c r="BG632" s="226">
        <f>IF(N632="zákl. přenesená",J632,0)</f>
        <v>0</v>
      </c>
      <c r="BH632" s="226">
        <f>IF(N632="sníž. přenesená",J632,0)</f>
        <v>0</v>
      </c>
      <c r="BI632" s="226">
        <f>IF(N632="nulová",J632,0)</f>
        <v>0</v>
      </c>
      <c r="BJ632" s="19" t="s">
        <v>81</v>
      </c>
      <c r="BK632" s="226">
        <f>ROUND(I632*H632,2)</f>
        <v>0</v>
      </c>
      <c r="BL632" s="19" t="s">
        <v>257</v>
      </c>
      <c r="BM632" s="225" t="s">
        <v>1264</v>
      </c>
    </row>
    <row r="633" s="2" customFormat="1" ht="24.15" customHeight="1">
      <c r="A633" s="40"/>
      <c r="B633" s="41"/>
      <c r="C633" s="214" t="s">
        <v>1265</v>
      </c>
      <c r="D633" s="214" t="s">
        <v>161</v>
      </c>
      <c r="E633" s="215" t="s">
        <v>1266</v>
      </c>
      <c r="F633" s="216" t="s">
        <v>1267</v>
      </c>
      <c r="G633" s="217" t="s">
        <v>178</v>
      </c>
      <c r="H633" s="218">
        <v>0.94999999999999996</v>
      </c>
      <c r="I633" s="219"/>
      <c r="J633" s="220">
        <f>ROUND(I633*H633,2)</f>
        <v>0</v>
      </c>
      <c r="K633" s="216" t="s">
        <v>165</v>
      </c>
      <c r="L633" s="46"/>
      <c r="M633" s="221" t="s">
        <v>19</v>
      </c>
      <c r="N633" s="222" t="s">
        <v>44</v>
      </c>
      <c r="O633" s="86"/>
      <c r="P633" s="223">
        <f>O633*H633</f>
        <v>0</v>
      </c>
      <c r="Q633" s="223">
        <v>0.0028</v>
      </c>
      <c r="R633" s="223">
        <f>Q633*H633</f>
        <v>0.00266</v>
      </c>
      <c r="S633" s="223">
        <v>0</v>
      </c>
      <c r="T633" s="224">
        <f>S633*H633</f>
        <v>0</v>
      </c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R633" s="225" t="s">
        <v>257</v>
      </c>
      <c r="AT633" s="225" t="s">
        <v>161</v>
      </c>
      <c r="AU633" s="225" t="s">
        <v>83</v>
      </c>
      <c r="AY633" s="19" t="s">
        <v>159</v>
      </c>
      <c r="BE633" s="226">
        <f>IF(N633="základní",J633,0)</f>
        <v>0</v>
      </c>
      <c r="BF633" s="226">
        <f>IF(N633="snížená",J633,0)</f>
        <v>0</v>
      </c>
      <c r="BG633" s="226">
        <f>IF(N633="zákl. přenesená",J633,0)</f>
        <v>0</v>
      </c>
      <c r="BH633" s="226">
        <f>IF(N633="sníž. přenesená",J633,0)</f>
        <v>0</v>
      </c>
      <c r="BI633" s="226">
        <f>IF(N633="nulová",J633,0)</f>
        <v>0</v>
      </c>
      <c r="BJ633" s="19" t="s">
        <v>81</v>
      </c>
      <c r="BK633" s="226">
        <f>ROUND(I633*H633,2)</f>
        <v>0</v>
      </c>
      <c r="BL633" s="19" t="s">
        <v>257</v>
      </c>
      <c r="BM633" s="225" t="s">
        <v>1268</v>
      </c>
    </row>
    <row r="634" s="2" customFormat="1">
      <c r="A634" s="40"/>
      <c r="B634" s="41"/>
      <c r="C634" s="42"/>
      <c r="D634" s="227" t="s">
        <v>168</v>
      </c>
      <c r="E634" s="42"/>
      <c r="F634" s="228" t="s">
        <v>1269</v>
      </c>
      <c r="G634" s="42"/>
      <c r="H634" s="42"/>
      <c r="I634" s="229"/>
      <c r="J634" s="42"/>
      <c r="K634" s="42"/>
      <c r="L634" s="46"/>
      <c r="M634" s="230"/>
      <c r="N634" s="231"/>
      <c r="O634" s="86"/>
      <c r="P634" s="86"/>
      <c r="Q634" s="86"/>
      <c r="R634" s="86"/>
      <c r="S634" s="86"/>
      <c r="T634" s="87"/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T634" s="19" t="s">
        <v>168</v>
      </c>
      <c r="AU634" s="19" t="s">
        <v>83</v>
      </c>
    </row>
    <row r="635" s="2" customFormat="1" ht="24.15" customHeight="1">
      <c r="A635" s="40"/>
      <c r="B635" s="41"/>
      <c r="C635" s="214" t="s">
        <v>1270</v>
      </c>
      <c r="D635" s="214" t="s">
        <v>161</v>
      </c>
      <c r="E635" s="215" t="s">
        <v>1271</v>
      </c>
      <c r="F635" s="216" t="s">
        <v>1272</v>
      </c>
      <c r="G635" s="217" t="s">
        <v>164</v>
      </c>
      <c r="H635" s="218">
        <v>12.6</v>
      </c>
      <c r="I635" s="219"/>
      <c r="J635" s="220">
        <f>ROUND(I635*H635,2)</f>
        <v>0</v>
      </c>
      <c r="K635" s="216" t="s">
        <v>165</v>
      </c>
      <c r="L635" s="46"/>
      <c r="M635" s="221" t="s">
        <v>19</v>
      </c>
      <c r="N635" s="222" t="s">
        <v>44</v>
      </c>
      <c r="O635" s="86"/>
      <c r="P635" s="223">
        <f>O635*H635</f>
        <v>0</v>
      </c>
      <c r="Q635" s="223">
        <v>0.00018000000000000001</v>
      </c>
      <c r="R635" s="223">
        <f>Q635*H635</f>
        <v>0.0022680000000000001</v>
      </c>
      <c r="S635" s="223">
        <v>0</v>
      </c>
      <c r="T635" s="224">
        <f>S635*H635</f>
        <v>0</v>
      </c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R635" s="225" t="s">
        <v>257</v>
      </c>
      <c r="AT635" s="225" t="s">
        <v>161</v>
      </c>
      <c r="AU635" s="225" t="s">
        <v>83</v>
      </c>
      <c r="AY635" s="19" t="s">
        <v>159</v>
      </c>
      <c r="BE635" s="226">
        <f>IF(N635="základní",J635,0)</f>
        <v>0</v>
      </c>
      <c r="BF635" s="226">
        <f>IF(N635="snížená",J635,0)</f>
        <v>0</v>
      </c>
      <c r="BG635" s="226">
        <f>IF(N635="zákl. přenesená",J635,0)</f>
        <v>0</v>
      </c>
      <c r="BH635" s="226">
        <f>IF(N635="sníž. přenesená",J635,0)</f>
        <v>0</v>
      </c>
      <c r="BI635" s="226">
        <f>IF(N635="nulová",J635,0)</f>
        <v>0</v>
      </c>
      <c r="BJ635" s="19" t="s">
        <v>81</v>
      </c>
      <c r="BK635" s="226">
        <f>ROUND(I635*H635,2)</f>
        <v>0</v>
      </c>
      <c r="BL635" s="19" t="s">
        <v>257</v>
      </c>
      <c r="BM635" s="225" t="s">
        <v>1273</v>
      </c>
    </row>
    <row r="636" s="2" customFormat="1">
      <c r="A636" s="40"/>
      <c r="B636" s="41"/>
      <c r="C636" s="42"/>
      <c r="D636" s="227" t="s">
        <v>168</v>
      </c>
      <c r="E636" s="42"/>
      <c r="F636" s="228" t="s">
        <v>1274</v>
      </c>
      <c r="G636" s="42"/>
      <c r="H636" s="42"/>
      <c r="I636" s="229"/>
      <c r="J636" s="42"/>
      <c r="K636" s="42"/>
      <c r="L636" s="46"/>
      <c r="M636" s="230"/>
      <c r="N636" s="231"/>
      <c r="O636" s="86"/>
      <c r="P636" s="86"/>
      <c r="Q636" s="86"/>
      <c r="R636" s="86"/>
      <c r="S636" s="86"/>
      <c r="T636" s="87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T636" s="19" t="s">
        <v>168</v>
      </c>
      <c r="AU636" s="19" t="s">
        <v>83</v>
      </c>
    </row>
    <row r="637" s="2" customFormat="1" ht="16.5" customHeight="1">
      <c r="A637" s="40"/>
      <c r="B637" s="41"/>
      <c r="C637" s="255" t="s">
        <v>1275</v>
      </c>
      <c r="D637" s="255" t="s">
        <v>244</v>
      </c>
      <c r="E637" s="256" t="s">
        <v>1276</v>
      </c>
      <c r="F637" s="257" t="s">
        <v>1277</v>
      </c>
      <c r="G637" s="258" t="s">
        <v>164</v>
      </c>
      <c r="H637" s="259">
        <v>13.23</v>
      </c>
      <c r="I637" s="260"/>
      <c r="J637" s="261">
        <f>ROUND(I637*H637,2)</f>
        <v>0</v>
      </c>
      <c r="K637" s="257" t="s">
        <v>165</v>
      </c>
      <c r="L637" s="262"/>
      <c r="M637" s="263" t="s">
        <v>19</v>
      </c>
      <c r="N637" s="264" t="s">
        <v>44</v>
      </c>
      <c r="O637" s="86"/>
      <c r="P637" s="223">
        <f>O637*H637</f>
        <v>0</v>
      </c>
      <c r="Q637" s="223">
        <v>0.0135</v>
      </c>
      <c r="R637" s="223">
        <f>Q637*H637</f>
        <v>0.17860500000000001</v>
      </c>
      <c r="S637" s="223">
        <v>0</v>
      </c>
      <c r="T637" s="224">
        <f>S637*H637</f>
        <v>0</v>
      </c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R637" s="225" t="s">
        <v>353</v>
      </c>
      <c r="AT637" s="225" t="s">
        <v>244</v>
      </c>
      <c r="AU637" s="225" t="s">
        <v>83</v>
      </c>
      <c r="AY637" s="19" t="s">
        <v>159</v>
      </c>
      <c r="BE637" s="226">
        <f>IF(N637="základní",J637,0)</f>
        <v>0</v>
      </c>
      <c r="BF637" s="226">
        <f>IF(N637="snížená",J637,0)</f>
        <v>0</v>
      </c>
      <c r="BG637" s="226">
        <f>IF(N637="zákl. přenesená",J637,0)</f>
        <v>0</v>
      </c>
      <c r="BH637" s="226">
        <f>IF(N637="sníž. přenesená",J637,0)</f>
        <v>0</v>
      </c>
      <c r="BI637" s="226">
        <f>IF(N637="nulová",J637,0)</f>
        <v>0</v>
      </c>
      <c r="BJ637" s="19" t="s">
        <v>81</v>
      </c>
      <c r="BK637" s="226">
        <f>ROUND(I637*H637,2)</f>
        <v>0</v>
      </c>
      <c r="BL637" s="19" t="s">
        <v>257</v>
      </c>
      <c r="BM637" s="225" t="s">
        <v>1278</v>
      </c>
    </row>
    <row r="638" s="13" customFormat="1">
      <c r="A638" s="13"/>
      <c r="B638" s="232"/>
      <c r="C638" s="233"/>
      <c r="D638" s="234" t="s">
        <v>181</v>
      </c>
      <c r="E638" s="233"/>
      <c r="F638" s="236" t="s">
        <v>1279</v>
      </c>
      <c r="G638" s="233"/>
      <c r="H638" s="237">
        <v>13.23</v>
      </c>
      <c r="I638" s="238"/>
      <c r="J638" s="233"/>
      <c r="K638" s="233"/>
      <c r="L638" s="239"/>
      <c r="M638" s="240"/>
      <c r="N638" s="241"/>
      <c r="O638" s="241"/>
      <c r="P638" s="241"/>
      <c r="Q638" s="241"/>
      <c r="R638" s="241"/>
      <c r="S638" s="241"/>
      <c r="T638" s="242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43" t="s">
        <v>181</v>
      </c>
      <c r="AU638" s="243" t="s">
        <v>83</v>
      </c>
      <c r="AV638" s="13" t="s">
        <v>83</v>
      </c>
      <c r="AW638" s="13" t="s">
        <v>4</v>
      </c>
      <c r="AX638" s="13" t="s">
        <v>81</v>
      </c>
      <c r="AY638" s="243" t="s">
        <v>159</v>
      </c>
    </row>
    <row r="639" s="2" customFormat="1" ht="16.5" customHeight="1">
      <c r="A639" s="40"/>
      <c r="B639" s="41"/>
      <c r="C639" s="255" t="s">
        <v>1280</v>
      </c>
      <c r="D639" s="255" t="s">
        <v>244</v>
      </c>
      <c r="E639" s="256" t="s">
        <v>1281</v>
      </c>
      <c r="F639" s="257" t="s">
        <v>1282</v>
      </c>
      <c r="G639" s="258" t="s">
        <v>363</v>
      </c>
      <c r="H639" s="259">
        <v>50</v>
      </c>
      <c r="I639" s="260"/>
      <c r="J639" s="261">
        <f>ROUND(I639*H639,2)</f>
        <v>0</v>
      </c>
      <c r="K639" s="257" t="s">
        <v>165</v>
      </c>
      <c r="L639" s="262"/>
      <c r="M639" s="263" t="s">
        <v>19</v>
      </c>
      <c r="N639" s="264" t="s">
        <v>44</v>
      </c>
      <c r="O639" s="86"/>
      <c r="P639" s="223">
        <f>O639*H639</f>
        <v>0</v>
      </c>
      <c r="Q639" s="223">
        <v>0.00012</v>
      </c>
      <c r="R639" s="223">
        <f>Q639*H639</f>
        <v>0.0060000000000000001</v>
      </c>
      <c r="S639" s="223">
        <v>0</v>
      </c>
      <c r="T639" s="224">
        <f>S639*H639</f>
        <v>0</v>
      </c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R639" s="225" t="s">
        <v>353</v>
      </c>
      <c r="AT639" s="225" t="s">
        <v>244</v>
      </c>
      <c r="AU639" s="225" t="s">
        <v>83</v>
      </c>
      <c r="AY639" s="19" t="s">
        <v>159</v>
      </c>
      <c r="BE639" s="226">
        <f>IF(N639="základní",J639,0)</f>
        <v>0</v>
      </c>
      <c r="BF639" s="226">
        <f>IF(N639="snížená",J639,0)</f>
        <v>0</v>
      </c>
      <c r="BG639" s="226">
        <f>IF(N639="zákl. přenesená",J639,0)</f>
        <v>0</v>
      </c>
      <c r="BH639" s="226">
        <f>IF(N639="sníž. přenesená",J639,0)</f>
        <v>0</v>
      </c>
      <c r="BI639" s="226">
        <f>IF(N639="nulová",J639,0)</f>
        <v>0</v>
      </c>
      <c r="BJ639" s="19" t="s">
        <v>81</v>
      </c>
      <c r="BK639" s="226">
        <f>ROUND(I639*H639,2)</f>
        <v>0</v>
      </c>
      <c r="BL639" s="19" t="s">
        <v>257</v>
      </c>
      <c r="BM639" s="225" t="s">
        <v>1283</v>
      </c>
    </row>
    <row r="640" s="2" customFormat="1" ht="49.05" customHeight="1">
      <c r="A640" s="40"/>
      <c r="B640" s="41"/>
      <c r="C640" s="214" t="s">
        <v>1284</v>
      </c>
      <c r="D640" s="214" t="s">
        <v>161</v>
      </c>
      <c r="E640" s="215" t="s">
        <v>1285</v>
      </c>
      <c r="F640" s="216" t="s">
        <v>1286</v>
      </c>
      <c r="G640" s="217" t="s">
        <v>247</v>
      </c>
      <c r="H640" s="218">
        <v>11.449</v>
      </c>
      <c r="I640" s="219"/>
      <c r="J640" s="220">
        <f>ROUND(I640*H640,2)</f>
        <v>0</v>
      </c>
      <c r="K640" s="216" t="s">
        <v>165</v>
      </c>
      <c r="L640" s="46"/>
      <c r="M640" s="221" t="s">
        <v>19</v>
      </c>
      <c r="N640" s="222" t="s">
        <v>44</v>
      </c>
      <c r="O640" s="86"/>
      <c r="P640" s="223">
        <f>O640*H640</f>
        <v>0</v>
      </c>
      <c r="Q640" s="223">
        <v>0</v>
      </c>
      <c r="R640" s="223">
        <f>Q640*H640</f>
        <v>0</v>
      </c>
      <c r="S640" s="223">
        <v>0</v>
      </c>
      <c r="T640" s="224">
        <f>S640*H640</f>
        <v>0</v>
      </c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R640" s="225" t="s">
        <v>257</v>
      </c>
      <c r="AT640" s="225" t="s">
        <v>161</v>
      </c>
      <c r="AU640" s="225" t="s">
        <v>83</v>
      </c>
      <c r="AY640" s="19" t="s">
        <v>159</v>
      </c>
      <c r="BE640" s="226">
        <f>IF(N640="základní",J640,0)</f>
        <v>0</v>
      </c>
      <c r="BF640" s="226">
        <f>IF(N640="snížená",J640,0)</f>
        <v>0</v>
      </c>
      <c r="BG640" s="226">
        <f>IF(N640="zákl. přenesená",J640,0)</f>
        <v>0</v>
      </c>
      <c r="BH640" s="226">
        <f>IF(N640="sníž. přenesená",J640,0)</f>
        <v>0</v>
      </c>
      <c r="BI640" s="226">
        <f>IF(N640="nulová",J640,0)</f>
        <v>0</v>
      </c>
      <c r="BJ640" s="19" t="s">
        <v>81</v>
      </c>
      <c r="BK640" s="226">
        <f>ROUND(I640*H640,2)</f>
        <v>0</v>
      </c>
      <c r="BL640" s="19" t="s">
        <v>257</v>
      </c>
      <c r="BM640" s="225" t="s">
        <v>1287</v>
      </c>
    </row>
    <row r="641" s="2" customFormat="1">
      <c r="A641" s="40"/>
      <c r="B641" s="41"/>
      <c r="C641" s="42"/>
      <c r="D641" s="227" t="s">
        <v>168</v>
      </c>
      <c r="E641" s="42"/>
      <c r="F641" s="228" t="s">
        <v>1288</v>
      </c>
      <c r="G641" s="42"/>
      <c r="H641" s="42"/>
      <c r="I641" s="229"/>
      <c r="J641" s="42"/>
      <c r="K641" s="42"/>
      <c r="L641" s="46"/>
      <c r="M641" s="230"/>
      <c r="N641" s="231"/>
      <c r="O641" s="86"/>
      <c r="P641" s="86"/>
      <c r="Q641" s="86"/>
      <c r="R641" s="86"/>
      <c r="S641" s="86"/>
      <c r="T641" s="87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T641" s="19" t="s">
        <v>168</v>
      </c>
      <c r="AU641" s="19" t="s">
        <v>83</v>
      </c>
    </row>
    <row r="642" s="12" customFormat="1" ht="22.8" customHeight="1">
      <c r="A642" s="12"/>
      <c r="B642" s="198"/>
      <c r="C642" s="199"/>
      <c r="D642" s="200" t="s">
        <v>72</v>
      </c>
      <c r="E642" s="212" t="s">
        <v>1289</v>
      </c>
      <c r="F642" s="212" t="s">
        <v>1290</v>
      </c>
      <c r="G642" s="199"/>
      <c r="H642" s="199"/>
      <c r="I642" s="202"/>
      <c r="J642" s="213">
        <f>BK642</f>
        <v>0</v>
      </c>
      <c r="K642" s="199"/>
      <c r="L642" s="204"/>
      <c r="M642" s="205"/>
      <c r="N642" s="206"/>
      <c r="O642" s="206"/>
      <c r="P642" s="207">
        <f>SUM(P643:P675)</f>
        <v>0</v>
      </c>
      <c r="Q642" s="206"/>
      <c r="R642" s="207">
        <f>SUM(R643:R675)</f>
        <v>9.669380949999999</v>
      </c>
      <c r="S642" s="206"/>
      <c r="T642" s="208">
        <f>SUM(T643:T675)</f>
        <v>0</v>
      </c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R642" s="209" t="s">
        <v>83</v>
      </c>
      <c r="AT642" s="210" t="s">
        <v>72</v>
      </c>
      <c r="AU642" s="210" t="s">
        <v>81</v>
      </c>
      <c r="AY642" s="209" t="s">
        <v>159</v>
      </c>
      <c r="BK642" s="211">
        <f>SUM(BK643:BK675)</f>
        <v>0</v>
      </c>
    </row>
    <row r="643" s="2" customFormat="1" ht="66.75" customHeight="1">
      <c r="A643" s="40"/>
      <c r="B643" s="41"/>
      <c r="C643" s="214" t="s">
        <v>1291</v>
      </c>
      <c r="D643" s="214" t="s">
        <v>161</v>
      </c>
      <c r="E643" s="215" t="s">
        <v>1292</v>
      </c>
      <c r="F643" s="216" t="s">
        <v>1293</v>
      </c>
      <c r="G643" s="217" t="s">
        <v>164</v>
      </c>
      <c r="H643" s="218">
        <v>54.625</v>
      </c>
      <c r="I643" s="219"/>
      <c r="J643" s="220">
        <f>ROUND(I643*H643,2)</f>
        <v>0</v>
      </c>
      <c r="K643" s="216" t="s">
        <v>165</v>
      </c>
      <c r="L643" s="46"/>
      <c r="M643" s="221" t="s">
        <v>19</v>
      </c>
      <c r="N643" s="222" t="s">
        <v>44</v>
      </c>
      <c r="O643" s="86"/>
      <c r="P643" s="223">
        <f>O643*H643</f>
        <v>0</v>
      </c>
      <c r="Q643" s="223">
        <v>0.030859999999999999</v>
      </c>
      <c r="R643" s="223">
        <f>Q643*H643</f>
        <v>1.6857274999999998</v>
      </c>
      <c r="S643" s="223">
        <v>0</v>
      </c>
      <c r="T643" s="224">
        <f>S643*H643</f>
        <v>0</v>
      </c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R643" s="225" t="s">
        <v>257</v>
      </c>
      <c r="AT643" s="225" t="s">
        <v>161</v>
      </c>
      <c r="AU643" s="225" t="s">
        <v>83</v>
      </c>
      <c r="AY643" s="19" t="s">
        <v>159</v>
      </c>
      <c r="BE643" s="226">
        <f>IF(N643="základní",J643,0)</f>
        <v>0</v>
      </c>
      <c r="BF643" s="226">
        <f>IF(N643="snížená",J643,0)</f>
        <v>0</v>
      </c>
      <c r="BG643" s="226">
        <f>IF(N643="zákl. přenesená",J643,0)</f>
        <v>0</v>
      </c>
      <c r="BH643" s="226">
        <f>IF(N643="sníž. přenesená",J643,0)</f>
        <v>0</v>
      </c>
      <c r="BI643" s="226">
        <f>IF(N643="nulová",J643,0)</f>
        <v>0</v>
      </c>
      <c r="BJ643" s="19" t="s">
        <v>81</v>
      </c>
      <c r="BK643" s="226">
        <f>ROUND(I643*H643,2)</f>
        <v>0</v>
      </c>
      <c r="BL643" s="19" t="s">
        <v>257</v>
      </c>
      <c r="BM643" s="225" t="s">
        <v>1294</v>
      </c>
    </row>
    <row r="644" s="2" customFormat="1">
      <c r="A644" s="40"/>
      <c r="B644" s="41"/>
      <c r="C644" s="42"/>
      <c r="D644" s="227" t="s">
        <v>168</v>
      </c>
      <c r="E644" s="42"/>
      <c r="F644" s="228" t="s">
        <v>1295</v>
      </c>
      <c r="G644" s="42"/>
      <c r="H644" s="42"/>
      <c r="I644" s="229"/>
      <c r="J644" s="42"/>
      <c r="K644" s="42"/>
      <c r="L644" s="46"/>
      <c r="M644" s="230"/>
      <c r="N644" s="231"/>
      <c r="O644" s="86"/>
      <c r="P644" s="86"/>
      <c r="Q644" s="86"/>
      <c r="R644" s="86"/>
      <c r="S644" s="86"/>
      <c r="T644" s="87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T644" s="19" t="s">
        <v>168</v>
      </c>
      <c r="AU644" s="19" t="s">
        <v>83</v>
      </c>
    </row>
    <row r="645" s="13" customFormat="1">
      <c r="A645" s="13"/>
      <c r="B645" s="232"/>
      <c r="C645" s="233"/>
      <c r="D645" s="234" t="s">
        <v>181</v>
      </c>
      <c r="E645" s="235" t="s">
        <v>19</v>
      </c>
      <c r="F645" s="236" t="s">
        <v>1296</v>
      </c>
      <c r="G645" s="233"/>
      <c r="H645" s="237">
        <v>42.625</v>
      </c>
      <c r="I645" s="238"/>
      <c r="J645" s="233"/>
      <c r="K645" s="233"/>
      <c r="L645" s="239"/>
      <c r="M645" s="240"/>
      <c r="N645" s="241"/>
      <c r="O645" s="241"/>
      <c r="P645" s="241"/>
      <c r="Q645" s="241"/>
      <c r="R645" s="241"/>
      <c r="S645" s="241"/>
      <c r="T645" s="242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43" t="s">
        <v>181</v>
      </c>
      <c r="AU645" s="243" t="s">
        <v>83</v>
      </c>
      <c r="AV645" s="13" t="s">
        <v>83</v>
      </c>
      <c r="AW645" s="13" t="s">
        <v>33</v>
      </c>
      <c r="AX645" s="13" t="s">
        <v>73</v>
      </c>
      <c r="AY645" s="243" t="s">
        <v>159</v>
      </c>
    </row>
    <row r="646" s="13" customFormat="1">
      <c r="A646" s="13"/>
      <c r="B646" s="232"/>
      <c r="C646" s="233"/>
      <c r="D646" s="234" t="s">
        <v>181</v>
      </c>
      <c r="E646" s="235" t="s">
        <v>19</v>
      </c>
      <c r="F646" s="236" t="s">
        <v>1297</v>
      </c>
      <c r="G646" s="233"/>
      <c r="H646" s="237">
        <v>12</v>
      </c>
      <c r="I646" s="238"/>
      <c r="J646" s="233"/>
      <c r="K646" s="233"/>
      <c r="L646" s="239"/>
      <c r="M646" s="240"/>
      <c r="N646" s="241"/>
      <c r="O646" s="241"/>
      <c r="P646" s="241"/>
      <c r="Q646" s="241"/>
      <c r="R646" s="241"/>
      <c r="S646" s="241"/>
      <c r="T646" s="242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43" t="s">
        <v>181</v>
      </c>
      <c r="AU646" s="243" t="s">
        <v>83</v>
      </c>
      <c r="AV646" s="13" t="s">
        <v>83</v>
      </c>
      <c r="AW646" s="13" t="s">
        <v>33</v>
      </c>
      <c r="AX646" s="13" t="s">
        <v>73</v>
      </c>
      <c r="AY646" s="243" t="s">
        <v>159</v>
      </c>
    </row>
    <row r="647" s="14" customFormat="1">
      <c r="A647" s="14"/>
      <c r="B647" s="244"/>
      <c r="C647" s="245"/>
      <c r="D647" s="234" t="s">
        <v>181</v>
      </c>
      <c r="E647" s="246" t="s">
        <v>19</v>
      </c>
      <c r="F647" s="247" t="s">
        <v>189</v>
      </c>
      <c r="G647" s="245"/>
      <c r="H647" s="248">
        <v>54.625</v>
      </c>
      <c r="I647" s="249"/>
      <c r="J647" s="245"/>
      <c r="K647" s="245"/>
      <c r="L647" s="250"/>
      <c r="M647" s="251"/>
      <c r="N647" s="252"/>
      <c r="O647" s="252"/>
      <c r="P647" s="252"/>
      <c r="Q647" s="252"/>
      <c r="R647" s="252"/>
      <c r="S647" s="252"/>
      <c r="T647" s="253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54" t="s">
        <v>181</v>
      </c>
      <c r="AU647" s="254" t="s">
        <v>83</v>
      </c>
      <c r="AV647" s="14" t="s">
        <v>166</v>
      </c>
      <c r="AW647" s="14" t="s">
        <v>33</v>
      </c>
      <c r="AX647" s="14" t="s">
        <v>81</v>
      </c>
      <c r="AY647" s="254" t="s">
        <v>159</v>
      </c>
    </row>
    <row r="648" s="2" customFormat="1" ht="66.75" customHeight="1">
      <c r="A648" s="40"/>
      <c r="B648" s="41"/>
      <c r="C648" s="214" t="s">
        <v>1298</v>
      </c>
      <c r="D648" s="214" t="s">
        <v>161</v>
      </c>
      <c r="E648" s="215" t="s">
        <v>1299</v>
      </c>
      <c r="F648" s="216" t="s">
        <v>1300</v>
      </c>
      <c r="G648" s="217" t="s">
        <v>164</v>
      </c>
      <c r="H648" s="218">
        <v>15.539999999999999</v>
      </c>
      <c r="I648" s="219"/>
      <c r="J648" s="220">
        <f>ROUND(I648*H648,2)</f>
        <v>0</v>
      </c>
      <c r="K648" s="216" t="s">
        <v>165</v>
      </c>
      <c r="L648" s="46"/>
      <c r="M648" s="221" t="s">
        <v>19</v>
      </c>
      <c r="N648" s="222" t="s">
        <v>44</v>
      </c>
      <c r="O648" s="86"/>
      <c r="P648" s="223">
        <f>O648*H648</f>
        <v>0</v>
      </c>
      <c r="Q648" s="223">
        <v>0.030079999999999999</v>
      </c>
      <c r="R648" s="223">
        <f>Q648*H648</f>
        <v>0.46744319999999995</v>
      </c>
      <c r="S648" s="223">
        <v>0</v>
      </c>
      <c r="T648" s="224">
        <f>S648*H648</f>
        <v>0</v>
      </c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R648" s="225" t="s">
        <v>257</v>
      </c>
      <c r="AT648" s="225" t="s">
        <v>161</v>
      </c>
      <c r="AU648" s="225" t="s">
        <v>83</v>
      </c>
      <c r="AY648" s="19" t="s">
        <v>159</v>
      </c>
      <c r="BE648" s="226">
        <f>IF(N648="základní",J648,0)</f>
        <v>0</v>
      </c>
      <c r="BF648" s="226">
        <f>IF(N648="snížená",J648,0)</f>
        <v>0</v>
      </c>
      <c r="BG648" s="226">
        <f>IF(N648="zákl. přenesená",J648,0)</f>
        <v>0</v>
      </c>
      <c r="BH648" s="226">
        <f>IF(N648="sníž. přenesená",J648,0)</f>
        <v>0</v>
      </c>
      <c r="BI648" s="226">
        <f>IF(N648="nulová",J648,0)</f>
        <v>0</v>
      </c>
      <c r="BJ648" s="19" t="s">
        <v>81</v>
      </c>
      <c r="BK648" s="226">
        <f>ROUND(I648*H648,2)</f>
        <v>0</v>
      </c>
      <c r="BL648" s="19" t="s">
        <v>257</v>
      </c>
      <c r="BM648" s="225" t="s">
        <v>1301</v>
      </c>
    </row>
    <row r="649" s="2" customFormat="1">
      <c r="A649" s="40"/>
      <c r="B649" s="41"/>
      <c r="C649" s="42"/>
      <c r="D649" s="227" t="s">
        <v>168</v>
      </c>
      <c r="E649" s="42"/>
      <c r="F649" s="228" t="s">
        <v>1302</v>
      </c>
      <c r="G649" s="42"/>
      <c r="H649" s="42"/>
      <c r="I649" s="229"/>
      <c r="J649" s="42"/>
      <c r="K649" s="42"/>
      <c r="L649" s="46"/>
      <c r="M649" s="230"/>
      <c r="N649" s="231"/>
      <c r="O649" s="86"/>
      <c r="P649" s="86"/>
      <c r="Q649" s="86"/>
      <c r="R649" s="86"/>
      <c r="S649" s="86"/>
      <c r="T649" s="87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T649" s="19" t="s">
        <v>168</v>
      </c>
      <c r="AU649" s="19" t="s">
        <v>83</v>
      </c>
    </row>
    <row r="650" s="13" customFormat="1">
      <c r="A650" s="13"/>
      <c r="B650" s="232"/>
      <c r="C650" s="233"/>
      <c r="D650" s="234" t="s">
        <v>181</v>
      </c>
      <c r="E650" s="235" t="s">
        <v>19</v>
      </c>
      <c r="F650" s="236" t="s">
        <v>1303</v>
      </c>
      <c r="G650" s="233"/>
      <c r="H650" s="237">
        <v>15.539999999999999</v>
      </c>
      <c r="I650" s="238"/>
      <c r="J650" s="233"/>
      <c r="K650" s="233"/>
      <c r="L650" s="239"/>
      <c r="M650" s="240"/>
      <c r="N650" s="241"/>
      <c r="O650" s="241"/>
      <c r="P650" s="241"/>
      <c r="Q650" s="241"/>
      <c r="R650" s="241"/>
      <c r="S650" s="241"/>
      <c r="T650" s="242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3" t="s">
        <v>181</v>
      </c>
      <c r="AU650" s="243" t="s">
        <v>83</v>
      </c>
      <c r="AV650" s="13" t="s">
        <v>83</v>
      </c>
      <c r="AW650" s="13" t="s">
        <v>33</v>
      </c>
      <c r="AX650" s="13" t="s">
        <v>81</v>
      </c>
      <c r="AY650" s="243" t="s">
        <v>159</v>
      </c>
    </row>
    <row r="651" s="2" customFormat="1" ht="37.8" customHeight="1">
      <c r="A651" s="40"/>
      <c r="B651" s="41"/>
      <c r="C651" s="214" t="s">
        <v>1304</v>
      </c>
      <c r="D651" s="214" t="s">
        <v>161</v>
      </c>
      <c r="E651" s="215" t="s">
        <v>1305</v>
      </c>
      <c r="F651" s="216" t="s">
        <v>1306</v>
      </c>
      <c r="G651" s="217" t="s">
        <v>172</v>
      </c>
      <c r="H651" s="218">
        <v>8.5</v>
      </c>
      <c r="I651" s="219"/>
      <c r="J651" s="220">
        <f>ROUND(I651*H651,2)</f>
        <v>0</v>
      </c>
      <c r="K651" s="216" t="s">
        <v>165</v>
      </c>
      <c r="L651" s="46"/>
      <c r="M651" s="221" t="s">
        <v>19</v>
      </c>
      <c r="N651" s="222" t="s">
        <v>44</v>
      </c>
      <c r="O651" s="86"/>
      <c r="P651" s="223">
        <f>O651*H651</f>
        <v>0</v>
      </c>
      <c r="Q651" s="223">
        <v>0.00091</v>
      </c>
      <c r="R651" s="223">
        <f>Q651*H651</f>
        <v>0.0077349999999999997</v>
      </c>
      <c r="S651" s="223">
        <v>0</v>
      </c>
      <c r="T651" s="224">
        <f>S651*H651</f>
        <v>0</v>
      </c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R651" s="225" t="s">
        <v>257</v>
      </c>
      <c r="AT651" s="225" t="s">
        <v>161</v>
      </c>
      <c r="AU651" s="225" t="s">
        <v>83</v>
      </c>
      <c r="AY651" s="19" t="s">
        <v>159</v>
      </c>
      <c r="BE651" s="226">
        <f>IF(N651="základní",J651,0)</f>
        <v>0</v>
      </c>
      <c r="BF651" s="226">
        <f>IF(N651="snížená",J651,0)</f>
        <v>0</v>
      </c>
      <c r="BG651" s="226">
        <f>IF(N651="zákl. přenesená",J651,0)</f>
        <v>0</v>
      </c>
      <c r="BH651" s="226">
        <f>IF(N651="sníž. přenesená",J651,0)</f>
        <v>0</v>
      </c>
      <c r="BI651" s="226">
        <f>IF(N651="nulová",J651,0)</f>
        <v>0</v>
      </c>
      <c r="BJ651" s="19" t="s">
        <v>81</v>
      </c>
      <c r="BK651" s="226">
        <f>ROUND(I651*H651,2)</f>
        <v>0</v>
      </c>
      <c r="BL651" s="19" t="s">
        <v>257</v>
      </c>
      <c r="BM651" s="225" t="s">
        <v>1307</v>
      </c>
    </row>
    <row r="652" s="2" customFormat="1">
      <c r="A652" s="40"/>
      <c r="B652" s="41"/>
      <c r="C652" s="42"/>
      <c r="D652" s="227" t="s">
        <v>168</v>
      </c>
      <c r="E652" s="42"/>
      <c r="F652" s="228" t="s">
        <v>1308</v>
      </c>
      <c r="G652" s="42"/>
      <c r="H652" s="42"/>
      <c r="I652" s="229"/>
      <c r="J652" s="42"/>
      <c r="K652" s="42"/>
      <c r="L652" s="46"/>
      <c r="M652" s="230"/>
      <c r="N652" s="231"/>
      <c r="O652" s="86"/>
      <c r="P652" s="86"/>
      <c r="Q652" s="86"/>
      <c r="R652" s="86"/>
      <c r="S652" s="86"/>
      <c r="T652" s="87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T652" s="19" t="s">
        <v>168</v>
      </c>
      <c r="AU652" s="19" t="s">
        <v>83</v>
      </c>
    </row>
    <row r="653" s="2" customFormat="1" ht="62.7" customHeight="1">
      <c r="A653" s="40"/>
      <c r="B653" s="41"/>
      <c r="C653" s="214" t="s">
        <v>1309</v>
      </c>
      <c r="D653" s="214" t="s">
        <v>161</v>
      </c>
      <c r="E653" s="215" t="s">
        <v>1310</v>
      </c>
      <c r="F653" s="216" t="s">
        <v>1311</v>
      </c>
      <c r="G653" s="217" t="s">
        <v>164</v>
      </c>
      <c r="H653" s="218">
        <v>9.7970000000000006</v>
      </c>
      <c r="I653" s="219"/>
      <c r="J653" s="220">
        <f>ROUND(I653*H653,2)</f>
        <v>0</v>
      </c>
      <c r="K653" s="216" t="s">
        <v>165</v>
      </c>
      <c r="L653" s="46"/>
      <c r="M653" s="221" t="s">
        <v>19</v>
      </c>
      <c r="N653" s="222" t="s">
        <v>44</v>
      </c>
      <c r="O653" s="86"/>
      <c r="P653" s="223">
        <f>O653*H653</f>
        <v>0</v>
      </c>
      <c r="Q653" s="223">
        <v>0.017950000000000001</v>
      </c>
      <c r="R653" s="223">
        <f>Q653*H653</f>
        <v>0.17585615000000002</v>
      </c>
      <c r="S653" s="223">
        <v>0</v>
      </c>
      <c r="T653" s="224">
        <f>S653*H653</f>
        <v>0</v>
      </c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R653" s="225" t="s">
        <v>257</v>
      </c>
      <c r="AT653" s="225" t="s">
        <v>161</v>
      </c>
      <c r="AU653" s="225" t="s">
        <v>83</v>
      </c>
      <c r="AY653" s="19" t="s">
        <v>159</v>
      </c>
      <c r="BE653" s="226">
        <f>IF(N653="základní",J653,0)</f>
        <v>0</v>
      </c>
      <c r="BF653" s="226">
        <f>IF(N653="snížená",J653,0)</f>
        <v>0</v>
      </c>
      <c r="BG653" s="226">
        <f>IF(N653="zákl. přenesená",J653,0)</f>
        <v>0</v>
      </c>
      <c r="BH653" s="226">
        <f>IF(N653="sníž. přenesená",J653,0)</f>
        <v>0</v>
      </c>
      <c r="BI653" s="226">
        <f>IF(N653="nulová",J653,0)</f>
        <v>0</v>
      </c>
      <c r="BJ653" s="19" t="s">
        <v>81</v>
      </c>
      <c r="BK653" s="226">
        <f>ROUND(I653*H653,2)</f>
        <v>0</v>
      </c>
      <c r="BL653" s="19" t="s">
        <v>257</v>
      </c>
      <c r="BM653" s="225" t="s">
        <v>1312</v>
      </c>
    </row>
    <row r="654" s="2" customFormat="1">
      <c r="A654" s="40"/>
      <c r="B654" s="41"/>
      <c r="C654" s="42"/>
      <c r="D654" s="227" t="s">
        <v>168</v>
      </c>
      <c r="E654" s="42"/>
      <c r="F654" s="228" t="s">
        <v>1313</v>
      </c>
      <c r="G654" s="42"/>
      <c r="H654" s="42"/>
      <c r="I654" s="229"/>
      <c r="J654" s="42"/>
      <c r="K654" s="42"/>
      <c r="L654" s="46"/>
      <c r="M654" s="230"/>
      <c r="N654" s="231"/>
      <c r="O654" s="86"/>
      <c r="P654" s="86"/>
      <c r="Q654" s="86"/>
      <c r="R654" s="86"/>
      <c r="S654" s="86"/>
      <c r="T654" s="87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T654" s="19" t="s">
        <v>168</v>
      </c>
      <c r="AU654" s="19" t="s">
        <v>83</v>
      </c>
    </row>
    <row r="655" s="13" customFormat="1">
      <c r="A655" s="13"/>
      <c r="B655" s="232"/>
      <c r="C655" s="233"/>
      <c r="D655" s="234" t="s">
        <v>181</v>
      </c>
      <c r="E655" s="235" t="s">
        <v>19</v>
      </c>
      <c r="F655" s="236" t="s">
        <v>1314</v>
      </c>
      <c r="G655" s="233"/>
      <c r="H655" s="237">
        <v>9.7970000000000006</v>
      </c>
      <c r="I655" s="238"/>
      <c r="J655" s="233"/>
      <c r="K655" s="233"/>
      <c r="L655" s="239"/>
      <c r="M655" s="240"/>
      <c r="N655" s="241"/>
      <c r="O655" s="241"/>
      <c r="P655" s="241"/>
      <c r="Q655" s="241"/>
      <c r="R655" s="241"/>
      <c r="S655" s="241"/>
      <c r="T655" s="242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43" t="s">
        <v>181</v>
      </c>
      <c r="AU655" s="243" t="s">
        <v>83</v>
      </c>
      <c r="AV655" s="13" t="s">
        <v>83</v>
      </c>
      <c r="AW655" s="13" t="s">
        <v>33</v>
      </c>
      <c r="AX655" s="13" t="s">
        <v>81</v>
      </c>
      <c r="AY655" s="243" t="s">
        <v>159</v>
      </c>
    </row>
    <row r="656" s="2" customFormat="1" ht="62.7" customHeight="1">
      <c r="A656" s="40"/>
      <c r="B656" s="41"/>
      <c r="C656" s="214" t="s">
        <v>1315</v>
      </c>
      <c r="D656" s="214" t="s">
        <v>161</v>
      </c>
      <c r="E656" s="215" t="s">
        <v>1316</v>
      </c>
      <c r="F656" s="216" t="s">
        <v>1317</v>
      </c>
      <c r="G656" s="217" t="s">
        <v>164</v>
      </c>
      <c r="H656" s="218">
        <v>10.237</v>
      </c>
      <c r="I656" s="219"/>
      <c r="J656" s="220">
        <f>ROUND(I656*H656,2)</f>
        <v>0</v>
      </c>
      <c r="K656" s="216" t="s">
        <v>165</v>
      </c>
      <c r="L656" s="46"/>
      <c r="M656" s="221" t="s">
        <v>19</v>
      </c>
      <c r="N656" s="222" t="s">
        <v>44</v>
      </c>
      <c r="O656" s="86"/>
      <c r="P656" s="223">
        <f>O656*H656</f>
        <v>0</v>
      </c>
      <c r="Q656" s="223">
        <v>0.019300000000000001</v>
      </c>
      <c r="R656" s="223">
        <f>Q656*H656</f>
        <v>0.1975741</v>
      </c>
      <c r="S656" s="223">
        <v>0</v>
      </c>
      <c r="T656" s="224">
        <f>S656*H656</f>
        <v>0</v>
      </c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R656" s="225" t="s">
        <v>257</v>
      </c>
      <c r="AT656" s="225" t="s">
        <v>161</v>
      </c>
      <c r="AU656" s="225" t="s">
        <v>83</v>
      </c>
      <c r="AY656" s="19" t="s">
        <v>159</v>
      </c>
      <c r="BE656" s="226">
        <f>IF(N656="základní",J656,0)</f>
        <v>0</v>
      </c>
      <c r="BF656" s="226">
        <f>IF(N656="snížená",J656,0)</f>
        <v>0</v>
      </c>
      <c r="BG656" s="226">
        <f>IF(N656="zákl. přenesená",J656,0)</f>
        <v>0</v>
      </c>
      <c r="BH656" s="226">
        <f>IF(N656="sníž. přenesená",J656,0)</f>
        <v>0</v>
      </c>
      <c r="BI656" s="226">
        <f>IF(N656="nulová",J656,0)</f>
        <v>0</v>
      </c>
      <c r="BJ656" s="19" t="s">
        <v>81</v>
      </c>
      <c r="BK656" s="226">
        <f>ROUND(I656*H656,2)</f>
        <v>0</v>
      </c>
      <c r="BL656" s="19" t="s">
        <v>257</v>
      </c>
      <c r="BM656" s="225" t="s">
        <v>1318</v>
      </c>
    </row>
    <row r="657" s="2" customFormat="1">
      <c r="A657" s="40"/>
      <c r="B657" s="41"/>
      <c r="C657" s="42"/>
      <c r="D657" s="227" t="s">
        <v>168</v>
      </c>
      <c r="E657" s="42"/>
      <c r="F657" s="228" t="s">
        <v>1319</v>
      </c>
      <c r="G657" s="42"/>
      <c r="H657" s="42"/>
      <c r="I657" s="229"/>
      <c r="J657" s="42"/>
      <c r="K657" s="42"/>
      <c r="L657" s="46"/>
      <c r="M657" s="230"/>
      <c r="N657" s="231"/>
      <c r="O657" s="86"/>
      <c r="P657" s="86"/>
      <c r="Q657" s="86"/>
      <c r="R657" s="86"/>
      <c r="S657" s="86"/>
      <c r="T657" s="87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T657" s="19" t="s">
        <v>168</v>
      </c>
      <c r="AU657" s="19" t="s">
        <v>83</v>
      </c>
    </row>
    <row r="658" s="13" customFormat="1">
      <c r="A658" s="13"/>
      <c r="B658" s="232"/>
      <c r="C658" s="233"/>
      <c r="D658" s="234" t="s">
        <v>181</v>
      </c>
      <c r="E658" s="235" t="s">
        <v>19</v>
      </c>
      <c r="F658" s="236" t="s">
        <v>1320</v>
      </c>
      <c r="G658" s="233"/>
      <c r="H658" s="237">
        <v>10.237</v>
      </c>
      <c r="I658" s="238"/>
      <c r="J658" s="233"/>
      <c r="K658" s="233"/>
      <c r="L658" s="239"/>
      <c r="M658" s="240"/>
      <c r="N658" s="241"/>
      <c r="O658" s="241"/>
      <c r="P658" s="241"/>
      <c r="Q658" s="241"/>
      <c r="R658" s="241"/>
      <c r="S658" s="241"/>
      <c r="T658" s="242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43" t="s">
        <v>181</v>
      </c>
      <c r="AU658" s="243" t="s">
        <v>83</v>
      </c>
      <c r="AV658" s="13" t="s">
        <v>83</v>
      </c>
      <c r="AW658" s="13" t="s">
        <v>33</v>
      </c>
      <c r="AX658" s="13" t="s">
        <v>81</v>
      </c>
      <c r="AY658" s="243" t="s">
        <v>159</v>
      </c>
    </row>
    <row r="659" s="2" customFormat="1" ht="62.7" customHeight="1">
      <c r="A659" s="40"/>
      <c r="B659" s="41"/>
      <c r="C659" s="214" t="s">
        <v>1321</v>
      </c>
      <c r="D659" s="214" t="s">
        <v>161</v>
      </c>
      <c r="E659" s="215" t="s">
        <v>1322</v>
      </c>
      <c r="F659" s="216" t="s">
        <v>1323</v>
      </c>
      <c r="G659" s="217" t="s">
        <v>164</v>
      </c>
      <c r="H659" s="218">
        <v>8</v>
      </c>
      <c r="I659" s="219"/>
      <c r="J659" s="220">
        <f>ROUND(I659*H659,2)</f>
        <v>0</v>
      </c>
      <c r="K659" s="216" t="s">
        <v>165</v>
      </c>
      <c r="L659" s="46"/>
      <c r="M659" s="221" t="s">
        <v>19</v>
      </c>
      <c r="N659" s="222" t="s">
        <v>44</v>
      </c>
      <c r="O659" s="86"/>
      <c r="P659" s="223">
        <f>O659*H659</f>
        <v>0</v>
      </c>
      <c r="Q659" s="223">
        <v>0.03236</v>
      </c>
      <c r="R659" s="223">
        <f>Q659*H659</f>
        <v>0.25888</v>
      </c>
      <c r="S659" s="223">
        <v>0</v>
      </c>
      <c r="T659" s="224">
        <f>S659*H659</f>
        <v>0</v>
      </c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R659" s="225" t="s">
        <v>257</v>
      </c>
      <c r="AT659" s="225" t="s">
        <v>161</v>
      </c>
      <c r="AU659" s="225" t="s">
        <v>83</v>
      </c>
      <c r="AY659" s="19" t="s">
        <v>159</v>
      </c>
      <c r="BE659" s="226">
        <f>IF(N659="základní",J659,0)</f>
        <v>0</v>
      </c>
      <c r="BF659" s="226">
        <f>IF(N659="snížená",J659,0)</f>
        <v>0</v>
      </c>
      <c r="BG659" s="226">
        <f>IF(N659="zákl. přenesená",J659,0)</f>
        <v>0</v>
      </c>
      <c r="BH659" s="226">
        <f>IF(N659="sníž. přenesená",J659,0)</f>
        <v>0</v>
      </c>
      <c r="BI659" s="226">
        <f>IF(N659="nulová",J659,0)</f>
        <v>0</v>
      </c>
      <c r="BJ659" s="19" t="s">
        <v>81</v>
      </c>
      <c r="BK659" s="226">
        <f>ROUND(I659*H659,2)</f>
        <v>0</v>
      </c>
      <c r="BL659" s="19" t="s">
        <v>257</v>
      </c>
      <c r="BM659" s="225" t="s">
        <v>1324</v>
      </c>
    </row>
    <row r="660" s="2" customFormat="1">
      <c r="A660" s="40"/>
      <c r="B660" s="41"/>
      <c r="C660" s="42"/>
      <c r="D660" s="227" t="s">
        <v>168</v>
      </c>
      <c r="E660" s="42"/>
      <c r="F660" s="228" t="s">
        <v>1325</v>
      </c>
      <c r="G660" s="42"/>
      <c r="H660" s="42"/>
      <c r="I660" s="229"/>
      <c r="J660" s="42"/>
      <c r="K660" s="42"/>
      <c r="L660" s="46"/>
      <c r="M660" s="230"/>
      <c r="N660" s="231"/>
      <c r="O660" s="86"/>
      <c r="P660" s="86"/>
      <c r="Q660" s="86"/>
      <c r="R660" s="86"/>
      <c r="S660" s="86"/>
      <c r="T660" s="87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T660" s="19" t="s">
        <v>168</v>
      </c>
      <c r="AU660" s="19" t="s">
        <v>83</v>
      </c>
    </row>
    <row r="661" s="2" customFormat="1" ht="55.5" customHeight="1">
      <c r="A661" s="40"/>
      <c r="B661" s="41"/>
      <c r="C661" s="214" t="s">
        <v>1326</v>
      </c>
      <c r="D661" s="214" t="s">
        <v>161</v>
      </c>
      <c r="E661" s="215" t="s">
        <v>1327</v>
      </c>
      <c r="F661" s="216" t="s">
        <v>1328</v>
      </c>
      <c r="G661" s="217" t="s">
        <v>164</v>
      </c>
      <c r="H661" s="218">
        <v>68.299999999999997</v>
      </c>
      <c r="I661" s="219"/>
      <c r="J661" s="220">
        <f>ROUND(I661*H661,2)</f>
        <v>0</v>
      </c>
      <c r="K661" s="216" t="s">
        <v>165</v>
      </c>
      <c r="L661" s="46"/>
      <c r="M661" s="221" t="s">
        <v>19</v>
      </c>
      <c r="N661" s="222" t="s">
        <v>44</v>
      </c>
      <c r="O661" s="86"/>
      <c r="P661" s="223">
        <f>O661*H661</f>
        <v>0</v>
      </c>
      <c r="Q661" s="223">
        <v>0.01385</v>
      </c>
      <c r="R661" s="223">
        <f>Q661*H661</f>
        <v>0.94595499999999988</v>
      </c>
      <c r="S661" s="223">
        <v>0</v>
      </c>
      <c r="T661" s="224">
        <f>S661*H661</f>
        <v>0</v>
      </c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R661" s="225" t="s">
        <v>257</v>
      </c>
      <c r="AT661" s="225" t="s">
        <v>161</v>
      </c>
      <c r="AU661" s="225" t="s">
        <v>83</v>
      </c>
      <c r="AY661" s="19" t="s">
        <v>159</v>
      </c>
      <c r="BE661" s="226">
        <f>IF(N661="základní",J661,0)</f>
        <v>0</v>
      </c>
      <c r="BF661" s="226">
        <f>IF(N661="snížená",J661,0)</f>
        <v>0</v>
      </c>
      <c r="BG661" s="226">
        <f>IF(N661="zákl. přenesená",J661,0)</f>
        <v>0</v>
      </c>
      <c r="BH661" s="226">
        <f>IF(N661="sníž. přenesená",J661,0)</f>
        <v>0</v>
      </c>
      <c r="BI661" s="226">
        <f>IF(N661="nulová",J661,0)</f>
        <v>0</v>
      </c>
      <c r="BJ661" s="19" t="s">
        <v>81</v>
      </c>
      <c r="BK661" s="226">
        <f>ROUND(I661*H661,2)</f>
        <v>0</v>
      </c>
      <c r="BL661" s="19" t="s">
        <v>257</v>
      </c>
      <c r="BM661" s="225" t="s">
        <v>1329</v>
      </c>
    </row>
    <row r="662" s="2" customFormat="1">
      <c r="A662" s="40"/>
      <c r="B662" s="41"/>
      <c r="C662" s="42"/>
      <c r="D662" s="227" t="s">
        <v>168</v>
      </c>
      <c r="E662" s="42"/>
      <c r="F662" s="228" t="s">
        <v>1330</v>
      </c>
      <c r="G662" s="42"/>
      <c r="H662" s="42"/>
      <c r="I662" s="229"/>
      <c r="J662" s="42"/>
      <c r="K662" s="42"/>
      <c r="L662" s="46"/>
      <c r="M662" s="230"/>
      <c r="N662" s="231"/>
      <c r="O662" s="86"/>
      <c r="P662" s="86"/>
      <c r="Q662" s="86"/>
      <c r="R662" s="86"/>
      <c r="S662" s="86"/>
      <c r="T662" s="87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T662" s="19" t="s">
        <v>168</v>
      </c>
      <c r="AU662" s="19" t="s">
        <v>83</v>
      </c>
    </row>
    <row r="663" s="2" customFormat="1" ht="24.15" customHeight="1">
      <c r="A663" s="40"/>
      <c r="B663" s="41"/>
      <c r="C663" s="214" t="s">
        <v>1331</v>
      </c>
      <c r="D663" s="214" t="s">
        <v>161</v>
      </c>
      <c r="E663" s="215" t="s">
        <v>1332</v>
      </c>
      <c r="F663" s="216" t="s">
        <v>1333</v>
      </c>
      <c r="G663" s="217" t="s">
        <v>164</v>
      </c>
      <c r="H663" s="218">
        <v>68.299999999999997</v>
      </c>
      <c r="I663" s="219"/>
      <c r="J663" s="220">
        <f>ROUND(I663*H663,2)</f>
        <v>0</v>
      </c>
      <c r="K663" s="216" t="s">
        <v>165</v>
      </c>
      <c r="L663" s="46"/>
      <c r="M663" s="221" t="s">
        <v>19</v>
      </c>
      <c r="N663" s="222" t="s">
        <v>44</v>
      </c>
      <c r="O663" s="86"/>
      <c r="P663" s="223">
        <f>O663*H663</f>
        <v>0</v>
      </c>
      <c r="Q663" s="223">
        <v>0.00010000000000000001</v>
      </c>
      <c r="R663" s="223">
        <f>Q663*H663</f>
        <v>0.0068300000000000001</v>
      </c>
      <c r="S663" s="223">
        <v>0</v>
      </c>
      <c r="T663" s="224">
        <f>S663*H663</f>
        <v>0</v>
      </c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R663" s="225" t="s">
        <v>257</v>
      </c>
      <c r="AT663" s="225" t="s">
        <v>161</v>
      </c>
      <c r="AU663" s="225" t="s">
        <v>83</v>
      </c>
      <c r="AY663" s="19" t="s">
        <v>159</v>
      </c>
      <c r="BE663" s="226">
        <f>IF(N663="základní",J663,0)</f>
        <v>0</v>
      </c>
      <c r="BF663" s="226">
        <f>IF(N663="snížená",J663,0)</f>
        <v>0</v>
      </c>
      <c r="BG663" s="226">
        <f>IF(N663="zákl. přenesená",J663,0)</f>
        <v>0</v>
      </c>
      <c r="BH663" s="226">
        <f>IF(N663="sníž. přenesená",J663,0)</f>
        <v>0</v>
      </c>
      <c r="BI663" s="226">
        <f>IF(N663="nulová",J663,0)</f>
        <v>0</v>
      </c>
      <c r="BJ663" s="19" t="s">
        <v>81</v>
      </c>
      <c r="BK663" s="226">
        <f>ROUND(I663*H663,2)</f>
        <v>0</v>
      </c>
      <c r="BL663" s="19" t="s">
        <v>257</v>
      </c>
      <c r="BM663" s="225" t="s">
        <v>1334</v>
      </c>
    </row>
    <row r="664" s="2" customFormat="1">
      <c r="A664" s="40"/>
      <c r="B664" s="41"/>
      <c r="C664" s="42"/>
      <c r="D664" s="227" t="s">
        <v>168</v>
      </c>
      <c r="E664" s="42"/>
      <c r="F664" s="228" t="s">
        <v>1335</v>
      </c>
      <c r="G664" s="42"/>
      <c r="H664" s="42"/>
      <c r="I664" s="229"/>
      <c r="J664" s="42"/>
      <c r="K664" s="42"/>
      <c r="L664" s="46"/>
      <c r="M664" s="230"/>
      <c r="N664" s="231"/>
      <c r="O664" s="86"/>
      <c r="P664" s="86"/>
      <c r="Q664" s="86"/>
      <c r="R664" s="86"/>
      <c r="S664" s="86"/>
      <c r="T664" s="87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T664" s="19" t="s">
        <v>168</v>
      </c>
      <c r="AU664" s="19" t="s">
        <v>83</v>
      </c>
    </row>
    <row r="665" s="2" customFormat="1" ht="62.7" customHeight="1">
      <c r="A665" s="40"/>
      <c r="B665" s="41"/>
      <c r="C665" s="214" t="s">
        <v>1336</v>
      </c>
      <c r="D665" s="214" t="s">
        <v>161</v>
      </c>
      <c r="E665" s="215" t="s">
        <v>1337</v>
      </c>
      <c r="F665" s="216" t="s">
        <v>1338</v>
      </c>
      <c r="G665" s="217" t="s">
        <v>164</v>
      </c>
      <c r="H665" s="218">
        <v>360</v>
      </c>
      <c r="I665" s="219"/>
      <c r="J665" s="220">
        <f>ROUND(I665*H665,2)</f>
        <v>0</v>
      </c>
      <c r="K665" s="216" t="s">
        <v>165</v>
      </c>
      <c r="L665" s="46"/>
      <c r="M665" s="221" t="s">
        <v>19</v>
      </c>
      <c r="N665" s="222" t="s">
        <v>44</v>
      </c>
      <c r="O665" s="86"/>
      <c r="P665" s="223">
        <f>O665*H665</f>
        <v>0</v>
      </c>
      <c r="Q665" s="223">
        <v>0.016299999999999999</v>
      </c>
      <c r="R665" s="223">
        <f>Q665*H665</f>
        <v>5.8679999999999994</v>
      </c>
      <c r="S665" s="223">
        <v>0</v>
      </c>
      <c r="T665" s="224">
        <f>S665*H665</f>
        <v>0</v>
      </c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R665" s="225" t="s">
        <v>257</v>
      </c>
      <c r="AT665" s="225" t="s">
        <v>161</v>
      </c>
      <c r="AU665" s="225" t="s">
        <v>83</v>
      </c>
      <c r="AY665" s="19" t="s">
        <v>159</v>
      </c>
      <c r="BE665" s="226">
        <f>IF(N665="základní",J665,0)</f>
        <v>0</v>
      </c>
      <c r="BF665" s="226">
        <f>IF(N665="snížená",J665,0)</f>
        <v>0</v>
      </c>
      <c r="BG665" s="226">
        <f>IF(N665="zákl. přenesená",J665,0)</f>
        <v>0</v>
      </c>
      <c r="BH665" s="226">
        <f>IF(N665="sníž. přenesená",J665,0)</f>
        <v>0</v>
      </c>
      <c r="BI665" s="226">
        <f>IF(N665="nulová",J665,0)</f>
        <v>0</v>
      </c>
      <c r="BJ665" s="19" t="s">
        <v>81</v>
      </c>
      <c r="BK665" s="226">
        <f>ROUND(I665*H665,2)</f>
        <v>0</v>
      </c>
      <c r="BL665" s="19" t="s">
        <v>257</v>
      </c>
      <c r="BM665" s="225" t="s">
        <v>1339</v>
      </c>
    </row>
    <row r="666" s="2" customFormat="1">
      <c r="A666" s="40"/>
      <c r="B666" s="41"/>
      <c r="C666" s="42"/>
      <c r="D666" s="227" t="s">
        <v>168</v>
      </c>
      <c r="E666" s="42"/>
      <c r="F666" s="228" t="s">
        <v>1340</v>
      </c>
      <c r="G666" s="42"/>
      <c r="H666" s="42"/>
      <c r="I666" s="229"/>
      <c r="J666" s="42"/>
      <c r="K666" s="42"/>
      <c r="L666" s="46"/>
      <c r="M666" s="230"/>
      <c r="N666" s="231"/>
      <c r="O666" s="86"/>
      <c r="P666" s="86"/>
      <c r="Q666" s="86"/>
      <c r="R666" s="86"/>
      <c r="S666" s="86"/>
      <c r="T666" s="87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T666" s="19" t="s">
        <v>168</v>
      </c>
      <c r="AU666" s="19" t="s">
        <v>83</v>
      </c>
    </row>
    <row r="667" s="2" customFormat="1" ht="33" customHeight="1">
      <c r="A667" s="40"/>
      <c r="B667" s="41"/>
      <c r="C667" s="214" t="s">
        <v>1341</v>
      </c>
      <c r="D667" s="214" t="s">
        <v>161</v>
      </c>
      <c r="E667" s="215" t="s">
        <v>1342</v>
      </c>
      <c r="F667" s="216" t="s">
        <v>1343</v>
      </c>
      <c r="G667" s="217" t="s">
        <v>363</v>
      </c>
      <c r="H667" s="218">
        <v>3</v>
      </c>
      <c r="I667" s="219"/>
      <c r="J667" s="220">
        <f>ROUND(I667*H667,2)</f>
        <v>0</v>
      </c>
      <c r="K667" s="216" t="s">
        <v>165</v>
      </c>
      <c r="L667" s="46"/>
      <c r="M667" s="221" t="s">
        <v>19</v>
      </c>
      <c r="N667" s="222" t="s">
        <v>44</v>
      </c>
      <c r="O667" s="86"/>
      <c r="P667" s="223">
        <f>O667*H667</f>
        <v>0</v>
      </c>
      <c r="Q667" s="223">
        <v>0.00022000000000000001</v>
      </c>
      <c r="R667" s="223">
        <f>Q667*H667</f>
        <v>0.00066</v>
      </c>
      <c r="S667" s="223">
        <v>0</v>
      </c>
      <c r="T667" s="224">
        <f>S667*H667</f>
        <v>0</v>
      </c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R667" s="225" t="s">
        <v>257</v>
      </c>
      <c r="AT667" s="225" t="s">
        <v>161</v>
      </c>
      <c r="AU667" s="225" t="s">
        <v>83</v>
      </c>
      <c r="AY667" s="19" t="s">
        <v>159</v>
      </c>
      <c r="BE667" s="226">
        <f>IF(N667="základní",J667,0)</f>
        <v>0</v>
      </c>
      <c r="BF667" s="226">
        <f>IF(N667="snížená",J667,0)</f>
        <v>0</v>
      </c>
      <c r="BG667" s="226">
        <f>IF(N667="zákl. přenesená",J667,0)</f>
        <v>0</v>
      </c>
      <c r="BH667" s="226">
        <f>IF(N667="sníž. přenesená",J667,0)</f>
        <v>0</v>
      </c>
      <c r="BI667" s="226">
        <f>IF(N667="nulová",J667,0)</f>
        <v>0</v>
      </c>
      <c r="BJ667" s="19" t="s">
        <v>81</v>
      </c>
      <c r="BK667" s="226">
        <f>ROUND(I667*H667,2)</f>
        <v>0</v>
      </c>
      <c r="BL667" s="19" t="s">
        <v>257</v>
      </c>
      <c r="BM667" s="225" t="s">
        <v>1344</v>
      </c>
    </row>
    <row r="668" s="2" customFormat="1">
      <c r="A668" s="40"/>
      <c r="B668" s="41"/>
      <c r="C668" s="42"/>
      <c r="D668" s="227" t="s">
        <v>168</v>
      </c>
      <c r="E668" s="42"/>
      <c r="F668" s="228" t="s">
        <v>1345</v>
      </c>
      <c r="G668" s="42"/>
      <c r="H668" s="42"/>
      <c r="I668" s="229"/>
      <c r="J668" s="42"/>
      <c r="K668" s="42"/>
      <c r="L668" s="46"/>
      <c r="M668" s="230"/>
      <c r="N668" s="231"/>
      <c r="O668" s="86"/>
      <c r="P668" s="86"/>
      <c r="Q668" s="86"/>
      <c r="R668" s="86"/>
      <c r="S668" s="86"/>
      <c r="T668" s="87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T668" s="19" t="s">
        <v>168</v>
      </c>
      <c r="AU668" s="19" t="s">
        <v>83</v>
      </c>
    </row>
    <row r="669" s="2" customFormat="1" ht="33" customHeight="1">
      <c r="A669" s="40"/>
      <c r="B669" s="41"/>
      <c r="C669" s="255" t="s">
        <v>1346</v>
      </c>
      <c r="D669" s="255" t="s">
        <v>244</v>
      </c>
      <c r="E669" s="256" t="s">
        <v>1347</v>
      </c>
      <c r="F669" s="257" t="s">
        <v>1348</v>
      </c>
      <c r="G669" s="258" t="s">
        <v>363</v>
      </c>
      <c r="H669" s="259">
        <v>1</v>
      </c>
      <c r="I669" s="260"/>
      <c r="J669" s="261">
        <f>ROUND(I669*H669,2)</f>
        <v>0</v>
      </c>
      <c r="K669" s="257" t="s">
        <v>165</v>
      </c>
      <c r="L669" s="262"/>
      <c r="M669" s="263" t="s">
        <v>19</v>
      </c>
      <c r="N669" s="264" t="s">
        <v>44</v>
      </c>
      <c r="O669" s="86"/>
      <c r="P669" s="223">
        <f>O669*H669</f>
        <v>0</v>
      </c>
      <c r="Q669" s="223">
        <v>0.012250000000000001</v>
      </c>
      <c r="R669" s="223">
        <f>Q669*H669</f>
        <v>0.012250000000000001</v>
      </c>
      <c r="S669" s="223">
        <v>0</v>
      </c>
      <c r="T669" s="224">
        <f>S669*H669</f>
        <v>0</v>
      </c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R669" s="225" t="s">
        <v>353</v>
      </c>
      <c r="AT669" s="225" t="s">
        <v>244</v>
      </c>
      <c r="AU669" s="225" t="s">
        <v>83</v>
      </c>
      <c r="AY669" s="19" t="s">
        <v>159</v>
      </c>
      <c r="BE669" s="226">
        <f>IF(N669="základní",J669,0)</f>
        <v>0</v>
      </c>
      <c r="BF669" s="226">
        <f>IF(N669="snížená",J669,0)</f>
        <v>0</v>
      </c>
      <c r="BG669" s="226">
        <f>IF(N669="zákl. přenesená",J669,0)</f>
        <v>0</v>
      </c>
      <c r="BH669" s="226">
        <f>IF(N669="sníž. přenesená",J669,0)</f>
        <v>0</v>
      </c>
      <c r="BI669" s="226">
        <f>IF(N669="nulová",J669,0)</f>
        <v>0</v>
      </c>
      <c r="BJ669" s="19" t="s">
        <v>81</v>
      </c>
      <c r="BK669" s="226">
        <f>ROUND(I669*H669,2)</f>
        <v>0</v>
      </c>
      <c r="BL669" s="19" t="s">
        <v>257</v>
      </c>
      <c r="BM669" s="225" t="s">
        <v>1349</v>
      </c>
    </row>
    <row r="670" s="2" customFormat="1" ht="33" customHeight="1">
      <c r="A670" s="40"/>
      <c r="B670" s="41"/>
      <c r="C670" s="255" t="s">
        <v>1350</v>
      </c>
      <c r="D670" s="255" t="s">
        <v>244</v>
      </c>
      <c r="E670" s="256" t="s">
        <v>1351</v>
      </c>
      <c r="F670" s="257" t="s">
        <v>1352</v>
      </c>
      <c r="G670" s="258" t="s">
        <v>363</v>
      </c>
      <c r="H670" s="259">
        <v>1</v>
      </c>
      <c r="I670" s="260"/>
      <c r="J670" s="261">
        <f>ROUND(I670*H670,2)</f>
        <v>0</v>
      </c>
      <c r="K670" s="257" t="s">
        <v>165</v>
      </c>
      <c r="L670" s="262"/>
      <c r="M670" s="263" t="s">
        <v>19</v>
      </c>
      <c r="N670" s="264" t="s">
        <v>44</v>
      </c>
      <c r="O670" s="86"/>
      <c r="P670" s="223">
        <f>O670*H670</f>
        <v>0</v>
      </c>
      <c r="Q670" s="223">
        <v>0.012489999999999999</v>
      </c>
      <c r="R670" s="223">
        <f>Q670*H670</f>
        <v>0.012489999999999999</v>
      </c>
      <c r="S670" s="223">
        <v>0</v>
      </c>
      <c r="T670" s="224">
        <f>S670*H670</f>
        <v>0</v>
      </c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R670" s="225" t="s">
        <v>353</v>
      </c>
      <c r="AT670" s="225" t="s">
        <v>244</v>
      </c>
      <c r="AU670" s="225" t="s">
        <v>83</v>
      </c>
      <c r="AY670" s="19" t="s">
        <v>159</v>
      </c>
      <c r="BE670" s="226">
        <f>IF(N670="základní",J670,0)</f>
        <v>0</v>
      </c>
      <c r="BF670" s="226">
        <f>IF(N670="snížená",J670,0)</f>
        <v>0</v>
      </c>
      <c r="BG670" s="226">
        <f>IF(N670="zákl. přenesená",J670,0)</f>
        <v>0</v>
      </c>
      <c r="BH670" s="226">
        <f>IF(N670="sníž. přenesená",J670,0)</f>
        <v>0</v>
      </c>
      <c r="BI670" s="226">
        <f>IF(N670="nulová",J670,0)</f>
        <v>0</v>
      </c>
      <c r="BJ670" s="19" t="s">
        <v>81</v>
      </c>
      <c r="BK670" s="226">
        <f>ROUND(I670*H670,2)</f>
        <v>0</v>
      </c>
      <c r="BL670" s="19" t="s">
        <v>257</v>
      </c>
      <c r="BM670" s="225" t="s">
        <v>1353</v>
      </c>
    </row>
    <row r="671" s="2" customFormat="1" ht="33" customHeight="1">
      <c r="A671" s="40"/>
      <c r="B671" s="41"/>
      <c r="C671" s="255" t="s">
        <v>1354</v>
      </c>
      <c r="D671" s="255" t="s">
        <v>244</v>
      </c>
      <c r="E671" s="256" t="s">
        <v>1355</v>
      </c>
      <c r="F671" s="257" t="s">
        <v>1356</v>
      </c>
      <c r="G671" s="258" t="s">
        <v>363</v>
      </c>
      <c r="H671" s="259">
        <v>1</v>
      </c>
      <c r="I671" s="260"/>
      <c r="J671" s="261">
        <f>ROUND(I671*H671,2)</f>
        <v>0</v>
      </c>
      <c r="K671" s="257" t="s">
        <v>165</v>
      </c>
      <c r="L671" s="262"/>
      <c r="M671" s="263" t="s">
        <v>19</v>
      </c>
      <c r="N671" s="264" t="s">
        <v>44</v>
      </c>
      <c r="O671" s="86"/>
      <c r="P671" s="223">
        <f>O671*H671</f>
        <v>0</v>
      </c>
      <c r="Q671" s="223">
        <v>0.014890000000000001</v>
      </c>
      <c r="R671" s="223">
        <f>Q671*H671</f>
        <v>0.014890000000000001</v>
      </c>
      <c r="S671" s="223">
        <v>0</v>
      </c>
      <c r="T671" s="224">
        <f>S671*H671</f>
        <v>0</v>
      </c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R671" s="225" t="s">
        <v>353</v>
      </c>
      <c r="AT671" s="225" t="s">
        <v>244</v>
      </c>
      <c r="AU671" s="225" t="s">
        <v>83</v>
      </c>
      <c r="AY671" s="19" t="s">
        <v>159</v>
      </c>
      <c r="BE671" s="226">
        <f>IF(N671="základní",J671,0)</f>
        <v>0</v>
      </c>
      <c r="BF671" s="226">
        <f>IF(N671="snížená",J671,0)</f>
        <v>0</v>
      </c>
      <c r="BG671" s="226">
        <f>IF(N671="zákl. přenesená",J671,0)</f>
        <v>0</v>
      </c>
      <c r="BH671" s="226">
        <f>IF(N671="sníž. přenesená",J671,0)</f>
        <v>0</v>
      </c>
      <c r="BI671" s="226">
        <f>IF(N671="nulová",J671,0)</f>
        <v>0</v>
      </c>
      <c r="BJ671" s="19" t="s">
        <v>81</v>
      </c>
      <c r="BK671" s="226">
        <f>ROUND(I671*H671,2)</f>
        <v>0</v>
      </c>
      <c r="BL671" s="19" t="s">
        <v>257</v>
      </c>
      <c r="BM671" s="225" t="s">
        <v>1357</v>
      </c>
    </row>
    <row r="672" s="2" customFormat="1" ht="37.8" customHeight="1">
      <c r="A672" s="40"/>
      <c r="B672" s="41"/>
      <c r="C672" s="214" t="s">
        <v>1358</v>
      </c>
      <c r="D672" s="214" t="s">
        <v>161</v>
      </c>
      <c r="E672" s="215" t="s">
        <v>1359</v>
      </c>
      <c r="F672" s="216" t="s">
        <v>1360</v>
      </c>
      <c r="G672" s="217" t="s">
        <v>363</v>
      </c>
      <c r="H672" s="218">
        <v>3</v>
      </c>
      <c r="I672" s="219"/>
      <c r="J672" s="220">
        <f>ROUND(I672*H672,2)</f>
        <v>0</v>
      </c>
      <c r="K672" s="216" t="s">
        <v>165</v>
      </c>
      <c r="L672" s="46"/>
      <c r="M672" s="221" t="s">
        <v>19</v>
      </c>
      <c r="N672" s="222" t="s">
        <v>44</v>
      </c>
      <c r="O672" s="86"/>
      <c r="P672" s="223">
        <f>O672*H672</f>
        <v>0</v>
      </c>
      <c r="Q672" s="223">
        <v>0.0050299999999999997</v>
      </c>
      <c r="R672" s="223">
        <f>Q672*H672</f>
        <v>0.015089999999999999</v>
      </c>
      <c r="S672" s="223">
        <v>0</v>
      </c>
      <c r="T672" s="224">
        <f>S672*H672</f>
        <v>0</v>
      </c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R672" s="225" t="s">
        <v>257</v>
      </c>
      <c r="AT672" s="225" t="s">
        <v>161</v>
      </c>
      <c r="AU672" s="225" t="s">
        <v>83</v>
      </c>
      <c r="AY672" s="19" t="s">
        <v>159</v>
      </c>
      <c r="BE672" s="226">
        <f>IF(N672="základní",J672,0)</f>
        <v>0</v>
      </c>
      <c r="BF672" s="226">
        <f>IF(N672="snížená",J672,0)</f>
        <v>0</v>
      </c>
      <c r="BG672" s="226">
        <f>IF(N672="zákl. přenesená",J672,0)</f>
        <v>0</v>
      </c>
      <c r="BH672" s="226">
        <f>IF(N672="sníž. přenesená",J672,0)</f>
        <v>0</v>
      </c>
      <c r="BI672" s="226">
        <f>IF(N672="nulová",J672,0)</f>
        <v>0</v>
      </c>
      <c r="BJ672" s="19" t="s">
        <v>81</v>
      </c>
      <c r="BK672" s="226">
        <f>ROUND(I672*H672,2)</f>
        <v>0</v>
      </c>
      <c r="BL672" s="19" t="s">
        <v>257</v>
      </c>
      <c r="BM672" s="225" t="s">
        <v>1361</v>
      </c>
    </row>
    <row r="673" s="2" customFormat="1">
      <c r="A673" s="40"/>
      <c r="B673" s="41"/>
      <c r="C673" s="42"/>
      <c r="D673" s="227" t="s">
        <v>168</v>
      </c>
      <c r="E673" s="42"/>
      <c r="F673" s="228" t="s">
        <v>1362</v>
      </c>
      <c r="G673" s="42"/>
      <c r="H673" s="42"/>
      <c r="I673" s="229"/>
      <c r="J673" s="42"/>
      <c r="K673" s="42"/>
      <c r="L673" s="46"/>
      <c r="M673" s="230"/>
      <c r="N673" s="231"/>
      <c r="O673" s="86"/>
      <c r="P673" s="86"/>
      <c r="Q673" s="86"/>
      <c r="R673" s="86"/>
      <c r="S673" s="86"/>
      <c r="T673" s="87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T673" s="19" t="s">
        <v>168</v>
      </c>
      <c r="AU673" s="19" t="s">
        <v>83</v>
      </c>
    </row>
    <row r="674" s="2" customFormat="1" ht="76.35" customHeight="1">
      <c r="A674" s="40"/>
      <c r="B674" s="41"/>
      <c r="C674" s="214" t="s">
        <v>1363</v>
      </c>
      <c r="D674" s="214" t="s">
        <v>161</v>
      </c>
      <c r="E674" s="215" t="s">
        <v>1364</v>
      </c>
      <c r="F674" s="216" t="s">
        <v>1365</v>
      </c>
      <c r="G674" s="217" t="s">
        <v>247</v>
      </c>
      <c r="H674" s="218">
        <v>9.6690000000000005</v>
      </c>
      <c r="I674" s="219"/>
      <c r="J674" s="220">
        <f>ROUND(I674*H674,2)</f>
        <v>0</v>
      </c>
      <c r="K674" s="216" t="s">
        <v>165</v>
      </c>
      <c r="L674" s="46"/>
      <c r="M674" s="221" t="s">
        <v>19</v>
      </c>
      <c r="N674" s="222" t="s">
        <v>44</v>
      </c>
      <c r="O674" s="86"/>
      <c r="P674" s="223">
        <f>O674*H674</f>
        <v>0</v>
      </c>
      <c r="Q674" s="223">
        <v>0</v>
      </c>
      <c r="R674" s="223">
        <f>Q674*H674</f>
        <v>0</v>
      </c>
      <c r="S674" s="223">
        <v>0</v>
      </c>
      <c r="T674" s="224">
        <f>S674*H674</f>
        <v>0</v>
      </c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R674" s="225" t="s">
        <v>257</v>
      </c>
      <c r="AT674" s="225" t="s">
        <v>161</v>
      </c>
      <c r="AU674" s="225" t="s">
        <v>83</v>
      </c>
      <c r="AY674" s="19" t="s">
        <v>159</v>
      </c>
      <c r="BE674" s="226">
        <f>IF(N674="základní",J674,0)</f>
        <v>0</v>
      </c>
      <c r="BF674" s="226">
        <f>IF(N674="snížená",J674,0)</f>
        <v>0</v>
      </c>
      <c r="BG674" s="226">
        <f>IF(N674="zákl. přenesená",J674,0)</f>
        <v>0</v>
      </c>
      <c r="BH674" s="226">
        <f>IF(N674="sníž. přenesená",J674,0)</f>
        <v>0</v>
      </c>
      <c r="BI674" s="226">
        <f>IF(N674="nulová",J674,0)</f>
        <v>0</v>
      </c>
      <c r="BJ674" s="19" t="s">
        <v>81</v>
      </c>
      <c r="BK674" s="226">
        <f>ROUND(I674*H674,2)</f>
        <v>0</v>
      </c>
      <c r="BL674" s="19" t="s">
        <v>257</v>
      </c>
      <c r="BM674" s="225" t="s">
        <v>1366</v>
      </c>
    </row>
    <row r="675" s="2" customFormat="1">
      <c r="A675" s="40"/>
      <c r="B675" s="41"/>
      <c r="C675" s="42"/>
      <c r="D675" s="227" t="s">
        <v>168</v>
      </c>
      <c r="E675" s="42"/>
      <c r="F675" s="228" t="s">
        <v>1367</v>
      </c>
      <c r="G675" s="42"/>
      <c r="H675" s="42"/>
      <c r="I675" s="229"/>
      <c r="J675" s="42"/>
      <c r="K675" s="42"/>
      <c r="L675" s="46"/>
      <c r="M675" s="230"/>
      <c r="N675" s="231"/>
      <c r="O675" s="86"/>
      <c r="P675" s="86"/>
      <c r="Q675" s="86"/>
      <c r="R675" s="86"/>
      <c r="S675" s="86"/>
      <c r="T675" s="87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T675" s="19" t="s">
        <v>168</v>
      </c>
      <c r="AU675" s="19" t="s">
        <v>83</v>
      </c>
    </row>
    <row r="676" s="12" customFormat="1" ht="22.8" customHeight="1">
      <c r="A676" s="12"/>
      <c r="B676" s="198"/>
      <c r="C676" s="199"/>
      <c r="D676" s="200" t="s">
        <v>72</v>
      </c>
      <c r="E676" s="212" t="s">
        <v>1368</v>
      </c>
      <c r="F676" s="212" t="s">
        <v>1369</v>
      </c>
      <c r="G676" s="199"/>
      <c r="H676" s="199"/>
      <c r="I676" s="202"/>
      <c r="J676" s="213">
        <f>BK676</f>
        <v>0</v>
      </c>
      <c r="K676" s="199"/>
      <c r="L676" s="204"/>
      <c r="M676" s="205"/>
      <c r="N676" s="206"/>
      <c r="O676" s="206"/>
      <c r="P676" s="207">
        <f>SUM(P677:P745)</f>
        <v>0</v>
      </c>
      <c r="Q676" s="206"/>
      <c r="R676" s="207">
        <f>SUM(R677:R745)</f>
        <v>3.2560690000000005</v>
      </c>
      <c r="S676" s="206"/>
      <c r="T676" s="208">
        <f>SUM(T677:T745)</f>
        <v>1.3132299999999999</v>
      </c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R676" s="209" t="s">
        <v>83</v>
      </c>
      <c r="AT676" s="210" t="s">
        <v>72</v>
      </c>
      <c r="AU676" s="210" t="s">
        <v>81</v>
      </c>
      <c r="AY676" s="209" t="s">
        <v>159</v>
      </c>
      <c r="BK676" s="211">
        <f>SUM(BK677:BK745)</f>
        <v>0</v>
      </c>
    </row>
    <row r="677" s="2" customFormat="1" ht="24.15" customHeight="1">
      <c r="A677" s="40"/>
      <c r="B677" s="41"/>
      <c r="C677" s="214" t="s">
        <v>1370</v>
      </c>
      <c r="D677" s="214" t="s">
        <v>161</v>
      </c>
      <c r="E677" s="215" t="s">
        <v>1371</v>
      </c>
      <c r="F677" s="216" t="s">
        <v>1372</v>
      </c>
      <c r="G677" s="217" t="s">
        <v>164</v>
      </c>
      <c r="H677" s="218">
        <v>300</v>
      </c>
      <c r="I677" s="219"/>
      <c r="J677" s="220">
        <f>ROUND(I677*H677,2)</f>
        <v>0</v>
      </c>
      <c r="K677" s="216" t="s">
        <v>165</v>
      </c>
      <c r="L677" s="46"/>
      <c r="M677" s="221" t="s">
        <v>19</v>
      </c>
      <c r="N677" s="222" t="s">
        <v>44</v>
      </c>
      <c r="O677" s="86"/>
      <c r="P677" s="223">
        <f>O677*H677</f>
        <v>0</v>
      </c>
      <c r="Q677" s="223">
        <v>0</v>
      </c>
      <c r="R677" s="223">
        <f>Q677*H677</f>
        <v>0</v>
      </c>
      <c r="S677" s="223">
        <v>0.0031199999999999999</v>
      </c>
      <c r="T677" s="224">
        <f>S677*H677</f>
        <v>0.93599999999999994</v>
      </c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R677" s="225" t="s">
        <v>257</v>
      </c>
      <c r="AT677" s="225" t="s">
        <v>161</v>
      </c>
      <c r="AU677" s="225" t="s">
        <v>83</v>
      </c>
      <c r="AY677" s="19" t="s">
        <v>159</v>
      </c>
      <c r="BE677" s="226">
        <f>IF(N677="základní",J677,0)</f>
        <v>0</v>
      </c>
      <c r="BF677" s="226">
        <f>IF(N677="snížená",J677,0)</f>
        <v>0</v>
      </c>
      <c r="BG677" s="226">
        <f>IF(N677="zákl. přenesená",J677,0)</f>
        <v>0</v>
      </c>
      <c r="BH677" s="226">
        <f>IF(N677="sníž. přenesená",J677,0)</f>
        <v>0</v>
      </c>
      <c r="BI677" s="226">
        <f>IF(N677="nulová",J677,0)</f>
        <v>0</v>
      </c>
      <c r="BJ677" s="19" t="s">
        <v>81</v>
      </c>
      <c r="BK677" s="226">
        <f>ROUND(I677*H677,2)</f>
        <v>0</v>
      </c>
      <c r="BL677" s="19" t="s">
        <v>257</v>
      </c>
      <c r="BM677" s="225" t="s">
        <v>1373</v>
      </c>
    </row>
    <row r="678" s="2" customFormat="1">
      <c r="A678" s="40"/>
      <c r="B678" s="41"/>
      <c r="C678" s="42"/>
      <c r="D678" s="227" t="s">
        <v>168</v>
      </c>
      <c r="E678" s="42"/>
      <c r="F678" s="228" t="s">
        <v>1374</v>
      </c>
      <c r="G678" s="42"/>
      <c r="H678" s="42"/>
      <c r="I678" s="229"/>
      <c r="J678" s="42"/>
      <c r="K678" s="42"/>
      <c r="L678" s="46"/>
      <c r="M678" s="230"/>
      <c r="N678" s="231"/>
      <c r="O678" s="86"/>
      <c r="P678" s="86"/>
      <c r="Q678" s="86"/>
      <c r="R678" s="86"/>
      <c r="S678" s="86"/>
      <c r="T678" s="87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T678" s="19" t="s">
        <v>168</v>
      </c>
      <c r="AU678" s="19" t="s">
        <v>83</v>
      </c>
    </row>
    <row r="679" s="13" customFormat="1">
      <c r="A679" s="13"/>
      <c r="B679" s="232"/>
      <c r="C679" s="233"/>
      <c r="D679" s="234" t="s">
        <v>181</v>
      </c>
      <c r="E679" s="235" t="s">
        <v>19</v>
      </c>
      <c r="F679" s="236" t="s">
        <v>1375</v>
      </c>
      <c r="G679" s="233"/>
      <c r="H679" s="237">
        <v>300</v>
      </c>
      <c r="I679" s="238"/>
      <c r="J679" s="233"/>
      <c r="K679" s="233"/>
      <c r="L679" s="239"/>
      <c r="M679" s="240"/>
      <c r="N679" s="241"/>
      <c r="O679" s="241"/>
      <c r="P679" s="241"/>
      <c r="Q679" s="241"/>
      <c r="R679" s="241"/>
      <c r="S679" s="241"/>
      <c r="T679" s="242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43" t="s">
        <v>181</v>
      </c>
      <c r="AU679" s="243" t="s">
        <v>83</v>
      </c>
      <c r="AV679" s="13" t="s">
        <v>83</v>
      </c>
      <c r="AW679" s="13" t="s">
        <v>33</v>
      </c>
      <c r="AX679" s="13" t="s">
        <v>81</v>
      </c>
      <c r="AY679" s="243" t="s">
        <v>159</v>
      </c>
    </row>
    <row r="680" s="2" customFormat="1" ht="24.15" customHeight="1">
      <c r="A680" s="40"/>
      <c r="B680" s="41"/>
      <c r="C680" s="214" t="s">
        <v>1376</v>
      </c>
      <c r="D680" s="214" t="s">
        <v>161</v>
      </c>
      <c r="E680" s="215" t="s">
        <v>1377</v>
      </c>
      <c r="F680" s="216" t="s">
        <v>1378</v>
      </c>
      <c r="G680" s="217" t="s">
        <v>172</v>
      </c>
      <c r="H680" s="218">
        <v>29</v>
      </c>
      <c r="I680" s="219"/>
      <c r="J680" s="220">
        <f>ROUND(I680*H680,2)</f>
        <v>0</v>
      </c>
      <c r="K680" s="216" t="s">
        <v>165</v>
      </c>
      <c r="L680" s="46"/>
      <c r="M680" s="221" t="s">
        <v>19</v>
      </c>
      <c r="N680" s="222" t="s">
        <v>44</v>
      </c>
      <c r="O680" s="86"/>
      <c r="P680" s="223">
        <f>O680*H680</f>
        <v>0</v>
      </c>
      <c r="Q680" s="223">
        <v>0</v>
      </c>
      <c r="R680" s="223">
        <f>Q680*H680</f>
        <v>0</v>
      </c>
      <c r="S680" s="223">
        <v>0.0018699999999999999</v>
      </c>
      <c r="T680" s="224">
        <f>S680*H680</f>
        <v>0.05423</v>
      </c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R680" s="225" t="s">
        <v>257</v>
      </c>
      <c r="AT680" s="225" t="s">
        <v>161</v>
      </c>
      <c r="AU680" s="225" t="s">
        <v>83</v>
      </c>
      <c r="AY680" s="19" t="s">
        <v>159</v>
      </c>
      <c r="BE680" s="226">
        <f>IF(N680="základní",J680,0)</f>
        <v>0</v>
      </c>
      <c r="BF680" s="226">
        <f>IF(N680="snížená",J680,0)</f>
        <v>0</v>
      </c>
      <c r="BG680" s="226">
        <f>IF(N680="zákl. přenesená",J680,0)</f>
        <v>0</v>
      </c>
      <c r="BH680" s="226">
        <f>IF(N680="sníž. přenesená",J680,0)</f>
        <v>0</v>
      </c>
      <c r="BI680" s="226">
        <f>IF(N680="nulová",J680,0)</f>
        <v>0</v>
      </c>
      <c r="BJ680" s="19" t="s">
        <v>81</v>
      </c>
      <c r="BK680" s="226">
        <f>ROUND(I680*H680,2)</f>
        <v>0</v>
      </c>
      <c r="BL680" s="19" t="s">
        <v>257</v>
      </c>
      <c r="BM680" s="225" t="s">
        <v>1379</v>
      </c>
    </row>
    <row r="681" s="2" customFormat="1">
      <c r="A681" s="40"/>
      <c r="B681" s="41"/>
      <c r="C681" s="42"/>
      <c r="D681" s="227" t="s">
        <v>168</v>
      </c>
      <c r="E681" s="42"/>
      <c r="F681" s="228" t="s">
        <v>1380</v>
      </c>
      <c r="G681" s="42"/>
      <c r="H681" s="42"/>
      <c r="I681" s="229"/>
      <c r="J681" s="42"/>
      <c r="K681" s="42"/>
      <c r="L681" s="46"/>
      <c r="M681" s="230"/>
      <c r="N681" s="231"/>
      <c r="O681" s="86"/>
      <c r="P681" s="86"/>
      <c r="Q681" s="86"/>
      <c r="R681" s="86"/>
      <c r="S681" s="86"/>
      <c r="T681" s="87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T681" s="19" t="s">
        <v>168</v>
      </c>
      <c r="AU681" s="19" t="s">
        <v>83</v>
      </c>
    </row>
    <row r="682" s="13" customFormat="1">
      <c r="A682" s="13"/>
      <c r="B682" s="232"/>
      <c r="C682" s="233"/>
      <c r="D682" s="234" t="s">
        <v>181</v>
      </c>
      <c r="E682" s="235" t="s">
        <v>19</v>
      </c>
      <c r="F682" s="236" t="s">
        <v>1381</v>
      </c>
      <c r="G682" s="233"/>
      <c r="H682" s="237">
        <v>29</v>
      </c>
      <c r="I682" s="238"/>
      <c r="J682" s="233"/>
      <c r="K682" s="233"/>
      <c r="L682" s="239"/>
      <c r="M682" s="240"/>
      <c r="N682" s="241"/>
      <c r="O682" s="241"/>
      <c r="P682" s="241"/>
      <c r="Q682" s="241"/>
      <c r="R682" s="241"/>
      <c r="S682" s="241"/>
      <c r="T682" s="242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3" t="s">
        <v>181</v>
      </c>
      <c r="AU682" s="243" t="s">
        <v>83</v>
      </c>
      <c r="AV682" s="13" t="s">
        <v>83</v>
      </c>
      <c r="AW682" s="13" t="s">
        <v>33</v>
      </c>
      <c r="AX682" s="13" t="s">
        <v>81</v>
      </c>
      <c r="AY682" s="243" t="s">
        <v>159</v>
      </c>
    </row>
    <row r="683" s="2" customFormat="1" ht="24.15" customHeight="1">
      <c r="A683" s="40"/>
      <c r="B683" s="41"/>
      <c r="C683" s="214" t="s">
        <v>1382</v>
      </c>
      <c r="D683" s="214" t="s">
        <v>161</v>
      </c>
      <c r="E683" s="215" t="s">
        <v>1383</v>
      </c>
      <c r="F683" s="216" t="s">
        <v>1384</v>
      </c>
      <c r="G683" s="217" t="s">
        <v>172</v>
      </c>
      <c r="H683" s="218">
        <v>8</v>
      </c>
      <c r="I683" s="219"/>
      <c r="J683" s="220">
        <f>ROUND(I683*H683,2)</f>
        <v>0</v>
      </c>
      <c r="K683" s="216" t="s">
        <v>165</v>
      </c>
      <c r="L683" s="46"/>
      <c r="M683" s="221" t="s">
        <v>19</v>
      </c>
      <c r="N683" s="222" t="s">
        <v>44</v>
      </c>
      <c r="O683" s="86"/>
      <c r="P683" s="223">
        <f>O683*H683</f>
        <v>0</v>
      </c>
      <c r="Q683" s="223">
        <v>0</v>
      </c>
      <c r="R683" s="223">
        <f>Q683*H683</f>
        <v>0</v>
      </c>
      <c r="S683" s="223">
        <v>0.00348</v>
      </c>
      <c r="T683" s="224">
        <f>S683*H683</f>
        <v>0.02784</v>
      </c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R683" s="225" t="s">
        <v>257</v>
      </c>
      <c r="AT683" s="225" t="s">
        <v>161</v>
      </c>
      <c r="AU683" s="225" t="s">
        <v>83</v>
      </c>
      <c r="AY683" s="19" t="s">
        <v>159</v>
      </c>
      <c r="BE683" s="226">
        <f>IF(N683="základní",J683,0)</f>
        <v>0</v>
      </c>
      <c r="BF683" s="226">
        <f>IF(N683="snížená",J683,0)</f>
        <v>0</v>
      </c>
      <c r="BG683" s="226">
        <f>IF(N683="zákl. přenesená",J683,0)</f>
        <v>0</v>
      </c>
      <c r="BH683" s="226">
        <f>IF(N683="sníž. přenesená",J683,0)</f>
        <v>0</v>
      </c>
      <c r="BI683" s="226">
        <f>IF(N683="nulová",J683,0)</f>
        <v>0</v>
      </c>
      <c r="BJ683" s="19" t="s">
        <v>81</v>
      </c>
      <c r="BK683" s="226">
        <f>ROUND(I683*H683,2)</f>
        <v>0</v>
      </c>
      <c r="BL683" s="19" t="s">
        <v>257</v>
      </c>
      <c r="BM683" s="225" t="s">
        <v>1385</v>
      </c>
    </row>
    <row r="684" s="2" customFormat="1">
      <c r="A684" s="40"/>
      <c r="B684" s="41"/>
      <c r="C684" s="42"/>
      <c r="D684" s="227" t="s">
        <v>168</v>
      </c>
      <c r="E684" s="42"/>
      <c r="F684" s="228" t="s">
        <v>1386</v>
      </c>
      <c r="G684" s="42"/>
      <c r="H684" s="42"/>
      <c r="I684" s="229"/>
      <c r="J684" s="42"/>
      <c r="K684" s="42"/>
      <c r="L684" s="46"/>
      <c r="M684" s="230"/>
      <c r="N684" s="231"/>
      <c r="O684" s="86"/>
      <c r="P684" s="86"/>
      <c r="Q684" s="86"/>
      <c r="R684" s="86"/>
      <c r="S684" s="86"/>
      <c r="T684" s="87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T684" s="19" t="s">
        <v>168</v>
      </c>
      <c r="AU684" s="19" t="s">
        <v>83</v>
      </c>
    </row>
    <row r="685" s="2" customFormat="1" ht="21.75" customHeight="1">
      <c r="A685" s="40"/>
      <c r="B685" s="41"/>
      <c r="C685" s="214" t="s">
        <v>1387</v>
      </c>
      <c r="D685" s="214" t="s">
        <v>161</v>
      </c>
      <c r="E685" s="215" t="s">
        <v>1388</v>
      </c>
      <c r="F685" s="216" t="s">
        <v>1389</v>
      </c>
      <c r="G685" s="217" t="s">
        <v>172</v>
      </c>
      <c r="H685" s="218">
        <v>24</v>
      </c>
      <c r="I685" s="219"/>
      <c r="J685" s="220">
        <f>ROUND(I685*H685,2)</f>
        <v>0</v>
      </c>
      <c r="K685" s="216" t="s">
        <v>165</v>
      </c>
      <c r="L685" s="46"/>
      <c r="M685" s="221" t="s">
        <v>19</v>
      </c>
      <c r="N685" s="222" t="s">
        <v>44</v>
      </c>
      <c r="O685" s="86"/>
      <c r="P685" s="223">
        <f>O685*H685</f>
        <v>0</v>
      </c>
      <c r="Q685" s="223">
        <v>0</v>
      </c>
      <c r="R685" s="223">
        <f>Q685*H685</f>
        <v>0</v>
      </c>
      <c r="S685" s="223">
        <v>0.0016999999999999999</v>
      </c>
      <c r="T685" s="224">
        <f>S685*H685</f>
        <v>0.040799999999999996</v>
      </c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R685" s="225" t="s">
        <v>257</v>
      </c>
      <c r="AT685" s="225" t="s">
        <v>161</v>
      </c>
      <c r="AU685" s="225" t="s">
        <v>83</v>
      </c>
      <c r="AY685" s="19" t="s">
        <v>159</v>
      </c>
      <c r="BE685" s="226">
        <f>IF(N685="základní",J685,0)</f>
        <v>0</v>
      </c>
      <c r="BF685" s="226">
        <f>IF(N685="snížená",J685,0)</f>
        <v>0</v>
      </c>
      <c r="BG685" s="226">
        <f>IF(N685="zákl. přenesená",J685,0)</f>
        <v>0</v>
      </c>
      <c r="BH685" s="226">
        <f>IF(N685="sníž. přenesená",J685,0)</f>
        <v>0</v>
      </c>
      <c r="BI685" s="226">
        <f>IF(N685="nulová",J685,0)</f>
        <v>0</v>
      </c>
      <c r="BJ685" s="19" t="s">
        <v>81</v>
      </c>
      <c r="BK685" s="226">
        <f>ROUND(I685*H685,2)</f>
        <v>0</v>
      </c>
      <c r="BL685" s="19" t="s">
        <v>257</v>
      </c>
      <c r="BM685" s="225" t="s">
        <v>1390</v>
      </c>
    </row>
    <row r="686" s="2" customFormat="1">
      <c r="A686" s="40"/>
      <c r="B686" s="41"/>
      <c r="C686" s="42"/>
      <c r="D686" s="227" t="s">
        <v>168</v>
      </c>
      <c r="E686" s="42"/>
      <c r="F686" s="228" t="s">
        <v>1391</v>
      </c>
      <c r="G686" s="42"/>
      <c r="H686" s="42"/>
      <c r="I686" s="229"/>
      <c r="J686" s="42"/>
      <c r="K686" s="42"/>
      <c r="L686" s="46"/>
      <c r="M686" s="230"/>
      <c r="N686" s="231"/>
      <c r="O686" s="86"/>
      <c r="P686" s="86"/>
      <c r="Q686" s="86"/>
      <c r="R686" s="86"/>
      <c r="S686" s="86"/>
      <c r="T686" s="87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T686" s="19" t="s">
        <v>168</v>
      </c>
      <c r="AU686" s="19" t="s">
        <v>83</v>
      </c>
    </row>
    <row r="687" s="13" customFormat="1">
      <c r="A687" s="13"/>
      <c r="B687" s="232"/>
      <c r="C687" s="233"/>
      <c r="D687" s="234" t="s">
        <v>181</v>
      </c>
      <c r="E687" s="235" t="s">
        <v>19</v>
      </c>
      <c r="F687" s="236" t="s">
        <v>1392</v>
      </c>
      <c r="G687" s="233"/>
      <c r="H687" s="237">
        <v>24</v>
      </c>
      <c r="I687" s="238"/>
      <c r="J687" s="233"/>
      <c r="K687" s="233"/>
      <c r="L687" s="239"/>
      <c r="M687" s="240"/>
      <c r="N687" s="241"/>
      <c r="O687" s="241"/>
      <c r="P687" s="241"/>
      <c r="Q687" s="241"/>
      <c r="R687" s="241"/>
      <c r="S687" s="241"/>
      <c r="T687" s="242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43" t="s">
        <v>181</v>
      </c>
      <c r="AU687" s="243" t="s">
        <v>83</v>
      </c>
      <c r="AV687" s="13" t="s">
        <v>83</v>
      </c>
      <c r="AW687" s="13" t="s">
        <v>33</v>
      </c>
      <c r="AX687" s="13" t="s">
        <v>81</v>
      </c>
      <c r="AY687" s="243" t="s">
        <v>159</v>
      </c>
    </row>
    <row r="688" s="2" customFormat="1" ht="24.15" customHeight="1">
      <c r="A688" s="40"/>
      <c r="B688" s="41"/>
      <c r="C688" s="214" t="s">
        <v>1393</v>
      </c>
      <c r="D688" s="214" t="s">
        <v>161</v>
      </c>
      <c r="E688" s="215" t="s">
        <v>1394</v>
      </c>
      <c r="F688" s="216" t="s">
        <v>1395</v>
      </c>
      <c r="G688" s="217" t="s">
        <v>172</v>
      </c>
      <c r="H688" s="218">
        <v>58</v>
      </c>
      <c r="I688" s="219"/>
      <c r="J688" s="220">
        <f>ROUND(I688*H688,2)</f>
        <v>0</v>
      </c>
      <c r="K688" s="216" t="s">
        <v>165</v>
      </c>
      <c r="L688" s="46"/>
      <c r="M688" s="221" t="s">
        <v>19</v>
      </c>
      <c r="N688" s="222" t="s">
        <v>44</v>
      </c>
      <c r="O688" s="86"/>
      <c r="P688" s="223">
        <f>O688*H688</f>
        <v>0</v>
      </c>
      <c r="Q688" s="223">
        <v>0</v>
      </c>
      <c r="R688" s="223">
        <f>Q688*H688</f>
        <v>0</v>
      </c>
      <c r="S688" s="223">
        <v>0.0017700000000000001</v>
      </c>
      <c r="T688" s="224">
        <f>S688*H688</f>
        <v>0.10266</v>
      </c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R688" s="225" t="s">
        <v>257</v>
      </c>
      <c r="AT688" s="225" t="s">
        <v>161</v>
      </c>
      <c r="AU688" s="225" t="s">
        <v>83</v>
      </c>
      <c r="AY688" s="19" t="s">
        <v>159</v>
      </c>
      <c r="BE688" s="226">
        <f>IF(N688="základní",J688,0)</f>
        <v>0</v>
      </c>
      <c r="BF688" s="226">
        <f>IF(N688="snížená",J688,0)</f>
        <v>0</v>
      </c>
      <c r="BG688" s="226">
        <f>IF(N688="zákl. přenesená",J688,0)</f>
        <v>0</v>
      </c>
      <c r="BH688" s="226">
        <f>IF(N688="sníž. přenesená",J688,0)</f>
        <v>0</v>
      </c>
      <c r="BI688" s="226">
        <f>IF(N688="nulová",J688,0)</f>
        <v>0</v>
      </c>
      <c r="BJ688" s="19" t="s">
        <v>81</v>
      </c>
      <c r="BK688" s="226">
        <f>ROUND(I688*H688,2)</f>
        <v>0</v>
      </c>
      <c r="BL688" s="19" t="s">
        <v>257</v>
      </c>
      <c r="BM688" s="225" t="s">
        <v>1396</v>
      </c>
    </row>
    <row r="689" s="2" customFormat="1">
      <c r="A689" s="40"/>
      <c r="B689" s="41"/>
      <c r="C689" s="42"/>
      <c r="D689" s="227" t="s">
        <v>168</v>
      </c>
      <c r="E689" s="42"/>
      <c r="F689" s="228" t="s">
        <v>1397</v>
      </c>
      <c r="G689" s="42"/>
      <c r="H689" s="42"/>
      <c r="I689" s="229"/>
      <c r="J689" s="42"/>
      <c r="K689" s="42"/>
      <c r="L689" s="46"/>
      <c r="M689" s="230"/>
      <c r="N689" s="231"/>
      <c r="O689" s="86"/>
      <c r="P689" s="86"/>
      <c r="Q689" s="86"/>
      <c r="R689" s="86"/>
      <c r="S689" s="86"/>
      <c r="T689" s="87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T689" s="19" t="s">
        <v>168</v>
      </c>
      <c r="AU689" s="19" t="s">
        <v>83</v>
      </c>
    </row>
    <row r="690" s="13" customFormat="1">
      <c r="A690" s="13"/>
      <c r="B690" s="232"/>
      <c r="C690" s="233"/>
      <c r="D690" s="234" t="s">
        <v>181</v>
      </c>
      <c r="E690" s="235" t="s">
        <v>19</v>
      </c>
      <c r="F690" s="236" t="s">
        <v>1398</v>
      </c>
      <c r="G690" s="233"/>
      <c r="H690" s="237">
        <v>58</v>
      </c>
      <c r="I690" s="238"/>
      <c r="J690" s="233"/>
      <c r="K690" s="233"/>
      <c r="L690" s="239"/>
      <c r="M690" s="240"/>
      <c r="N690" s="241"/>
      <c r="O690" s="241"/>
      <c r="P690" s="241"/>
      <c r="Q690" s="241"/>
      <c r="R690" s="241"/>
      <c r="S690" s="241"/>
      <c r="T690" s="242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3" t="s">
        <v>181</v>
      </c>
      <c r="AU690" s="243" t="s">
        <v>83</v>
      </c>
      <c r="AV690" s="13" t="s">
        <v>83</v>
      </c>
      <c r="AW690" s="13" t="s">
        <v>33</v>
      </c>
      <c r="AX690" s="13" t="s">
        <v>81</v>
      </c>
      <c r="AY690" s="243" t="s">
        <v>159</v>
      </c>
    </row>
    <row r="691" s="2" customFormat="1" ht="24.15" customHeight="1">
      <c r="A691" s="40"/>
      <c r="B691" s="41"/>
      <c r="C691" s="214" t="s">
        <v>1399</v>
      </c>
      <c r="D691" s="214" t="s">
        <v>161</v>
      </c>
      <c r="E691" s="215" t="s">
        <v>1400</v>
      </c>
      <c r="F691" s="216" t="s">
        <v>1401</v>
      </c>
      <c r="G691" s="217" t="s">
        <v>172</v>
      </c>
      <c r="H691" s="218">
        <v>6</v>
      </c>
      <c r="I691" s="219"/>
      <c r="J691" s="220">
        <f>ROUND(I691*H691,2)</f>
        <v>0</v>
      </c>
      <c r="K691" s="216" t="s">
        <v>165</v>
      </c>
      <c r="L691" s="46"/>
      <c r="M691" s="221" t="s">
        <v>19</v>
      </c>
      <c r="N691" s="222" t="s">
        <v>44</v>
      </c>
      <c r="O691" s="86"/>
      <c r="P691" s="223">
        <f>O691*H691</f>
        <v>0</v>
      </c>
      <c r="Q691" s="223">
        <v>0</v>
      </c>
      <c r="R691" s="223">
        <f>Q691*H691</f>
        <v>0</v>
      </c>
      <c r="S691" s="223">
        <v>0.00167</v>
      </c>
      <c r="T691" s="224">
        <f>S691*H691</f>
        <v>0.010020000000000001</v>
      </c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R691" s="225" t="s">
        <v>257</v>
      </c>
      <c r="AT691" s="225" t="s">
        <v>161</v>
      </c>
      <c r="AU691" s="225" t="s">
        <v>83</v>
      </c>
      <c r="AY691" s="19" t="s">
        <v>159</v>
      </c>
      <c r="BE691" s="226">
        <f>IF(N691="základní",J691,0)</f>
        <v>0</v>
      </c>
      <c r="BF691" s="226">
        <f>IF(N691="snížená",J691,0)</f>
        <v>0</v>
      </c>
      <c r="BG691" s="226">
        <f>IF(N691="zákl. přenesená",J691,0)</f>
        <v>0</v>
      </c>
      <c r="BH691" s="226">
        <f>IF(N691="sníž. přenesená",J691,0)</f>
        <v>0</v>
      </c>
      <c r="BI691" s="226">
        <f>IF(N691="nulová",J691,0)</f>
        <v>0</v>
      </c>
      <c r="BJ691" s="19" t="s">
        <v>81</v>
      </c>
      <c r="BK691" s="226">
        <f>ROUND(I691*H691,2)</f>
        <v>0</v>
      </c>
      <c r="BL691" s="19" t="s">
        <v>257</v>
      </c>
      <c r="BM691" s="225" t="s">
        <v>1402</v>
      </c>
    </row>
    <row r="692" s="2" customFormat="1">
      <c r="A692" s="40"/>
      <c r="B692" s="41"/>
      <c r="C692" s="42"/>
      <c r="D692" s="227" t="s">
        <v>168</v>
      </c>
      <c r="E692" s="42"/>
      <c r="F692" s="228" t="s">
        <v>1403</v>
      </c>
      <c r="G692" s="42"/>
      <c r="H692" s="42"/>
      <c r="I692" s="229"/>
      <c r="J692" s="42"/>
      <c r="K692" s="42"/>
      <c r="L692" s="46"/>
      <c r="M692" s="230"/>
      <c r="N692" s="231"/>
      <c r="O692" s="86"/>
      <c r="P692" s="86"/>
      <c r="Q692" s="86"/>
      <c r="R692" s="86"/>
      <c r="S692" s="86"/>
      <c r="T692" s="87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T692" s="19" t="s">
        <v>168</v>
      </c>
      <c r="AU692" s="19" t="s">
        <v>83</v>
      </c>
    </row>
    <row r="693" s="2" customFormat="1" ht="24.15" customHeight="1">
      <c r="A693" s="40"/>
      <c r="B693" s="41"/>
      <c r="C693" s="214" t="s">
        <v>1404</v>
      </c>
      <c r="D693" s="214" t="s">
        <v>161</v>
      </c>
      <c r="E693" s="215" t="s">
        <v>1405</v>
      </c>
      <c r="F693" s="216" t="s">
        <v>1406</v>
      </c>
      <c r="G693" s="217" t="s">
        <v>164</v>
      </c>
      <c r="H693" s="218">
        <v>2</v>
      </c>
      <c r="I693" s="219"/>
      <c r="J693" s="220">
        <f>ROUND(I693*H693,2)</f>
        <v>0</v>
      </c>
      <c r="K693" s="216" t="s">
        <v>165</v>
      </c>
      <c r="L693" s="46"/>
      <c r="M693" s="221" t="s">
        <v>19</v>
      </c>
      <c r="N693" s="222" t="s">
        <v>44</v>
      </c>
      <c r="O693" s="86"/>
      <c r="P693" s="223">
        <f>O693*H693</f>
        <v>0</v>
      </c>
      <c r="Q693" s="223">
        <v>0</v>
      </c>
      <c r="R693" s="223">
        <f>Q693*H693</f>
        <v>0</v>
      </c>
      <c r="S693" s="223">
        <v>0.0058399999999999997</v>
      </c>
      <c r="T693" s="224">
        <f>S693*H693</f>
        <v>0.011679999999999999</v>
      </c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R693" s="225" t="s">
        <v>257</v>
      </c>
      <c r="AT693" s="225" t="s">
        <v>161</v>
      </c>
      <c r="AU693" s="225" t="s">
        <v>83</v>
      </c>
      <c r="AY693" s="19" t="s">
        <v>159</v>
      </c>
      <c r="BE693" s="226">
        <f>IF(N693="základní",J693,0)</f>
        <v>0</v>
      </c>
      <c r="BF693" s="226">
        <f>IF(N693="snížená",J693,0)</f>
        <v>0</v>
      </c>
      <c r="BG693" s="226">
        <f>IF(N693="zákl. přenesená",J693,0)</f>
        <v>0</v>
      </c>
      <c r="BH693" s="226">
        <f>IF(N693="sníž. přenesená",J693,0)</f>
        <v>0</v>
      </c>
      <c r="BI693" s="226">
        <f>IF(N693="nulová",J693,0)</f>
        <v>0</v>
      </c>
      <c r="BJ693" s="19" t="s">
        <v>81</v>
      </c>
      <c r="BK693" s="226">
        <f>ROUND(I693*H693,2)</f>
        <v>0</v>
      </c>
      <c r="BL693" s="19" t="s">
        <v>257</v>
      </c>
      <c r="BM693" s="225" t="s">
        <v>1407</v>
      </c>
    </row>
    <row r="694" s="2" customFormat="1">
      <c r="A694" s="40"/>
      <c r="B694" s="41"/>
      <c r="C694" s="42"/>
      <c r="D694" s="227" t="s">
        <v>168</v>
      </c>
      <c r="E694" s="42"/>
      <c r="F694" s="228" t="s">
        <v>1408</v>
      </c>
      <c r="G694" s="42"/>
      <c r="H694" s="42"/>
      <c r="I694" s="229"/>
      <c r="J694" s="42"/>
      <c r="K694" s="42"/>
      <c r="L694" s="46"/>
      <c r="M694" s="230"/>
      <c r="N694" s="231"/>
      <c r="O694" s="86"/>
      <c r="P694" s="86"/>
      <c r="Q694" s="86"/>
      <c r="R694" s="86"/>
      <c r="S694" s="86"/>
      <c r="T694" s="87"/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T694" s="19" t="s">
        <v>168</v>
      </c>
      <c r="AU694" s="19" t="s">
        <v>83</v>
      </c>
    </row>
    <row r="695" s="2" customFormat="1" ht="24.15" customHeight="1">
      <c r="A695" s="40"/>
      <c r="B695" s="41"/>
      <c r="C695" s="214" t="s">
        <v>1409</v>
      </c>
      <c r="D695" s="214" t="s">
        <v>161</v>
      </c>
      <c r="E695" s="215" t="s">
        <v>1410</v>
      </c>
      <c r="F695" s="216" t="s">
        <v>1411</v>
      </c>
      <c r="G695" s="217" t="s">
        <v>172</v>
      </c>
      <c r="H695" s="218">
        <v>50</v>
      </c>
      <c r="I695" s="219"/>
      <c r="J695" s="220">
        <f>ROUND(I695*H695,2)</f>
        <v>0</v>
      </c>
      <c r="K695" s="216" t="s">
        <v>165</v>
      </c>
      <c r="L695" s="46"/>
      <c r="M695" s="221" t="s">
        <v>19</v>
      </c>
      <c r="N695" s="222" t="s">
        <v>44</v>
      </c>
      <c r="O695" s="86"/>
      <c r="P695" s="223">
        <f>O695*H695</f>
        <v>0</v>
      </c>
      <c r="Q695" s="223">
        <v>0</v>
      </c>
      <c r="R695" s="223">
        <f>Q695*H695</f>
        <v>0</v>
      </c>
      <c r="S695" s="223">
        <v>0.0025999999999999999</v>
      </c>
      <c r="T695" s="224">
        <f>S695*H695</f>
        <v>0.13</v>
      </c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R695" s="225" t="s">
        <v>257</v>
      </c>
      <c r="AT695" s="225" t="s">
        <v>161</v>
      </c>
      <c r="AU695" s="225" t="s">
        <v>83</v>
      </c>
      <c r="AY695" s="19" t="s">
        <v>159</v>
      </c>
      <c r="BE695" s="226">
        <f>IF(N695="základní",J695,0)</f>
        <v>0</v>
      </c>
      <c r="BF695" s="226">
        <f>IF(N695="snížená",J695,0)</f>
        <v>0</v>
      </c>
      <c r="BG695" s="226">
        <f>IF(N695="zákl. přenesená",J695,0)</f>
        <v>0</v>
      </c>
      <c r="BH695" s="226">
        <f>IF(N695="sníž. přenesená",J695,0)</f>
        <v>0</v>
      </c>
      <c r="BI695" s="226">
        <f>IF(N695="nulová",J695,0)</f>
        <v>0</v>
      </c>
      <c r="BJ695" s="19" t="s">
        <v>81</v>
      </c>
      <c r="BK695" s="226">
        <f>ROUND(I695*H695,2)</f>
        <v>0</v>
      </c>
      <c r="BL695" s="19" t="s">
        <v>257</v>
      </c>
      <c r="BM695" s="225" t="s">
        <v>1412</v>
      </c>
    </row>
    <row r="696" s="2" customFormat="1">
      <c r="A696" s="40"/>
      <c r="B696" s="41"/>
      <c r="C696" s="42"/>
      <c r="D696" s="227" t="s">
        <v>168</v>
      </c>
      <c r="E696" s="42"/>
      <c r="F696" s="228" t="s">
        <v>1413</v>
      </c>
      <c r="G696" s="42"/>
      <c r="H696" s="42"/>
      <c r="I696" s="229"/>
      <c r="J696" s="42"/>
      <c r="K696" s="42"/>
      <c r="L696" s="46"/>
      <c r="M696" s="230"/>
      <c r="N696" s="231"/>
      <c r="O696" s="86"/>
      <c r="P696" s="86"/>
      <c r="Q696" s="86"/>
      <c r="R696" s="86"/>
      <c r="S696" s="86"/>
      <c r="T696" s="87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T696" s="19" t="s">
        <v>168</v>
      </c>
      <c r="AU696" s="19" t="s">
        <v>83</v>
      </c>
    </row>
    <row r="697" s="13" customFormat="1">
      <c r="A697" s="13"/>
      <c r="B697" s="232"/>
      <c r="C697" s="233"/>
      <c r="D697" s="234" t="s">
        <v>181</v>
      </c>
      <c r="E697" s="235" t="s">
        <v>19</v>
      </c>
      <c r="F697" s="236" t="s">
        <v>1414</v>
      </c>
      <c r="G697" s="233"/>
      <c r="H697" s="237">
        <v>50</v>
      </c>
      <c r="I697" s="238"/>
      <c r="J697" s="233"/>
      <c r="K697" s="233"/>
      <c r="L697" s="239"/>
      <c r="M697" s="240"/>
      <c r="N697" s="241"/>
      <c r="O697" s="241"/>
      <c r="P697" s="241"/>
      <c r="Q697" s="241"/>
      <c r="R697" s="241"/>
      <c r="S697" s="241"/>
      <c r="T697" s="242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3" t="s">
        <v>181</v>
      </c>
      <c r="AU697" s="243" t="s">
        <v>83</v>
      </c>
      <c r="AV697" s="13" t="s">
        <v>83</v>
      </c>
      <c r="AW697" s="13" t="s">
        <v>33</v>
      </c>
      <c r="AX697" s="13" t="s">
        <v>81</v>
      </c>
      <c r="AY697" s="243" t="s">
        <v>159</v>
      </c>
    </row>
    <row r="698" s="2" customFormat="1" ht="62.7" customHeight="1">
      <c r="A698" s="40"/>
      <c r="B698" s="41"/>
      <c r="C698" s="214" t="s">
        <v>1415</v>
      </c>
      <c r="D698" s="214" t="s">
        <v>161</v>
      </c>
      <c r="E698" s="215" t="s">
        <v>1416</v>
      </c>
      <c r="F698" s="216" t="s">
        <v>1417</v>
      </c>
      <c r="G698" s="217" t="s">
        <v>164</v>
      </c>
      <c r="H698" s="218">
        <v>366</v>
      </c>
      <c r="I698" s="219"/>
      <c r="J698" s="220">
        <f>ROUND(I698*H698,2)</f>
        <v>0</v>
      </c>
      <c r="K698" s="216" t="s">
        <v>165</v>
      </c>
      <c r="L698" s="46"/>
      <c r="M698" s="221" t="s">
        <v>19</v>
      </c>
      <c r="N698" s="222" t="s">
        <v>44</v>
      </c>
      <c r="O698" s="86"/>
      <c r="P698" s="223">
        <f>O698*H698</f>
        <v>0</v>
      </c>
      <c r="Q698" s="223">
        <v>0.0066100000000000004</v>
      </c>
      <c r="R698" s="223">
        <f>Q698*H698</f>
        <v>2.41926</v>
      </c>
      <c r="S698" s="223">
        <v>0</v>
      </c>
      <c r="T698" s="224">
        <f>S698*H698</f>
        <v>0</v>
      </c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R698" s="225" t="s">
        <v>257</v>
      </c>
      <c r="AT698" s="225" t="s">
        <v>161</v>
      </c>
      <c r="AU698" s="225" t="s">
        <v>83</v>
      </c>
      <c r="AY698" s="19" t="s">
        <v>159</v>
      </c>
      <c r="BE698" s="226">
        <f>IF(N698="základní",J698,0)</f>
        <v>0</v>
      </c>
      <c r="BF698" s="226">
        <f>IF(N698="snížená",J698,0)</f>
        <v>0</v>
      </c>
      <c r="BG698" s="226">
        <f>IF(N698="zákl. přenesená",J698,0)</f>
        <v>0</v>
      </c>
      <c r="BH698" s="226">
        <f>IF(N698="sníž. přenesená",J698,0)</f>
        <v>0</v>
      </c>
      <c r="BI698" s="226">
        <f>IF(N698="nulová",J698,0)</f>
        <v>0</v>
      </c>
      <c r="BJ698" s="19" t="s">
        <v>81</v>
      </c>
      <c r="BK698" s="226">
        <f>ROUND(I698*H698,2)</f>
        <v>0</v>
      </c>
      <c r="BL698" s="19" t="s">
        <v>257</v>
      </c>
      <c r="BM698" s="225" t="s">
        <v>1418</v>
      </c>
    </row>
    <row r="699" s="2" customFormat="1">
      <c r="A699" s="40"/>
      <c r="B699" s="41"/>
      <c r="C699" s="42"/>
      <c r="D699" s="227" t="s">
        <v>168</v>
      </c>
      <c r="E699" s="42"/>
      <c r="F699" s="228" t="s">
        <v>1419</v>
      </c>
      <c r="G699" s="42"/>
      <c r="H699" s="42"/>
      <c r="I699" s="229"/>
      <c r="J699" s="42"/>
      <c r="K699" s="42"/>
      <c r="L699" s="46"/>
      <c r="M699" s="230"/>
      <c r="N699" s="231"/>
      <c r="O699" s="86"/>
      <c r="P699" s="86"/>
      <c r="Q699" s="86"/>
      <c r="R699" s="86"/>
      <c r="S699" s="86"/>
      <c r="T699" s="87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T699" s="19" t="s">
        <v>168</v>
      </c>
      <c r="AU699" s="19" t="s">
        <v>83</v>
      </c>
    </row>
    <row r="700" s="13" customFormat="1">
      <c r="A700" s="13"/>
      <c r="B700" s="232"/>
      <c r="C700" s="233"/>
      <c r="D700" s="234" t="s">
        <v>181</v>
      </c>
      <c r="E700" s="235" t="s">
        <v>19</v>
      </c>
      <c r="F700" s="236" t="s">
        <v>1420</v>
      </c>
      <c r="G700" s="233"/>
      <c r="H700" s="237">
        <v>366</v>
      </c>
      <c r="I700" s="238"/>
      <c r="J700" s="233"/>
      <c r="K700" s="233"/>
      <c r="L700" s="239"/>
      <c r="M700" s="240"/>
      <c r="N700" s="241"/>
      <c r="O700" s="241"/>
      <c r="P700" s="241"/>
      <c r="Q700" s="241"/>
      <c r="R700" s="241"/>
      <c r="S700" s="241"/>
      <c r="T700" s="242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43" t="s">
        <v>181</v>
      </c>
      <c r="AU700" s="243" t="s">
        <v>83</v>
      </c>
      <c r="AV700" s="13" t="s">
        <v>83</v>
      </c>
      <c r="AW700" s="13" t="s">
        <v>33</v>
      </c>
      <c r="AX700" s="13" t="s">
        <v>81</v>
      </c>
      <c r="AY700" s="243" t="s">
        <v>159</v>
      </c>
    </row>
    <row r="701" s="2" customFormat="1" ht="49.05" customHeight="1">
      <c r="A701" s="40"/>
      <c r="B701" s="41"/>
      <c r="C701" s="214" t="s">
        <v>1421</v>
      </c>
      <c r="D701" s="214" t="s">
        <v>161</v>
      </c>
      <c r="E701" s="215" t="s">
        <v>1422</v>
      </c>
      <c r="F701" s="216" t="s">
        <v>1423</v>
      </c>
      <c r="G701" s="217" t="s">
        <v>172</v>
      </c>
      <c r="H701" s="218">
        <v>37</v>
      </c>
      <c r="I701" s="219"/>
      <c r="J701" s="220">
        <f>ROUND(I701*H701,2)</f>
        <v>0</v>
      </c>
      <c r="K701" s="216" t="s">
        <v>165</v>
      </c>
      <c r="L701" s="46"/>
      <c r="M701" s="221" t="s">
        <v>19</v>
      </c>
      <c r="N701" s="222" t="s">
        <v>44</v>
      </c>
      <c r="O701" s="86"/>
      <c r="P701" s="223">
        <f>O701*H701</f>
        <v>0</v>
      </c>
      <c r="Q701" s="223">
        <v>0.00445</v>
      </c>
      <c r="R701" s="223">
        <f>Q701*H701</f>
        <v>0.16464999999999999</v>
      </c>
      <c r="S701" s="223">
        <v>0</v>
      </c>
      <c r="T701" s="224">
        <f>S701*H701</f>
        <v>0</v>
      </c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R701" s="225" t="s">
        <v>257</v>
      </c>
      <c r="AT701" s="225" t="s">
        <v>161</v>
      </c>
      <c r="AU701" s="225" t="s">
        <v>83</v>
      </c>
      <c r="AY701" s="19" t="s">
        <v>159</v>
      </c>
      <c r="BE701" s="226">
        <f>IF(N701="základní",J701,0)</f>
        <v>0</v>
      </c>
      <c r="BF701" s="226">
        <f>IF(N701="snížená",J701,0)</f>
        <v>0</v>
      </c>
      <c r="BG701" s="226">
        <f>IF(N701="zákl. přenesená",J701,0)</f>
        <v>0</v>
      </c>
      <c r="BH701" s="226">
        <f>IF(N701="sníž. přenesená",J701,0)</f>
        <v>0</v>
      </c>
      <c r="BI701" s="226">
        <f>IF(N701="nulová",J701,0)</f>
        <v>0</v>
      </c>
      <c r="BJ701" s="19" t="s">
        <v>81</v>
      </c>
      <c r="BK701" s="226">
        <f>ROUND(I701*H701,2)</f>
        <v>0</v>
      </c>
      <c r="BL701" s="19" t="s">
        <v>257</v>
      </c>
      <c r="BM701" s="225" t="s">
        <v>1424</v>
      </c>
    </row>
    <row r="702" s="2" customFormat="1">
      <c r="A702" s="40"/>
      <c r="B702" s="41"/>
      <c r="C702" s="42"/>
      <c r="D702" s="227" t="s">
        <v>168</v>
      </c>
      <c r="E702" s="42"/>
      <c r="F702" s="228" t="s">
        <v>1425</v>
      </c>
      <c r="G702" s="42"/>
      <c r="H702" s="42"/>
      <c r="I702" s="229"/>
      <c r="J702" s="42"/>
      <c r="K702" s="42"/>
      <c r="L702" s="46"/>
      <c r="M702" s="230"/>
      <c r="N702" s="231"/>
      <c r="O702" s="86"/>
      <c r="P702" s="86"/>
      <c r="Q702" s="86"/>
      <c r="R702" s="86"/>
      <c r="S702" s="86"/>
      <c r="T702" s="87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T702" s="19" t="s">
        <v>168</v>
      </c>
      <c r="AU702" s="19" t="s">
        <v>83</v>
      </c>
    </row>
    <row r="703" s="13" customFormat="1">
      <c r="A703" s="13"/>
      <c r="B703" s="232"/>
      <c r="C703" s="233"/>
      <c r="D703" s="234" t="s">
        <v>181</v>
      </c>
      <c r="E703" s="235" t="s">
        <v>19</v>
      </c>
      <c r="F703" s="236" t="s">
        <v>1426</v>
      </c>
      <c r="G703" s="233"/>
      <c r="H703" s="237">
        <v>37</v>
      </c>
      <c r="I703" s="238"/>
      <c r="J703" s="233"/>
      <c r="K703" s="233"/>
      <c r="L703" s="239"/>
      <c r="M703" s="240"/>
      <c r="N703" s="241"/>
      <c r="O703" s="241"/>
      <c r="P703" s="241"/>
      <c r="Q703" s="241"/>
      <c r="R703" s="241"/>
      <c r="S703" s="241"/>
      <c r="T703" s="242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3" t="s">
        <v>181</v>
      </c>
      <c r="AU703" s="243" t="s">
        <v>83</v>
      </c>
      <c r="AV703" s="13" t="s">
        <v>83</v>
      </c>
      <c r="AW703" s="13" t="s">
        <v>33</v>
      </c>
      <c r="AX703" s="13" t="s">
        <v>81</v>
      </c>
      <c r="AY703" s="243" t="s">
        <v>159</v>
      </c>
    </row>
    <row r="704" s="2" customFormat="1" ht="24.15" customHeight="1">
      <c r="A704" s="40"/>
      <c r="B704" s="41"/>
      <c r="C704" s="214" t="s">
        <v>1427</v>
      </c>
      <c r="D704" s="214" t="s">
        <v>161</v>
      </c>
      <c r="E704" s="215" t="s">
        <v>1428</v>
      </c>
      <c r="F704" s="216" t="s">
        <v>1429</v>
      </c>
      <c r="G704" s="217" t="s">
        <v>172</v>
      </c>
      <c r="H704" s="218">
        <v>25.600000000000001</v>
      </c>
      <c r="I704" s="219"/>
      <c r="J704" s="220">
        <f>ROUND(I704*H704,2)</f>
        <v>0</v>
      </c>
      <c r="K704" s="216" t="s">
        <v>165</v>
      </c>
      <c r="L704" s="46"/>
      <c r="M704" s="221" t="s">
        <v>19</v>
      </c>
      <c r="N704" s="222" t="s">
        <v>44</v>
      </c>
      <c r="O704" s="86"/>
      <c r="P704" s="223">
        <f>O704*H704</f>
        <v>0</v>
      </c>
      <c r="Q704" s="223">
        <v>0.0043400000000000001</v>
      </c>
      <c r="R704" s="223">
        <f>Q704*H704</f>
        <v>0.11110400000000001</v>
      </c>
      <c r="S704" s="223">
        <v>0</v>
      </c>
      <c r="T704" s="224">
        <f>S704*H704</f>
        <v>0</v>
      </c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R704" s="225" t="s">
        <v>257</v>
      </c>
      <c r="AT704" s="225" t="s">
        <v>161</v>
      </c>
      <c r="AU704" s="225" t="s">
        <v>83</v>
      </c>
      <c r="AY704" s="19" t="s">
        <v>159</v>
      </c>
      <c r="BE704" s="226">
        <f>IF(N704="základní",J704,0)</f>
        <v>0</v>
      </c>
      <c r="BF704" s="226">
        <f>IF(N704="snížená",J704,0)</f>
        <v>0</v>
      </c>
      <c r="BG704" s="226">
        <f>IF(N704="zákl. přenesená",J704,0)</f>
        <v>0</v>
      </c>
      <c r="BH704" s="226">
        <f>IF(N704="sníž. přenesená",J704,0)</f>
        <v>0</v>
      </c>
      <c r="BI704" s="226">
        <f>IF(N704="nulová",J704,0)</f>
        <v>0</v>
      </c>
      <c r="BJ704" s="19" t="s">
        <v>81</v>
      </c>
      <c r="BK704" s="226">
        <f>ROUND(I704*H704,2)</f>
        <v>0</v>
      </c>
      <c r="BL704" s="19" t="s">
        <v>257</v>
      </c>
      <c r="BM704" s="225" t="s">
        <v>1430</v>
      </c>
    </row>
    <row r="705" s="2" customFormat="1">
      <c r="A705" s="40"/>
      <c r="B705" s="41"/>
      <c r="C705" s="42"/>
      <c r="D705" s="227" t="s">
        <v>168</v>
      </c>
      <c r="E705" s="42"/>
      <c r="F705" s="228" t="s">
        <v>1431</v>
      </c>
      <c r="G705" s="42"/>
      <c r="H705" s="42"/>
      <c r="I705" s="229"/>
      <c r="J705" s="42"/>
      <c r="K705" s="42"/>
      <c r="L705" s="46"/>
      <c r="M705" s="230"/>
      <c r="N705" s="231"/>
      <c r="O705" s="86"/>
      <c r="P705" s="86"/>
      <c r="Q705" s="86"/>
      <c r="R705" s="86"/>
      <c r="S705" s="86"/>
      <c r="T705" s="87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T705" s="19" t="s">
        <v>168</v>
      </c>
      <c r="AU705" s="19" t="s">
        <v>83</v>
      </c>
    </row>
    <row r="706" s="13" customFormat="1">
      <c r="A706" s="13"/>
      <c r="B706" s="232"/>
      <c r="C706" s="233"/>
      <c r="D706" s="234" t="s">
        <v>181</v>
      </c>
      <c r="E706" s="235" t="s">
        <v>19</v>
      </c>
      <c r="F706" s="236" t="s">
        <v>1432</v>
      </c>
      <c r="G706" s="233"/>
      <c r="H706" s="237">
        <v>25.600000000000001</v>
      </c>
      <c r="I706" s="238"/>
      <c r="J706" s="233"/>
      <c r="K706" s="233"/>
      <c r="L706" s="239"/>
      <c r="M706" s="240"/>
      <c r="N706" s="241"/>
      <c r="O706" s="241"/>
      <c r="P706" s="241"/>
      <c r="Q706" s="241"/>
      <c r="R706" s="241"/>
      <c r="S706" s="241"/>
      <c r="T706" s="242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43" t="s">
        <v>181</v>
      </c>
      <c r="AU706" s="243" t="s">
        <v>83</v>
      </c>
      <c r="AV706" s="13" t="s">
        <v>83</v>
      </c>
      <c r="AW706" s="13" t="s">
        <v>33</v>
      </c>
      <c r="AX706" s="13" t="s">
        <v>81</v>
      </c>
      <c r="AY706" s="243" t="s">
        <v>159</v>
      </c>
    </row>
    <row r="707" s="2" customFormat="1" ht="33" customHeight="1">
      <c r="A707" s="40"/>
      <c r="B707" s="41"/>
      <c r="C707" s="214" t="s">
        <v>1433</v>
      </c>
      <c r="D707" s="214" t="s">
        <v>161</v>
      </c>
      <c r="E707" s="215" t="s">
        <v>1434</v>
      </c>
      <c r="F707" s="216" t="s">
        <v>1435</v>
      </c>
      <c r="G707" s="217" t="s">
        <v>172</v>
      </c>
      <c r="H707" s="218">
        <v>41.200000000000003</v>
      </c>
      <c r="I707" s="219"/>
      <c r="J707" s="220">
        <f>ROUND(I707*H707,2)</f>
        <v>0</v>
      </c>
      <c r="K707" s="216" t="s">
        <v>165</v>
      </c>
      <c r="L707" s="46"/>
      <c r="M707" s="221" t="s">
        <v>19</v>
      </c>
      <c r="N707" s="222" t="s">
        <v>44</v>
      </c>
      <c r="O707" s="86"/>
      <c r="P707" s="223">
        <f>O707*H707</f>
        <v>0</v>
      </c>
      <c r="Q707" s="223">
        <v>0.0028700000000000002</v>
      </c>
      <c r="R707" s="223">
        <f>Q707*H707</f>
        <v>0.11824400000000002</v>
      </c>
      <c r="S707" s="223">
        <v>0</v>
      </c>
      <c r="T707" s="224">
        <f>S707*H707</f>
        <v>0</v>
      </c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R707" s="225" t="s">
        <v>257</v>
      </c>
      <c r="AT707" s="225" t="s">
        <v>161</v>
      </c>
      <c r="AU707" s="225" t="s">
        <v>83</v>
      </c>
      <c r="AY707" s="19" t="s">
        <v>159</v>
      </c>
      <c r="BE707" s="226">
        <f>IF(N707="základní",J707,0)</f>
        <v>0</v>
      </c>
      <c r="BF707" s="226">
        <f>IF(N707="snížená",J707,0)</f>
        <v>0</v>
      </c>
      <c r="BG707" s="226">
        <f>IF(N707="zákl. přenesená",J707,0)</f>
        <v>0</v>
      </c>
      <c r="BH707" s="226">
        <f>IF(N707="sníž. přenesená",J707,0)</f>
        <v>0</v>
      </c>
      <c r="BI707" s="226">
        <f>IF(N707="nulová",J707,0)</f>
        <v>0</v>
      </c>
      <c r="BJ707" s="19" t="s">
        <v>81</v>
      </c>
      <c r="BK707" s="226">
        <f>ROUND(I707*H707,2)</f>
        <v>0</v>
      </c>
      <c r="BL707" s="19" t="s">
        <v>257</v>
      </c>
      <c r="BM707" s="225" t="s">
        <v>1436</v>
      </c>
    </row>
    <row r="708" s="2" customFormat="1">
      <c r="A708" s="40"/>
      <c r="B708" s="41"/>
      <c r="C708" s="42"/>
      <c r="D708" s="227" t="s">
        <v>168</v>
      </c>
      <c r="E708" s="42"/>
      <c r="F708" s="228" t="s">
        <v>1437</v>
      </c>
      <c r="G708" s="42"/>
      <c r="H708" s="42"/>
      <c r="I708" s="229"/>
      <c r="J708" s="42"/>
      <c r="K708" s="42"/>
      <c r="L708" s="46"/>
      <c r="M708" s="230"/>
      <c r="N708" s="231"/>
      <c r="O708" s="86"/>
      <c r="P708" s="86"/>
      <c r="Q708" s="86"/>
      <c r="R708" s="86"/>
      <c r="S708" s="86"/>
      <c r="T708" s="87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T708" s="19" t="s">
        <v>168</v>
      </c>
      <c r="AU708" s="19" t="s">
        <v>83</v>
      </c>
    </row>
    <row r="709" s="15" customFormat="1">
      <c r="A709" s="15"/>
      <c r="B709" s="265"/>
      <c r="C709" s="266"/>
      <c r="D709" s="234" t="s">
        <v>181</v>
      </c>
      <c r="E709" s="267" t="s">
        <v>19</v>
      </c>
      <c r="F709" s="268" t="s">
        <v>1438</v>
      </c>
      <c r="G709" s="266"/>
      <c r="H709" s="267" t="s">
        <v>19</v>
      </c>
      <c r="I709" s="269"/>
      <c r="J709" s="266"/>
      <c r="K709" s="266"/>
      <c r="L709" s="270"/>
      <c r="M709" s="271"/>
      <c r="N709" s="272"/>
      <c r="O709" s="272"/>
      <c r="P709" s="272"/>
      <c r="Q709" s="272"/>
      <c r="R709" s="272"/>
      <c r="S709" s="272"/>
      <c r="T709" s="273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T709" s="274" t="s">
        <v>181</v>
      </c>
      <c r="AU709" s="274" t="s">
        <v>83</v>
      </c>
      <c r="AV709" s="15" t="s">
        <v>81</v>
      </c>
      <c r="AW709" s="15" t="s">
        <v>33</v>
      </c>
      <c r="AX709" s="15" t="s">
        <v>73</v>
      </c>
      <c r="AY709" s="274" t="s">
        <v>159</v>
      </c>
    </row>
    <row r="710" s="13" customFormat="1">
      <c r="A710" s="13"/>
      <c r="B710" s="232"/>
      <c r="C710" s="233"/>
      <c r="D710" s="234" t="s">
        <v>181</v>
      </c>
      <c r="E710" s="235" t="s">
        <v>19</v>
      </c>
      <c r="F710" s="236" t="s">
        <v>1439</v>
      </c>
      <c r="G710" s="233"/>
      <c r="H710" s="237">
        <v>21.199999999999999</v>
      </c>
      <c r="I710" s="238"/>
      <c r="J710" s="233"/>
      <c r="K710" s="233"/>
      <c r="L710" s="239"/>
      <c r="M710" s="240"/>
      <c r="N710" s="241"/>
      <c r="O710" s="241"/>
      <c r="P710" s="241"/>
      <c r="Q710" s="241"/>
      <c r="R710" s="241"/>
      <c r="S710" s="241"/>
      <c r="T710" s="242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3" t="s">
        <v>181</v>
      </c>
      <c r="AU710" s="243" t="s">
        <v>83</v>
      </c>
      <c r="AV710" s="13" t="s">
        <v>83</v>
      </c>
      <c r="AW710" s="13" t="s">
        <v>33</v>
      </c>
      <c r="AX710" s="13" t="s">
        <v>73</v>
      </c>
      <c r="AY710" s="243" t="s">
        <v>159</v>
      </c>
    </row>
    <row r="711" s="13" customFormat="1">
      <c r="A711" s="13"/>
      <c r="B711" s="232"/>
      <c r="C711" s="233"/>
      <c r="D711" s="234" t="s">
        <v>181</v>
      </c>
      <c r="E711" s="235" t="s">
        <v>19</v>
      </c>
      <c r="F711" s="236" t="s">
        <v>1440</v>
      </c>
      <c r="G711" s="233"/>
      <c r="H711" s="237">
        <v>20</v>
      </c>
      <c r="I711" s="238"/>
      <c r="J711" s="233"/>
      <c r="K711" s="233"/>
      <c r="L711" s="239"/>
      <c r="M711" s="240"/>
      <c r="N711" s="241"/>
      <c r="O711" s="241"/>
      <c r="P711" s="241"/>
      <c r="Q711" s="241"/>
      <c r="R711" s="241"/>
      <c r="S711" s="241"/>
      <c r="T711" s="242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3" t="s">
        <v>181</v>
      </c>
      <c r="AU711" s="243" t="s">
        <v>83</v>
      </c>
      <c r="AV711" s="13" t="s">
        <v>83</v>
      </c>
      <c r="AW711" s="13" t="s">
        <v>33</v>
      </c>
      <c r="AX711" s="13" t="s">
        <v>73</v>
      </c>
      <c r="AY711" s="243" t="s">
        <v>159</v>
      </c>
    </row>
    <row r="712" s="14" customFormat="1">
      <c r="A712" s="14"/>
      <c r="B712" s="244"/>
      <c r="C712" s="245"/>
      <c r="D712" s="234" t="s">
        <v>181</v>
      </c>
      <c r="E712" s="246" t="s">
        <v>19</v>
      </c>
      <c r="F712" s="247" t="s">
        <v>189</v>
      </c>
      <c r="G712" s="245"/>
      <c r="H712" s="248">
        <v>41.200000000000003</v>
      </c>
      <c r="I712" s="249"/>
      <c r="J712" s="245"/>
      <c r="K712" s="245"/>
      <c r="L712" s="250"/>
      <c r="M712" s="251"/>
      <c r="N712" s="252"/>
      <c r="O712" s="252"/>
      <c r="P712" s="252"/>
      <c r="Q712" s="252"/>
      <c r="R712" s="252"/>
      <c r="S712" s="252"/>
      <c r="T712" s="253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54" t="s">
        <v>181</v>
      </c>
      <c r="AU712" s="254" t="s">
        <v>83</v>
      </c>
      <c r="AV712" s="14" t="s">
        <v>166</v>
      </c>
      <c r="AW712" s="14" t="s">
        <v>33</v>
      </c>
      <c r="AX712" s="14" t="s">
        <v>81</v>
      </c>
      <c r="AY712" s="254" t="s">
        <v>159</v>
      </c>
    </row>
    <row r="713" s="2" customFormat="1" ht="37.8" customHeight="1">
      <c r="A713" s="40"/>
      <c r="B713" s="41"/>
      <c r="C713" s="214" t="s">
        <v>1441</v>
      </c>
      <c r="D713" s="214" t="s">
        <v>161</v>
      </c>
      <c r="E713" s="215" t="s">
        <v>1442</v>
      </c>
      <c r="F713" s="216" t="s">
        <v>1443</v>
      </c>
      <c r="G713" s="217" t="s">
        <v>172</v>
      </c>
      <c r="H713" s="218">
        <v>43.399999999999999</v>
      </c>
      <c r="I713" s="219"/>
      <c r="J713" s="220">
        <f>ROUND(I713*H713,2)</f>
        <v>0</v>
      </c>
      <c r="K713" s="216" t="s">
        <v>165</v>
      </c>
      <c r="L713" s="46"/>
      <c r="M713" s="221" t="s">
        <v>19</v>
      </c>
      <c r="N713" s="222" t="s">
        <v>44</v>
      </c>
      <c r="O713" s="86"/>
      <c r="P713" s="223">
        <f>O713*H713</f>
        <v>0</v>
      </c>
      <c r="Q713" s="223">
        <v>0.0022799999999999999</v>
      </c>
      <c r="R713" s="223">
        <f>Q713*H713</f>
        <v>0.098951999999999998</v>
      </c>
      <c r="S713" s="223">
        <v>0</v>
      </c>
      <c r="T713" s="224">
        <f>S713*H713</f>
        <v>0</v>
      </c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R713" s="225" t="s">
        <v>257</v>
      </c>
      <c r="AT713" s="225" t="s">
        <v>161</v>
      </c>
      <c r="AU713" s="225" t="s">
        <v>83</v>
      </c>
      <c r="AY713" s="19" t="s">
        <v>159</v>
      </c>
      <c r="BE713" s="226">
        <f>IF(N713="základní",J713,0)</f>
        <v>0</v>
      </c>
      <c r="BF713" s="226">
        <f>IF(N713="snížená",J713,0)</f>
        <v>0</v>
      </c>
      <c r="BG713" s="226">
        <f>IF(N713="zákl. přenesená",J713,0)</f>
        <v>0</v>
      </c>
      <c r="BH713" s="226">
        <f>IF(N713="sníž. přenesená",J713,0)</f>
        <v>0</v>
      </c>
      <c r="BI713" s="226">
        <f>IF(N713="nulová",J713,0)</f>
        <v>0</v>
      </c>
      <c r="BJ713" s="19" t="s">
        <v>81</v>
      </c>
      <c r="BK713" s="226">
        <f>ROUND(I713*H713,2)</f>
        <v>0</v>
      </c>
      <c r="BL713" s="19" t="s">
        <v>257</v>
      </c>
      <c r="BM713" s="225" t="s">
        <v>1444</v>
      </c>
    </row>
    <row r="714" s="2" customFormat="1">
      <c r="A714" s="40"/>
      <c r="B714" s="41"/>
      <c r="C714" s="42"/>
      <c r="D714" s="227" t="s">
        <v>168</v>
      </c>
      <c r="E714" s="42"/>
      <c r="F714" s="228" t="s">
        <v>1445</v>
      </c>
      <c r="G714" s="42"/>
      <c r="H714" s="42"/>
      <c r="I714" s="229"/>
      <c r="J714" s="42"/>
      <c r="K714" s="42"/>
      <c r="L714" s="46"/>
      <c r="M714" s="230"/>
      <c r="N714" s="231"/>
      <c r="O714" s="86"/>
      <c r="P714" s="86"/>
      <c r="Q714" s="86"/>
      <c r="R714" s="86"/>
      <c r="S714" s="86"/>
      <c r="T714" s="87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T714" s="19" t="s">
        <v>168</v>
      </c>
      <c r="AU714" s="19" t="s">
        <v>83</v>
      </c>
    </row>
    <row r="715" s="15" customFormat="1">
      <c r="A715" s="15"/>
      <c r="B715" s="265"/>
      <c r="C715" s="266"/>
      <c r="D715" s="234" t="s">
        <v>181</v>
      </c>
      <c r="E715" s="267" t="s">
        <v>19</v>
      </c>
      <c r="F715" s="268" t="s">
        <v>1446</v>
      </c>
      <c r="G715" s="266"/>
      <c r="H715" s="267" t="s">
        <v>19</v>
      </c>
      <c r="I715" s="269"/>
      <c r="J715" s="266"/>
      <c r="K715" s="266"/>
      <c r="L715" s="270"/>
      <c r="M715" s="271"/>
      <c r="N715" s="272"/>
      <c r="O715" s="272"/>
      <c r="P715" s="272"/>
      <c r="Q715" s="272"/>
      <c r="R715" s="272"/>
      <c r="S715" s="272"/>
      <c r="T715" s="273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T715" s="274" t="s">
        <v>181</v>
      </c>
      <c r="AU715" s="274" t="s">
        <v>83</v>
      </c>
      <c r="AV715" s="15" t="s">
        <v>81</v>
      </c>
      <c r="AW715" s="15" t="s">
        <v>33</v>
      </c>
      <c r="AX715" s="15" t="s">
        <v>73</v>
      </c>
      <c r="AY715" s="274" t="s">
        <v>159</v>
      </c>
    </row>
    <row r="716" s="13" customFormat="1">
      <c r="A716" s="13"/>
      <c r="B716" s="232"/>
      <c r="C716" s="233"/>
      <c r="D716" s="234" t="s">
        <v>181</v>
      </c>
      <c r="E716" s="235" t="s">
        <v>19</v>
      </c>
      <c r="F716" s="236" t="s">
        <v>1447</v>
      </c>
      <c r="G716" s="233"/>
      <c r="H716" s="237">
        <v>32.799999999999997</v>
      </c>
      <c r="I716" s="238"/>
      <c r="J716" s="233"/>
      <c r="K716" s="233"/>
      <c r="L716" s="239"/>
      <c r="M716" s="240"/>
      <c r="N716" s="241"/>
      <c r="O716" s="241"/>
      <c r="P716" s="241"/>
      <c r="Q716" s="241"/>
      <c r="R716" s="241"/>
      <c r="S716" s="241"/>
      <c r="T716" s="242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43" t="s">
        <v>181</v>
      </c>
      <c r="AU716" s="243" t="s">
        <v>83</v>
      </c>
      <c r="AV716" s="13" t="s">
        <v>83</v>
      </c>
      <c r="AW716" s="13" t="s">
        <v>33</v>
      </c>
      <c r="AX716" s="13" t="s">
        <v>73</v>
      </c>
      <c r="AY716" s="243" t="s">
        <v>159</v>
      </c>
    </row>
    <row r="717" s="13" customFormat="1">
      <c r="A717" s="13"/>
      <c r="B717" s="232"/>
      <c r="C717" s="233"/>
      <c r="D717" s="234" t="s">
        <v>181</v>
      </c>
      <c r="E717" s="235" t="s">
        <v>19</v>
      </c>
      <c r="F717" s="236" t="s">
        <v>1448</v>
      </c>
      <c r="G717" s="233"/>
      <c r="H717" s="237">
        <v>10.6</v>
      </c>
      <c r="I717" s="238"/>
      <c r="J717" s="233"/>
      <c r="K717" s="233"/>
      <c r="L717" s="239"/>
      <c r="M717" s="240"/>
      <c r="N717" s="241"/>
      <c r="O717" s="241"/>
      <c r="P717" s="241"/>
      <c r="Q717" s="241"/>
      <c r="R717" s="241"/>
      <c r="S717" s="241"/>
      <c r="T717" s="242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43" t="s">
        <v>181</v>
      </c>
      <c r="AU717" s="243" t="s">
        <v>83</v>
      </c>
      <c r="AV717" s="13" t="s">
        <v>83</v>
      </c>
      <c r="AW717" s="13" t="s">
        <v>33</v>
      </c>
      <c r="AX717" s="13" t="s">
        <v>73</v>
      </c>
      <c r="AY717" s="243" t="s">
        <v>159</v>
      </c>
    </row>
    <row r="718" s="14" customFormat="1">
      <c r="A718" s="14"/>
      <c r="B718" s="244"/>
      <c r="C718" s="245"/>
      <c r="D718" s="234" t="s">
        <v>181</v>
      </c>
      <c r="E718" s="246" t="s">
        <v>19</v>
      </c>
      <c r="F718" s="247" t="s">
        <v>189</v>
      </c>
      <c r="G718" s="245"/>
      <c r="H718" s="248">
        <v>43.399999999999999</v>
      </c>
      <c r="I718" s="249"/>
      <c r="J718" s="245"/>
      <c r="K718" s="245"/>
      <c r="L718" s="250"/>
      <c r="M718" s="251"/>
      <c r="N718" s="252"/>
      <c r="O718" s="252"/>
      <c r="P718" s="252"/>
      <c r="Q718" s="252"/>
      <c r="R718" s="252"/>
      <c r="S718" s="252"/>
      <c r="T718" s="253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54" t="s">
        <v>181</v>
      </c>
      <c r="AU718" s="254" t="s">
        <v>83</v>
      </c>
      <c r="AV718" s="14" t="s">
        <v>166</v>
      </c>
      <c r="AW718" s="14" t="s">
        <v>33</v>
      </c>
      <c r="AX718" s="14" t="s">
        <v>81</v>
      </c>
      <c r="AY718" s="254" t="s">
        <v>159</v>
      </c>
    </row>
    <row r="719" s="2" customFormat="1" ht="44.25" customHeight="1">
      <c r="A719" s="40"/>
      <c r="B719" s="41"/>
      <c r="C719" s="214" t="s">
        <v>1449</v>
      </c>
      <c r="D719" s="214" t="s">
        <v>161</v>
      </c>
      <c r="E719" s="215" t="s">
        <v>1450</v>
      </c>
      <c r="F719" s="216" t="s">
        <v>1451</v>
      </c>
      <c r="G719" s="217" t="s">
        <v>172</v>
      </c>
      <c r="H719" s="218">
        <v>43.399999999999999</v>
      </c>
      <c r="I719" s="219"/>
      <c r="J719" s="220">
        <f>ROUND(I719*H719,2)</f>
        <v>0</v>
      </c>
      <c r="K719" s="216" t="s">
        <v>165</v>
      </c>
      <c r="L719" s="46"/>
      <c r="M719" s="221" t="s">
        <v>19</v>
      </c>
      <c r="N719" s="222" t="s">
        <v>44</v>
      </c>
      <c r="O719" s="86"/>
      <c r="P719" s="223">
        <f>O719*H719</f>
        <v>0</v>
      </c>
      <c r="Q719" s="223">
        <v>0.00214</v>
      </c>
      <c r="R719" s="223">
        <f>Q719*H719</f>
        <v>0.092876</v>
      </c>
      <c r="S719" s="223">
        <v>0</v>
      </c>
      <c r="T719" s="224">
        <f>S719*H719</f>
        <v>0</v>
      </c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R719" s="225" t="s">
        <v>257</v>
      </c>
      <c r="AT719" s="225" t="s">
        <v>161</v>
      </c>
      <c r="AU719" s="225" t="s">
        <v>83</v>
      </c>
      <c r="AY719" s="19" t="s">
        <v>159</v>
      </c>
      <c r="BE719" s="226">
        <f>IF(N719="základní",J719,0)</f>
        <v>0</v>
      </c>
      <c r="BF719" s="226">
        <f>IF(N719="snížená",J719,0)</f>
        <v>0</v>
      </c>
      <c r="BG719" s="226">
        <f>IF(N719="zákl. přenesená",J719,0)</f>
        <v>0</v>
      </c>
      <c r="BH719" s="226">
        <f>IF(N719="sníž. přenesená",J719,0)</f>
        <v>0</v>
      </c>
      <c r="BI719" s="226">
        <f>IF(N719="nulová",J719,0)</f>
        <v>0</v>
      </c>
      <c r="BJ719" s="19" t="s">
        <v>81</v>
      </c>
      <c r="BK719" s="226">
        <f>ROUND(I719*H719,2)</f>
        <v>0</v>
      </c>
      <c r="BL719" s="19" t="s">
        <v>257</v>
      </c>
      <c r="BM719" s="225" t="s">
        <v>1452</v>
      </c>
    </row>
    <row r="720" s="2" customFormat="1">
      <c r="A720" s="40"/>
      <c r="B720" s="41"/>
      <c r="C720" s="42"/>
      <c r="D720" s="227" t="s">
        <v>168</v>
      </c>
      <c r="E720" s="42"/>
      <c r="F720" s="228" t="s">
        <v>1453</v>
      </c>
      <c r="G720" s="42"/>
      <c r="H720" s="42"/>
      <c r="I720" s="229"/>
      <c r="J720" s="42"/>
      <c r="K720" s="42"/>
      <c r="L720" s="46"/>
      <c r="M720" s="230"/>
      <c r="N720" s="231"/>
      <c r="O720" s="86"/>
      <c r="P720" s="86"/>
      <c r="Q720" s="86"/>
      <c r="R720" s="86"/>
      <c r="S720" s="86"/>
      <c r="T720" s="87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T720" s="19" t="s">
        <v>168</v>
      </c>
      <c r="AU720" s="19" t="s">
        <v>83</v>
      </c>
    </row>
    <row r="721" s="15" customFormat="1">
      <c r="A721" s="15"/>
      <c r="B721" s="265"/>
      <c r="C721" s="266"/>
      <c r="D721" s="234" t="s">
        <v>181</v>
      </c>
      <c r="E721" s="267" t="s">
        <v>19</v>
      </c>
      <c r="F721" s="268" t="s">
        <v>1454</v>
      </c>
      <c r="G721" s="266"/>
      <c r="H721" s="267" t="s">
        <v>19</v>
      </c>
      <c r="I721" s="269"/>
      <c r="J721" s="266"/>
      <c r="K721" s="266"/>
      <c r="L721" s="270"/>
      <c r="M721" s="271"/>
      <c r="N721" s="272"/>
      <c r="O721" s="272"/>
      <c r="P721" s="272"/>
      <c r="Q721" s="272"/>
      <c r="R721" s="272"/>
      <c r="S721" s="272"/>
      <c r="T721" s="273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T721" s="274" t="s">
        <v>181</v>
      </c>
      <c r="AU721" s="274" t="s">
        <v>83</v>
      </c>
      <c r="AV721" s="15" t="s">
        <v>81</v>
      </c>
      <c r="AW721" s="15" t="s">
        <v>33</v>
      </c>
      <c r="AX721" s="15" t="s">
        <v>73</v>
      </c>
      <c r="AY721" s="274" t="s">
        <v>159</v>
      </c>
    </row>
    <row r="722" s="13" customFormat="1">
      <c r="A722" s="13"/>
      <c r="B722" s="232"/>
      <c r="C722" s="233"/>
      <c r="D722" s="234" t="s">
        <v>181</v>
      </c>
      <c r="E722" s="235" t="s">
        <v>19</v>
      </c>
      <c r="F722" s="236" t="s">
        <v>1447</v>
      </c>
      <c r="G722" s="233"/>
      <c r="H722" s="237">
        <v>32.799999999999997</v>
      </c>
      <c r="I722" s="238"/>
      <c r="J722" s="233"/>
      <c r="K722" s="233"/>
      <c r="L722" s="239"/>
      <c r="M722" s="240"/>
      <c r="N722" s="241"/>
      <c r="O722" s="241"/>
      <c r="P722" s="241"/>
      <c r="Q722" s="241"/>
      <c r="R722" s="241"/>
      <c r="S722" s="241"/>
      <c r="T722" s="242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3" t="s">
        <v>181</v>
      </c>
      <c r="AU722" s="243" t="s">
        <v>83</v>
      </c>
      <c r="AV722" s="13" t="s">
        <v>83</v>
      </c>
      <c r="AW722" s="13" t="s">
        <v>33</v>
      </c>
      <c r="AX722" s="13" t="s">
        <v>73</v>
      </c>
      <c r="AY722" s="243" t="s">
        <v>159</v>
      </c>
    </row>
    <row r="723" s="13" customFormat="1">
      <c r="A723" s="13"/>
      <c r="B723" s="232"/>
      <c r="C723" s="233"/>
      <c r="D723" s="234" t="s">
        <v>181</v>
      </c>
      <c r="E723" s="235" t="s">
        <v>19</v>
      </c>
      <c r="F723" s="236" t="s">
        <v>1448</v>
      </c>
      <c r="G723" s="233"/>
      <c r="H723" s="237">
        <v>10.6</v>
      </c>
      <c r="I723" s="238"/>
      <c r="J723" s="233"/>
      <c r="K723" s="233"/>
      <c r="L723" s="239"/>
      <c r="M723" s="240"/>
      <c r="N723" s="241"/>
      <c r="O723" s="241"/>
      <c r="P723" s="241"/>
      <c r="Q723" s="241"/>
      <c r="R723" s="241"/>
      <c r="S723" s="241"/>
      <c r="T723" s="242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43" t="s">
        <v>181</v>
      </c>
      <c r="AU723" s="243" t="s">
        <v>83</v>
      </c>
      <c r="AV723" s="13" t="s">
        <v>83</v>
      </c>
      <c r="AW723" s="13" t="s">
        <v>33</v>
      </c>
      <c r="AX723" s="13" t="s">
        <v>73</v>
      </c>
      <c r="AY723" s="243" t="s">
        <v>159</v>
      </c>
    </row>
    <row r="724" s="14" customFormat="1">
      <c r="A724" s="14"/>
      <c r="B724" s="244"/>
      <c r="C724" s="245"/>
      <c r="D724" s="234" t="s">
        <v>181</v>
      </c>
      <c r="E724" s="246" t="s">
        <v>19</v>
      </c>
      <c r="F724" s="247" t="s">
        <v>189</v>
      </c>
      <c r="G724" s="245"/>
      <c r="H724" s="248">
        <v>43.399999999999999</v>
      </c>
      <c r="I724" s="249"/>
      <c r="J724" s="245"/>
      <c r="K724" s="245"/>
      <c r="L724" s="250"/>
      <c r="M724" s="251"/>
      <c r="N724" s="252"/>
      <c r="O724" s="252"/>
      <c r="P724" s="252"/>
      <c r="Q724" s="252"/>
      <c r="R724" s="252"/>
      <c r="S724" s="252"/>
      <c r="T724" s="253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54" t="s">
        <v>181</v>
      </c>
      <c r="AU724" s="254" t="s">
        <v>83</v>
      </c>
      <c r="AV724" s="14" t="s">
        <v>166</v>
      </c>
      <c r="AW724" s="14" t="s">
        <v>33</v>
      </c>
      <c r="AX724" s="14" t="s">
        <v>81</v>
      </c>
      <c r="AY724" s="254" t="s">
        <v>159</v>
      </c>
    </row>
    <row r="725" s="2" customFormat="1" ht="44.25" customHeight="1">
      <c r="A725" s="40"/>
      <c r="B725" s="41"/>
      <c r="C725" s="214" t="s">
        <v>1455</v>
      </c>
      <c r="D725" s="214" t="s">
        <v>161</v>
      </c>
      <c r="E725" s="215" t="s">
        <v>1456</v>
      </c>
      <c r="F725" s="216" t="s">
        <v>1457</v>
      </c>
      <c r="G725" s="217" t="s">
        <v>363</v>
      </c>
      <c r="H725" s="218">
        <v>1</v>
      </c>
      <c r="I725" s="219"/>
      <c r="J725" s="220">
        <f>ROUND(I725*H725,2)</f>
        <v>0</v>
      </c>
      <c r="K725" s="216" t="s">
        <v>165</v>
      </c>
      <c r="L725" s="46"/>
      <c r="M725" s="221" t="s">
        <v>19</v>
      </c>
      <c r="N725" s="222" t="s">
        <v>44</v>
      </c>
      <c r="O725" s="86"/>
      <c r="P725" s="223">
        <f>O725*H725</f>
        <v>0</v>
      </c>
      <c r="Q725" s="223">
        <v>0.0036600000000000001</v>
      </c>
      <c r="R725" s="223">
        <f>Q725*H725</f>
        <v>0.0036600000000000001</v>
      </c>
      <c r="S725" s="223">
        <v>0</v>
      </c>
      <c r="T725" s="224">
        <f>S725*H725</f>
        <v>0</v>
      </c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R725" s="225" t="s">
        <v>257</v>
      </c>
      <c r="AT725" s="225" t="s">
        <v>161</v>
      </c>
      <c r="AU725" s="225" t="s">
        <v>83</v>
      </c>
      <c r="AY725" s="19" t="s">
        <v>159</v>
      </c>
      <c r="BE725" s="226">
        <f>IF(N725="základní",J725,0)</f>
        <v>0</v>
      </c>
      <c r="BF725" s="226">
        <f>IF(N725="snížená",J725,0)</f>
        <v>0</v>
      </c>
      <c r="BG725" s="226">
        <f>IF(N725="zákl. přenesená",J725,0)</f>
        <v>0</v>
      </c>
      <c r="BH725" s="226">
        <f>IF(N725="sníž. přenesená",J725,0)</f>
        <v>0</v>
      </c>
      <c r="BI725" s="226">
        <f>IF(N725="nulová",J725,0)</f>
        <v>0</v>
      </c>
      <c r="BJ725" s="19" t="s">
        <v>81</v>
      </c>
      <c r="BK725" s="226">
        <f>ROUND(I725*H725,2)</f>
        <v>0</v>
      </c>
      <c r="BL725" s="19" t="s">
        <v>257</v>
      </c>
      <c r="BM725" s="225" t="s">
        <v>1458</v>
      </c>
    </row>
    <row r="726" s="2" customFormat="1">
      <c r="A726" s="40"/>
      <c r="B726" s="41"/>
      <c r="C726" s="42"/>
      <c r="D726" s="227" t="s">
        <v>168</v>
      </c>
      <c r="E726" s="42"/>
      <c r="F726" s="228" t="s">
        <v>1459</v>
      </c>
      <c r="G726" s="42"/>
      <c r="H726" s="42"/>
      <c r="I726" s="229"/>
      <c r="J726" s="42"/>
      <c r="K726" s="42"/>
      <c r="L726" s="46"/>
      <c r="M726" s="230"/>
      <c r="N726" s="231"/>
      <c r="O726" s="86"/>
      <c r="P726" s="86"/>
      <c r="Q726" s="86"/>
      <c r="R726" s="86"/>
      <c r="S726" s="86"/>
      <c r="T726" s="87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T726" s="19" t="s">
        <v>168</v>
      </c>
      <c r="AU726" s="19" t="s">
        <v>83</v>
      </c>
    </row>
    <row r="727" s="2" customFormat="1" ht="33" customHeight="1">
      <c r="A727" s="40"/>
      <c r="B727" s="41"/>
      <c r="C727" s="214" t="s">
        <v>1460</v>
      </c>
      <c r="D727" s="214" t="s">
        <v>161</v>
      </c>
      <c r="E727" s="215" t="s">
        <v>1461</v>
      </c>
      <c r="F727" s="216" t="s">
        <v>1462</v>
      </c>
      <c r="G727" s="217" t="s">
        <v>172</v>
      </c>
      <c r="H727" s="218">
        <v>18.800000000000001</v>
      </c>
      <c r="I727" s="219"/>
      <c r="J727" s="220">
        <f>ROUND(I727*H727,2)</f>
        <v>0</v>
      </c>
      <c r="K727" s="216" t="s">
        <v>165</v>
      </c>
      <c r="L727" s="46"/>
      <c r="M727" s="221" t="s">
        <v>19</v>
      </c>
      <c r="N727" s="222" t="s">
        <v>44</v>
      </c>
      <c r="O727" s="86"/>
      <c r="P727" s="223">
        <f>O727*H727</f>
        <v>0</v>
      </c>
      <c r="Q727" s="223">
        <v>0.00079000000000000001</v>
      </c>
      <c r="R727" s="223">
        <f>Q727*H727</f>
        <v>0.014852000000000001</v>
      </c>
      <c r="S727" s="223">
        <v>0</v>
      </c>
      <c r="T727" s="224">
        <f>S727*H727</f>
        <v>0</v>
      </c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R727" s="225" t="s">
        <v>257</v>
      </c>
      <c r="AT727" s="225" t="s">
        <v>161</v>
      </c>
      <c r="AU727" s="225" t="s">
        <v>83</v>
      </c>
      <c r="AY727" s="19" t="s">
        <v>159</v>
      </c>
      <c r="BE727" s="226">
        <f>IF(N727="základní",J727,0)</f>
        <v>0</v>
      </c>
      <c r="BF727" s="226">
        <f>IF(N727="snížená",J727,0)</f>
        <v>0</v>
      </c>
      <c r="BG727" s="226">
        <f>IF(N727="zákl. přenesená",J727,0)</f>
        <v>0</v>
      </c>
      <c r="BH727" s="226">
        <f>IF(N727="sníž. přenesená",J727,0)</f>
        <v>0</v>
      </c>
      <c r="BI727" s="226">
        <f>IF(N727="nulová",J727,0)</f>
        <v>0</v>
      </c>
      <c r="BJ727" s="19" t="s">
        <v>81</v>
      </c>
      <c r="BK727" s="226">
        <f>ROUND(I727*H727,2)</f>
        <v>0</v>
      </c>
      <c r="BL727" s="19" t="s">
        <v>257</v>
      </c>
      <c r="BM727" s="225" t="s">
        <v>1463</v>
      </c>
    </row>
    <row r="728" s="2" customFormat="1">
      <c r="A728" s="40"/>
      <c r="B728" s="41"/>
      <c r="C728" s="42"/>
      <c r="D728" s="227" t="s">
        <v>168</v>
      </c>
      <c r="E728" s="42"/>
      <c r="F728" s="228" t="s">
        <v>1464</v>
      </c>
      <c r="G728" s="42"/>
      <c r="H728" s="42"/>
      <c r="I728" s="229"/>
      <c r="J728" s="42"/>
      <c r="K728" s="42"/>
      <c r="L728" s="46"/>
      <c r="M728" s="230"/>
      <c r="N728" s="231"/>
      <c r="O728" s="86"/>
      <c r="P728" s="86"/>
      <c r="Q728" s="86"/>
      <c r="R728" s="86"/>
      <c r="S728" s="86"/>
      <c r="T728" s="87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T728" s="19" t="s">
        <v>168</v>
      </c>
      <c r="AU728" s="19" t="s">
        <v>83</v>
      </c>
    </row>
    <row r="729" s="15" customFormat="1">
      <c r="A729" s="15"/>
      <c r="B729" s="265"/>
      <c r="C729" s="266"/>
      <c r="D729" s="234" t="s">
        <v>181</v>
      </c>
      <c r="E729" s="267" t="s">
        <v>19</v>
      </c>
      <c r="F729" s="268" t="s">
        <v>1465</v>
      </c>
      <c r="G729" s="266"/>
      <c r="H729" s="267" t="s">
        <v>19</v>
      </c>
      <c r="I729" s="269"/>
      <c r="J729" s="266"/>
      <c r="K729" s="266"/>
      <c r="L729" s="270"/>
      <c r="M729" s="271"/>
      <c r="N729" s="272"/>
      <c r="O729" s="272"/>
      <c r="P729" s="272"/>
      <c r="Q729" s="272"/>
      <c r="R729" s="272"/>
      <c r="S729" s="272"/>
      <c r="T729" s="273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T729" s="274" t="s">
        <v>181</v>
      </c>
      <c r="AU729" s="274" t="s">
        <v>83</v>
      </c>
      <c r="AV729" s="15" t="s">
        <v>81</v>
      </c>
      <c r="AW729" s="15" t="s">
        <v>33</v>
      </c>
      <c r="AX729" s="15" t="s">
        <v>73</v>
      </c>
      <c r="AY729" s="274" t="s">
        <v>159</v>
      </c>
    </row>
    <row r="730" s="13" customFormat="1">
      <c r="A730" s="13"/>
      <c r="B730" s="232"/>
      <c r="C730" s="233"/>
      <c r="D730" s="234" t="s">
        <v>181</v>
      </c>
      <c r="E730" s="235" t="s">
        <v>19</v>
      </c>
      <c r="F730" s="236" t="s">
        <v>1466</v>
      </c>
      <c r="G730" s="233"/>
      <c r="H730" s="237">
        <v>12.6</v>
      </c>
      <c r="I730" s="238"/>
      <c r="J730" s="233"/>
      <c r="K730" s="233"/>
      <c r="L730" s="239"/>
      <c r="M730" s="240"/>
      <c r="N730" s="241"/>
      <c r="O730" s="241"/>
      <c r="P730" s="241"/>
      <c r="Q730" s="241"/>
      <c r="R730" s="241"/>
      <c r="S730" s="241"/>
      <c r="T730" s="242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43" t="s">
        <v>181</v>
      </c>
      <c r="AU730" s="243" t="s">
        <v>83</v>
      </c>
      <c r="AV730" s="13" t="s">
        <v>83</v>
      </c>
      <c r="AW730" s="13" t="s">
        <v>33</v>
      </c>
      <c r="AX730" s="13" t="s">
        <v>73</v>
      </c>
      <c r="AY730" s="243" t="s">
        <v>159</v>
      </c>
    </row>
    <row r="731" s="13" customFormat="1">
      <c r="A731" s="13"/>
      <c r="B731" s="232"/>
      <c r="C731" s="233"/>
      <c r="D731" s="234" t="s">
        <v>181</v>
      </c>
      <c r="E731" s="235" t="s">
        <v>19</v>
      </c>
      <c r="F731" s="236" t="s">
        <v>1467</v>
      </c>
      <c r="G731" s="233"/>
      <c r="H731" s="237">
        <v>6.2000000000000002</v>
      </c>
      <c r="I731" s="238"/>
      <c r="J731" s="233"/>
      <c r="K731" s="233"/>
      <c r="L731" s="239"/>
      <c r="M731" s="240"/>
      <c r="N731" s="241"/>
      <c r="O731" s="241"/>
      <c r="P731" s="241"/>
      <c r="Q731" s="241"/>
      <c r="R731" s="241"/>
      <c r="S731" s="241"/>
      <c r="T731" s="242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43" t="s">
        <v>181</v>
      </c>
      <c r="AU731" s="243" t="s">
        <v>83</v>
      </c>
      <c r="AV731" s="13" t="s">
        <v>83</v>
      </c>
      <c r="AW731" s="13" t="s">
        <v>33</v>
      </c>
      <c r="AX731" s="13" t="s">
        <v>73</v>
      </c>
      <c r="AY731" s="243" t="s">
        <v>159</v>
      </c>
    </row>
    <row r="732" s="14" customFormat="1">
      <c r="A732" s="14"/>
      <c r="B732" s="244"/>
      <c r="C732" s="245"/>
      <c r="D732" s="234" t="s">
        <v>181</v>
      </c>
      <c r="E732" s="246" t="s">
        <v>19</v>
      </c>
      <c r="F732" s="247" t="s">
        <v>189</v>
      </c>
      <c r="G732" s="245"/>
      <c r="H732" s="248">
        <v>18.800000000000001</v>
      </c>
      <c r="I732" s="249"/>
      <c r="J732" s="245"/>
      <c r="K732" s="245"/>
      <c r="L732" s="250"/>
      <c r="M732" s="251"/>
      <c r="N732" s="252"/>
      <c r="O732" s="252"/>
      <c r="P732" s="252"/>
      <c r="Q732" s="252"/>
      <c r="R732" s="252"/>
      <c r="S732" s="252"/>
      <c r="T732" s="253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54" t="s">
        <v>181</v>
      </c>
      <c r="AU732" s="254" t="s">
        <v>83</v>
      </c>
      <c r="AV732" s="14" t="s">
        <v>166</v>
      </c>
      <c r="AW732" s="14" t="s">
        <v>33</v>
      </c>
      <c r="AX732" s="14" t="s">
        <v>81</v>
      </c>
      <c r="AY732" s="254" t="s">
        <v>159</v>
      </c>
    </row>
    <row r="733" s="2" customFormat="1" ht="37.8" customHeight="1">
      <c r="A733" s="40"/>
      <c r="B733" s="41"/>
      <c r="C733" s="214" t="s">
        <v>1468</v>
      </c>
      <c r="D733" s="214" t="s">
        <v>161</v>
      </c>
      <c r="E733" s="215" t="s">
        <v>1469</v>
      </c>
      <c r="F733" s="216" t="s">
        <v>1470</v>
      </c>
      <c r="G733" s="217" t="s">
        <v>164</v>
      </c>
      <c r="H733" s="218">
        <v>8</v>
      </c>
      <c r="I733" s="219"/>
      <c r="J733" s="220">
        <f>ROUND(I733*H733,2)</f>
        <v>0</v>
      </c>
      <c r="K733" s="216" t="s">
        <v>165</v>
      </c>
      <c r="L733" s="46"/>
      <c r="M733" s="221" t="s">
        <v>19</v>
      </c>
      <c r="N733" s="222" t="s">
        <v>44</v>
      </c>
      <c r="O733" s="86"/>
      <c r="P733" s="223">
        <f>O733*H733</f>
        <v>0</v>
      </c>
      <c r="Q733" s="223">
        <v>0.010789999999999999</v>
      </c>
      <c r="R733" s="223">
        <f>Q733*H733</f>
        <v>0.086319999999999994</v>
      </c>
      <c r="S733" s="223">
        <v>0</v>
      </c>
      <c r="T733" s="224">
        <f>S733*H733</f>
        <v>0</v>
      </c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R733" s="225" t="s">
        <v>257</v>
      </c>
      <c r="AT733" s="225" t="s">
        <v>161</v>
      </c>
      <c r="AU733" s="225" t="s">
        <v>83</v>
      </c>
      <c r="AY733" s="19" t="s">
        <v>159</v>
      </c>
      <c r="BE733" s="226">
        <f>IF(N733="základní",J733,0)</f>
        <v>0</v>
      </c>
      <c r="BF733" s="226">
        <f>IF(N733="snížená",J733,0)</f>
        <v>0</v>
      </c>
      <c r="BG733" s="226">
        <f>IF(N733="zákl. přenesená",J733,0)</f>
        <v>0</v>
      </c>
      <c r="BH733" s="226">
        <f>IF(N733="sníž. přenesená",J733,0)</f>
        <v>0</v>
      </c>
      <c r="BI733" s="226">
        <f>IF(N733="nulová",J733,0)</f>
        <v>0</v>
      </c>
      <c r="BJ733" s="19" t="s">
        <v>81</v>
      </c>
      <c r="BK733" s="226">
        <f>ROUND(I733*H733,2)</f>
        <v>0</v>
      </c>
      <c r="BL733" s="19" t="s">
        <v>257</v>
      </c>
      <c r="BM733" s="225" t="s">
        <v>1471</v>
      </c>
    </row>
    <row r="734" s="2" customFormat="1">
      <c r="A734" s="40"/>
      <c r="B734" s="41"/>
      <c r="C734" s="42"/>
      <c r="D734" s="227" t="s">
        <v>168</v>
      </c>
      <c r="E734" s="42"/>
      <c r="F734" s="228" t="s">
        <v>1472</v>
      </c>
      <c r="G734" s="42"/>
      <c r="H734" s="42"/>
      <c r="I734" s="229"/>
      <c r="J734" s="42"/>
      <c r="K734" s="42"/>
      <c r="L734" s="46"/>
      <c r="M734" s="230"/>
      <c r="N734" s="231"/>
      <c r="O734" s="86"/>
      <c r="P734" s="86"/>
      <c r="Q734" s="86"/>
      <c r="R734" s="86"/>
      <c r="S734" s="86"/>
      <c r="T734" s="87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T734" s="19" t="s">
        <v>168</v>
      </c>
      <c r="AU734" s="19" t="s">
        <v>83</v>
      </c>
    </row>
    <row r="735" s="2" customFormat="1" ht="33" customHeight="1">
      <c r="A735" s="40"/>
      <c r="B735" s="41"/>
      <c r="C735" s="214" t="s">
        <v>1473</v>
      </c>
      <c r="D735" s="214" t="s">
        <v>161</v>
      </c>
      <c r="E735" s="215" t="s">
        <v>1474</v>
      </c>
      <c r="F735" s="216" t="s">
        <v>1475</v>
      </c>
      <c r="G735" s="217" t="s">
        <v>172</v>
      </c>
      <c r="H735" s="218">
        <v>43.100000000000001</v>
      </c>
      <c r="I735" s="219"/>
      <c r="J735" s="220">
        <f>ROUND(I735*H735,2)</f>
        <v>0</v>
      </c>
      <c r="K735" s="216" t="s">
        <v>165</v>
      </c>
      <c r="L735" s="46"/>
      <c r="M735" s="221" t="s">
        <v>19</v>
      </c>
      <c r="N735" s="222" t="s">
        <v>44</v>
      </c>
      <c r="O735" s="86"/>
      <c r="P735" s="223">
        <f>O735*H735</f>
        <v>0</v>
      </c>
      <c r="Q735" s="223">
        <v>0.0022799999999999999</v>
      </c>
      <c r="R735" s="223">
        <f>Q735*H735</f>
        <v>0.098267999999999994</v>
      </c>
      <c r="S735" s="223">
        <v>0</v>
      </c>
      <c r="T735" s="224">
        <f>S735*H735</f>
        <v>0</v>
      </c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R735" s="225" t="s">
        <v>257</v>
      </c>
      <c r="AT735" s="225" t="s">
        <v>161</v>
      </c>
      <c r="AU735" s="225" t="s">
        <v>83</v>
      </c>
      <c r="AY735" s="19" t="s">
        <v>159</v>
      </c>
      <c r="BE735" s="226">
        <f>IF(N735="základní",J735,0)</f>
        <v>0</v>
      </c>
      <c r="BF735" s="226">
        <f>IF(N735="snížená",J735,0)</f>
        <v>0</v>
      </c>
      <c r="BG735" s="226">
        <f>IF(N735="zákl. přenesená",J735,0)</f>
        <v>0</v>
      </c>
      <c r="BH735" s="226">
        <f>IF(N735="sníž. přenesená",J735,0)</f>
        <v>0</v>
      </c>
      <c r="BI735" s="226">
        <f>IF(N735="nulová",J735,0)</f>
        <v>0</v>
      </c>
      <c r="BJ735" s="19" t="s">
        <v>81</v>
      </c>
      <c r="BK735" s="226">
        <f>ROUND(I735*H735,2)</f>
        <v>0</v>
      </c>
      <c r="BL735" s="19" t="s">
        <v>257</v>
      </c>
      <c r="BM735" s="225" t="s">
        <v>1476</v>
      </c>
    </row>
    <row r="736" s="2" customFormat="1">
      <c r="A736" s="40"/>
      <c r="B736" s="41"/>
      <c r="C736" s="42"/>
      <c r="D736" s="227" t="s">
        <v>168</v>
      </c>
      <c r="E736" s="42"/>
      <c r="F736" s="228" t="s">
        <v>1477</v>
      </c>
      <c r="G736" s="42"/>
      <c r="H736" s="42"/>
      <c r="I736" s="229"/>
      <c r="J736" s="42"/>
      <c r="K736" s="42"/>
      <c r="L736" s="46"/>
      <c r="M736" s="230"/>
      <c r="N736" s="231"/>
      <c r="O736" s="86"/>
      <c r="P736" s="86"/>
      <c r="Q736" s="86"/>
      <c r="R736" s="86"/>
      <c r="S736" s="86"/>
      <c r="T736" s="87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T736" s="19" t="s">
        <v>168</v>
      </c>
      <c r="AU736" s="19" t="s">
        <v>83</v>
      </c>
    </row>
    <row r="737" s="13" customFormat="1">
      <c r="A737" s="13"/>
      <c r="B737" s="232"/>
      <c r="C737" s="233"/>
      <c r="D737" s="234" t="s">
        <v>181</v>
      </c>
      <c r="E737" s="235" t="s">
        <v>19</v>
      </c>
      <c r="F737" s="236" t="s">
        <v>1478</v>
      </c>
      <c r="G737" s="233"/>
      <c r="H737" s="237">
        <v>43.100000000000001</v>
      </c>
      <c r="I737" s="238"/>
      <c r="J737" s="233"/>
      <c r="K737" s="233"/>
      <c r="L737" s="239"/>
      <c r="M737" s="240"/>
      <c r="N737" s="241"/>
      <c r="O737" s="241"/>
      <c r="P737" s="241"/>
      <c r="Q737" s="241"/>
      <c r="R737" s="241"/>
      <c r="S737" s="241"/>
      <c r="T737" s="242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43" t="s">
        <v>181</v>
      </c>
      <c r="AU737" s="243" t="s">
        <v>83</v>
      </c>
      <c r="AV737" s="13" t="s">
        <v>83</v>
      </c>
      <c r="AW737" s="13" t="s">
        <v>33</v>
      </c>
      <c r="AX737" s="13" t="s">
        <v>81</v>
      </c>
      <c r="AY737" s="243" t="s">
        <v>159</v>
      </c>
    </row>
    <row r="738" s="2" customFormat="1" ht="44.25" customHeight="1">
      <c r="A738" s="40"/>
      <c r="B738" s="41"/>
      <c r="C738" s="214" t="s">
        <v>1479</v>
      </c>
      <c r="D738" s="214" t="s">
        <v>161</v>
      </c>
      <c r="E738" s="215" t="s">
        <v>1480</v>
      </c>
      <c r="F738" s="216" t="s">
        <v>1481</v>
      </c>
      <c r="G738" s="217" t="s">
        <v>363</v>
      </c>
      <c r="H738" s="218">
        <v>1</v>
      </c>
      <c r="I738" s="219"/>
      <c r="J738" s="220">
        <f>ROUND(I738*H738,2)</f>
        <v>0</v>
      </c>
      <c r="K738" s="216" t="s">
        <v>165</v>
      </c>
      <c r="L738" s="46"/>
      <c r="M738" s="221" t="s">
        <v>19</v>
      </c>
      <c r="N738" s="222" t="s">
        <v>44</v>
      </c>
      <c r="O738" s="86"/>
      <c r="P738" s="223">
        <f>O738*H738</f>
        <v>0</v>
      </c>
      <c r="Q738" s="223">
        <v>0.00036000000000000002</v>
      </c>
      <c r="R738" s="223">
        <f>Q738*H738</f>
        <v>0.00036000000000000002</v>
      </c>
      <c r="S738" s="223">
        <v>0</v>
      </c>
      <c r="T738" s="224">
        <f>S738*H738</f>
        <v>0</v>
      </c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R738" s="225" t="s">
        <v>257</v>
      </c>
      <c r="AT738" s="225" t="s">
        <v>161</v>
      </c>
      <c r="AU738" s="225" t="s">
        <v>83</v>
      </c>
      <c r="AY738" s="19" t="s">
        <v>159</v>
      </c>
      <c r="BE738" s="226">
        <f>IF(N738="základní",J738,0)</f>
        <v>0</v>
      </c>
      <c r="BF738" s="226">
        <f>IF(N738="snížená",J738,0)</f>
        <v>0</v>
      </c>
      <c r="BG738" s="226">
        <f>IF(N738="zákl. přenesená",J738,0)</f>
        <v>0</v>
      </c>
      <c r="BH738" s="226">
        <f>IF(N738="sníž. přenesená",J738,0)</f>
        <v>0</v>
      </c>
      <c r="BI738" s="226">
        <f>IF(N738="nulová",J738,0)</f>
        <v>0</v>
      </c>
      <c r="BJ738" s="19" t="s">
        <v>81</v>
      </c>
      <c r="BK738" s="226">
        <f>ROUND(I738*H738,2)</f>
        <v>0</v>
      </c>
      <c r="BL738" s="19" t="s">
        <v>257</v>
      </c>
      <c r="BM738" s="225" t="s">
        <v>1482</v>
      </c>
    </row>
    <row r="739" s="2" customFormat="1">
      <c r="A739" s="40"/>
      <c r="B739" s="41"/>
      <c r="C739" s="42"/>
      <c r="D739" s="227" t="s">
        <v>168</v>
      </c>
      <c r="E739" s="42"/>
      <c r="F739" s="228" t="s">
        <v>1483</v>
      </c>
      <c r="G739" s="42"/>
      <c r="H739" s="42"/>
      <c r="I739" s="229"/>
      <c r="J739" s="42"/>
      <c r="K739" s="42"/>
      <c r="L739" s="46"/>
      <c r="M739" s="230"/>
      <c r="N739" s="231"/>
      <c r="O739" s="86"/>
      <c r="P739" s="86"/>
      <c r="Q739" s="86"/>
      <c r="R739" s="86"/>
      <c r="S739" s="86"/>
      <c r="T739" s="87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T739" s="19" t="s">
        <v>168</v>
      </c>
      <c r="AU739" s="19" t="s">
        <v>83</v>
      </c>
    </row>
    <row r="740" s="13" customFormat="1">
      <c r="A740" s="13"/>
      <c r="B740" s="232"/>
      <c r="C740" s="233"/>
      <c r="D740" s="234" t="s">
        <v>181</v>
      </c>
      <c r="E740" s="235" t="s">
        <v>19</v>
      </c>
      <c r="F740" s="236" t="s">
        <v>1484</v>
      </c>
      <c r="G740" s="233"/>
      <c r="H740" s="237">
        <v>1</v>
      </c>
      <c r="I740" s="238"/>
      <c r="J740" s="233"/>
      <c r="K740" s="233"/>
      <c r="L740" s="239"/>
      <c r="M740" s="240"/>
      <c r="N740" s="241"/>
      <c r="O740" s="241"/>
      <c r="P740" s="241"/>
      <c r="Q740" s="241"/>
      <c r="R740" s="241"/>
      <c r="S740" s="241"/>
      <c r="T740" s="242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43" t="s">
        <v>181</v>
      </c>
      <c r="AU740" s="243" t="s">
        <v>83</v>
      </c>
      <c r="AV740" s="13" t="s">
        <v>83</v>
      </c>
      <c r="AW740" s="13" t="s">
        <v>33</v>
      </c>
      <c r="AX740" s="13" t="s">
        <v>81</v>
      </c>
      <c r="AY740" s="243" t="s">
        <v>159</v>
      </c>
    </row>
    <row r="741" s="2" customFormat="1" ht="37.8" customHeight="1">
      <c r="A741" s="40"/>
      <c r="B741" s="41"/>
      <c r="C741" s="214" t="s">
        <v>1485</v>
      </c>
      <c r="D741" s="214" t="s">
        <v>161</v>
      </c>
      <c r="E741" s="215" t="s">
        <v>1486</v>
      </c>
      <c r="F741" s="216" t="s">
        <v>1487</v>
      </c>
      <c r="G741" s="217" t="s">
        <v>172</v>
      </c>
      <c r="H741" s="218">
        <v>21.899999999999999</v>
      </c>
      <c r="I741" s="219"/>
      <c r="J741" s="220">
        <f>ROUND(I741*H741,2)</f>
        <v>0</v>
      </c>
      <c r="K741" s="216" t="s">
        <v>165</v>
      </c>
      <c r="L741" s="46"/>
      <c r="M741" s="221" t="s">
        <v>19</v>
      </c>
      <c r="N741" s="222" t="s">
        <v>44</v>
      </c>
      <c r="O741" s="86"/>
      <c r="P741" s="223">
        <f>O741*H741</f>
        <v>0</v>
      </c>
      <c r="Q741" s="223">
        <v>0.0021700000000000001</v>
      </c>
      <c r="R741" s="223">
        <f>Q741*H741</f>
        <v>0.047522999999999996</v>
      </c>
      <c r="S741" s="223">
        <v>0</v>
      </c>
      <c r="T741" s="224">
        <f>S741*H741</f>
        <v>0</v>
      </c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R741" s="225" t="s">
        <v>257</v>
      </c>
      <c r="AT741" s="225" t="s">
        <v>161</v>
      </c>
      <c r="AU741" s="225" t="s">
        <v>83</v>
      </c>
      <c r="AY741" s="19" t="s">
        <v>159</v>
      </c>
      <c r="BE741" s="226">
        <f>IF(N741="základní",J741,0)</f>
        <v>0</v>
      </c>
      <c r="BF741" s="226">
        <f>IF(N741="snížená",J741,0)</f>
        <v>0</v>
      </c>
      <c r="BG741" s="226">
        <f>IF(N741="zákl. přenesená",J741,0)</f>
        <v>0</v>
      </c>
      <c r="BH741" s="226">
        <f>IF(N741="sníž. přenesená",J741,0)</f>
        <v>0</v>
      </c>
      <c r="BI741" s="226">
        <f>IF(N741="nulová",J741,0)</f>
        <v>0</v>
      </c>
      <c r="BJ741" s="19" t="s">
        <v>81</v>
      </c>
      <c r="BK741" s="226">
        <f>ROUND(I741*H741,2)</f>
        <v>0</v>
      </c>
      <c r="BL741" s="19" t="s">
        <v>257</v>
      </c>
      <c r="BM741" s="225" t="s">
        <v>1488</v>
      </c>
    </row>
    <row r="742" s="2" customFormat="1">
      <c r="A742" s="40"/>
      <c r="B742" s="41"/>
      <c r="C742" s="42"/>
      <c r="D742" s="227" t="s">
        <v>168</v>
      </c>
      <c r="E742" s="42"/>
      <c r="F742" s="228" t="s">
        <v>1489</v>
      </c>
      <c r="G742" s="42"/>
      <c r="H742" s="42"/>
      <c r="I742" s="229"/>
      <c r="J742" s="42"/>
      <c r="K742" s="42"/>
      <c r="L742" s="46"/>
      <c r="M742" s="230"/>
      <c r="N742" s="231"/>
      <c r="O742" s="86"/>
      <c r="P742" s="86"/>
      <c r="Q742" s="86"/>
      <c r="R742" s="86"/>
      <c r="S742" s="86"/>
      <c r="T742" s="87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T742" s="19" t="s">
        <v>168</v>
      </c>
      <c r="AU742" s="19" t="s">
        <v>83</v>
      </c>
    </row>
    <row r="743" s="13" customFormat="1">
      <c r="A743" s="13"/>
      <c r="B743" s="232"/>
      <c r="C743" s="233"/>
      <c r="D743" s="234" t="s">
        <v>181</v>
      </c>
      <c r="E743" s="235" t="s">
        <v>19</v>
      </c>
      <c r="F743" s="236" t="s">
        <v>1490</v>
      </c>
      <c r="G743" s="233"/>
      <c r="H743" s="237">
        <v>21.899999999999999</v>
      </c>
      <c r="I743" s="238"/>
      <c r="J743" s="233"/>
      <c r="K743" s="233"/>
      <c r="L743" s="239"/>
      <c r="M743" s="240"/>
      <c r="N743" s="241"/>
      <c r="O743" s="241"/>
      <c r="P743" s="241"/>
      <c r="Q743" s="241"/>
      <c r="R743" s="241"/>
      <c r="S743" s="241"/>
      <c r="T743" s="242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43" t="s">
        <v>181</v>
      </c>
      <c r="AU743" s="243" t="s">
        <v>83</v>
      </c>
      <c r="AV743" s="13" t="s">
        <v>83</v>
      </c>
      <c r="AW743" s="13" t="s">
        <v>33</v>
      </c>
      <c r="AX743" s="13" t="s">
        <v>81</v>
      </c>
      <c r="AY743" s="243" t="s">
        <v>159</v>
      </c>
    </row>
    <row r="744" s="2" customFormat="1" ht="55.5" customHeight="1">
      <c r="A744" s="40"/>
      <c r="B744" s="41"/>
      <c r="C744" s="214" t="s">
        <v>1491</v>
      </c>
      <c r="D744" s="214" t="s">
        <v>161</v>
      </c>
      <c r="E744" s="215" t="s">
        <v>1492</v>
      </c>
      <c r="F744" s="216" t="s">
        <v>1493</v>
      </c>
      <c r="G744" s="217" t="s">
        <v>247</v>
      </c>
      <c r="H744" s="218">
        <v>3.2559999999999998</v>
      </c>
      <c r="I744" s="219"/>
      <c r="J744" s="220">
        <f>ROUND(I744*H744,2)</f>
        <v>0</v>
      </c>
      <c r="K744" s="216" t="s">
        <v>165</v>
      </c>
      <c r="L744" s="46"/>
      <c r="M744" s="221" t="s">
        <v>19</v>
      </c>
      <c r="N744" s="222" t="s">
        <v>44</v>
      </c>
      <c r="O744" s="86"/>
      <c r="P744" s="223">
        <f>O744*H744</f>
        <v>0</v>
      </c>
      <c r="Q744" s="223">
        <v>0</v>
      </c>
      <c r="R744" s="223">
        <f>Q744*H744</f>
        <v>0</v>
      </c>
      <c r="S744" s="223">
        <v>0</v>
      </c>
      <c r="T744" s="224">
        <f>S744*H744</f>
        <v>0</v>
      </c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R744" s="225" t="s">
        <v>257</v>
      </c>
      <c r="AT744" s="225" t="s">
        <v>161</v>
      </c>
      <c r="AU744" s="225" t="s">
        <v>83</v>
      </c>
      <c r="AY744" s="19" t="s">
        <v>159</v>
      </c>
      <c r="BE744" s="226">
        <f>IF(N744="základní",J744,0)</f>
        <v>0</v>
      </c>
      <c r="BF744" s="226">
        <f>IF(N744="snížená",J744,0)</f>
        <v>0</v>
      </c>
      <c r="BG744" s="226">
        <f>IF(N744="zákl. přenesená",J744,0)</f>
        <v>0</v>
      </c>
      <c r="BH744" s="226">
        <f>IF(N744="sníž. přenesená",J744,0)</f>
        <v>0</v>
      </c>
      <c r="BI744" s="226">
        <f>IF(N744="nulová",J744,0)</f>
        <v>0</v>
      </c>
      <c r="BJ744" s="19" t="s">
        <v>81</v>
      </c>
      <c r="BK744" s="226">
        <f>ROUND(I744*H744,2)</f>
        <v>0</v>
      </c>
      <c r="BL744" s="19" t="s">
        <v>257</v>
      </c>
      <c r="BM744" s="225" t="s">
        <v>1494</v>
      </c>
    </row>
    <row r="745" s="2" customFormat="1">
      <c r="A745" s="40"/>
      <c r="B745" s="41"/>
      <c r="C745" s="42"/>
      <c r="D745" s="227" t="s">
        <v>168</v>
      </c>
      <c r="E745" s="42"/>
      <c r="F745" s="228" t="s">
        <v>1495</v>
      </c>
      <c r="G745" s="42"/>
      <c r="H745" s="42"/>
      <c r="I745" s="229"/>
      <c r="J745" s="42"/>
      <c r="K745" s="42"/>
      <c r="L745" s="46"/>
      <c r="M745" s="230"/>
      <c r="N745" s="231"/>
      <c r="O745" s="86"/>
      <c r="P745" s="86"/>
      <c r="Q745" s="86"/>
      <c r="R745" s="86"/>
      <c r="S745" s="86"/>
      <c r="T745" s="87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T745" s="19" t="s">
        <v>168</v>
      </c>
      <c r="AU745" s="19" t="s">
        <v>83</v>
      </c>
    </row>
    <row r="746" s="12" customFormat="1" ht="22.8" customHeight="1">
      <c r="A746" s="12"/>
      <c r="B746" s="198"/>
      <c r="C746" s="199"/>
      <c r="D746" s="200" t="s">
        <v>72</v>
      </c>
      <c r="E746" s="212" t="s">
        <v>1496</v>
      </c>
      <c r="F746" s="212" t="s">
        <v>1497</v>
      </c>
      <c r="G746" s="199"/>
      <c r="H746" s="199"/>
      <c r="I746" s="202"/>
      <c r="J746" s="213">
        <f>BK746</f>
        <v>0</v>
      </c>
      <c r="K746" s="199"/>
      <c r="L746" s="204"/>
      <c r="M746" s="205"/>
      <c r="N746" s="206"/>
      <c r="O746" s="206"/>
      <c r="P746" s="207">
        <f>SUM(P747:P756)</f>
        <v>0</v>
      </c>
      <c r="Q746" s="206"/>
      <c r="R746" s="207">
        <f>SUM(R747:R756)</f>
        <v>0.068076000000000012</v>
      </c>
      <c r="S746" s="206"/>
      <c r="T746" s="208">
        <f>SUM(T747:T756)</f>
        <v>0.047579999999999997</v>
      </c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R746" s="209" t="s">
        <v>83</v>
      </c>
      <c r="AT746" s="210" t="s">
        <v>72</v>
      </c>
      <c r="AU746" s="210" t="s">
        <v>81</v>
      </c>
      <c r="AY746" s="209" t="s">
        <v>159</v>
      </c>
      <c r="BK746" s="211">
        <f>SUM(BK747:BK756)</f>
        <v>0</v>
      </c>
    </row>
    <row r="747" s="2" customFormat="1" ht="44.25" customHeight="1">
      <c r="A747" s="40"/>
      <c r="B747" s="41"/>
      <c r="C747" s="214" t="s">
        <v>1498</v>
      </c>
      <c r="D747" s="214" t="s">
        <v>161</v>
      </c>
      <c r="E747" s="215" t="s">
        <v>1499</v>
      </c>
      <c r="F747" s="216" t="s">
        <v>1500</v>
      </c>
      <c r="G747" s="217" t="s">
        <v>164</v>
      </c>
      <c r="H747" s="218">
        <v>366</v>
      </c>
      <c r="I747" s="219"/>
      <c r="J747" s="220">
        <f>ROUND(I747*H747,2)</f>
        <v>0</v>
      </c>
      <c r="K747" s="216" t="s">
        <v>165</v>
      </c>
      <c r="L747" s="46"/>
      <c r="M747" s="221" t="s">
        <v>19</v>
      </c>
      <c r="N747" s="222" t="s">
        <v>44</v>
      </c>
      <c r="O747" s="86"/>
      <c r="P747" s="223">
        <f>O747*H747</f>
        <v>0</v>
      </c>
      <c r="Q747" s="223">
        <v>1.0000000000000001E-05</v>
      </c>
      <c r="R747" s="223">
        <f>Q747*H747</f>
        <v>0.0036600000000000005</v>
      </c>
      <c r="S747" s="223">
        <v>0</v>
      </c>
      <c r="T747" s="224">
        <f>S747*H747</f>
        <v>0</v>
      </c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R747" s="225" t="s">
        <v>257</v>
      </c>
      <c r="AT747" s="225" t="s">
        <v>161</v>
      </c>
      <c r="AU747" s="225" t="s">
        <v>83</v>
      </c>
      <c r="AY747" s="19" t="s">
        <v>159</v>
      </c>
      <c r="BE747" s="226">
        <f>IF(N747="základní",J747,0)</f>
        <v>0</v>
      </c>
      <c r="BF747" s="226">
        <f>IF(N747="snížená",J747,0)</f>
        <v>0</v>
      </c>
      <c r="BG747" s="226">
        <f>IF(N747="zákl. přenesená",J747,0)</f>
        <v>0</v>
      </c>
      <c r="BH747" s="226">
        <f>IF(N747="sníž. přenesená",J747,0)</f>
        <v>0</v>
      </c>
      <c r="BI747" s="226">
        <f>IF(N747="nulová",J747,0)</f>
        <v>0</v>
      </c>
      <c r="BJ747" s="19" t="s">
        <v>81</v>
      </c>
      <c r="BK747" s="226">
        <f>ROUND(I747*H747,2)</f>
        <v>0</v>
      </c>
      <c r="BL747" s="19" t="s">
        <v>257</v>
      </c>
      <c r="BM747" s="225" t="s">
        <v>1501</v>
      </c>
    </row>
    <row r="748" s="2" customFormat="1">
      <c r="A748" s="40"/>
      <c r="B748" s="41"/>
      <c r="C748" s="42"/>
      <c r="D748" s="227" t="s">
        <v>168</v>
      </c>
      <c r="E748" s="42"/>
      <c r="F748" s="228" t="s">
        <v>1502</v>
      </c>
      <c r="G748" s="42"/>
      <c r="H748" s="42"/>
      <c r="I748" s="229"/>
      <c r="J748" s="42"/>
      <c r="K748" s="42"/>
      <c r="L748" s="46"/>
      <c r="M748" s="230"/>
      <c r="N748" s="231"/>
      <c r="O748" s="86"/>
      <c r="P748" s="86"/>
      <c r="Q748" s="86"/>
      <c r="R748" s="86"/>
      <c r="S748" s="86"/>
      <c r="T748" s="87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T748" s="19" t="s">
        <v>168</v>
      </c>
      <c r="AU748" s="19" t="s">
        <v>83</v>
      </c>
    </row>
    <row r="749" s="13" customFormat="1">
      <c r="A749" s="13"/>
      <c r="B749" s="232"/>
      <c r="C749" s="233"/>
      <c r="D749" s="234" t="s">
        <v>181</v>
      </c>
      <c r="E749" s="235" t="s">
        <v>19</v>
      </c>
      <c r="F749" s="236" t="s">
        <v>1420</v>
      </c>
      <c r="G749" s="233"/>
      <c r="H749" s="237">
        <v>366</v>
      </c>
      <c r="I749" s="238"/>
      <c r="J749" s="233"/>
      <c r="K749" s="233"/>
      <c r="L749" s="239"/>
      <c r="M749" s="240"/>
      <c r="N749" s="241"/>
      <c r="O749" s="241"/>
      <c r="P749" s="241"/>
      <c r="Q749" s="241"/>
      <c r="R749" s="241"/>
      <c r="S749" s="241"/>
      <c r="T749" s="242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43" t="s">
        <v>181</v>
      </c>
      <c r="AU749" s="243" t="s">
        <v>83</v>
      </c>
      <c r="AV749" s="13" t="s">
        <v>83</v>
      </c>
      <c r="AW749" s="13" t="s">
        <v>33</v>
      </c>
      <c r="AX749" s="13" t="s">
        <v>81</v>
      </c>
      <c r="AY749" s="243" t="s">
        <v>159</v>
      </c>
    </row>
    <row r="750" s="2" customFormat="1" ht="37.8" customHeight="1">
      <c r="A750" s="40"/>
      <c r="B750" s="41"/>
      <c r="C750" s="255" t="s">
        <v>1503</v>
      </c>
      <c r="D750" s="255" t="s">
        <v>244</v>
      </c>
      <c r="E750" s="256" t="s">
        <v>1504</v>
      </c>
      <c r="F750" s="257" t="s">
        <v>1505</v>
      </c>
      <c r="G750" s="258" t="s">
        <v>164</v>
      </c>
      <c r="H750" s="259">
        <v>402.60000000000002</v>
      </c>
      <c r="I750" s="260"/>
      <c r="J750" s="261">
        <f>ROUND(I750*H750,2)</f>
        <v>0</v>
      </c>
      <c r="K750" s="257" t="s">
        <v>165</v>
      </c>
      <c r="L750" s="262"/>
      <c r="M750" s="263" t="s">
        <v>19</v>
      </c>
      <c r="N750" s="264" t="s">
        <v>44</v>
      </c>
      <c r="O750" s="86"/>
      <c r="P750" s="223">
        <f>O750*H750</f>
        <v>0</v>
      </c>
      <c r="Q750" s="223">
        <v>0.00016000000000000001</v>
      </c>
      <c r="R750" s="223">
        <f>Q750*H750</f>
        <v>0.064416000000000015</v>
      </c>
      <c r="S750" s="223">
        <v>0</v>
      </c>
      <c r="T750" s="224">
        <f>S750*H750</f>
        <v>0</v>
      </c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R750" s="225" t="s">
        <v>353</v>
      </c>
      <c r="AT750" s="225" t="s">
        <v>244</v>
      </c>
      <c r="AU750" s="225" t="s">
        <v>83</v>
      </c>
      <c r="AY750" s="19" t="s">
        <v>159</v>
      </c>
      <c r="BE750" s="226">
        <f>IF(N750="základní",J750,0)</f>
        <v>0</v>
      </c>
      <c r="BF750" s="226">
        <f>IF(N750="snížená",J750,0)</f>
        <v>0</v>
      </c>
      <c r="BG750" s="226">
        <f>IF(N750="zákl. přenesená",J750,0)</f>
        <v>0</v>
      </c>
      <c r="BH750" s="226">
        <f>IF(N750="sníž. přenesená",J750,0)</f>
        <v>0</v>
      </c>
      <c r="BI750" s="226">
        <f>IF(N750="nulová",J750,0)</f>
        <v>0</v>
      </c>
      <c r="BJ750" s="19" t="s">
        <v>81</v>
      </c>
      <c r="BK750" s="226">
        <f>ROUND(I750*H750,2)</f>
        <v>0</v>
      </c>
      <c r="BL750" s="19" t="s">
        <v>257</v>
      </c>
      <c r="BM750" s="225" t="s">
        <v>1506</v>
      </c>
    </row>
    <row r="751" s="13" customFormat="1">
      <c r="A751" s="13"/>
      <c r="B751" s="232"/>
      <c r="C751" s="233"/>
      <c r="D751" s="234" t="s">
        <v>181</v>
      </c>
      <c r="E751" s="233"/>
      <c r="F751" s="236" t="s">
        <v>1507</v>
      </c>
      <c r="G751" s="233"/>
      <c r="H751" s="237">
        <v>402.60000000000002</v>
      </c>
      <c r="I751" s="238"/>
      <c r="J751" s="233"/>
      <c r="K751" s="233"/>
      <c r="L751" s="239"/>
      <c r="M751" s="240"/>
      <c r="N751" s="241"/>
      <c r="O751" s="241"/>
      <c r="P751" s="241"/>
      <c r="Q751" s="241"/>
      <c r="R751" s="241"/>
      <c r="S751" s="241"/>
      <c r="T751" s="242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43" t="s">
        <v>181</v>
      </c>
      <c r="AU751" s="243" t="s">
        <v>83</v>
      </c>
      <c r="AV751" s="13" t="s">
        <v>83</v>
      </c>
      <c r="AW751" s="13" t="s">
        <v>4</v>
      </c>
      <c r="AX751" s="13" t="s">
        <v>81</v>
      </c>
      <c r="AY751" s="243" t="s">
        <v>159</v>
      </c>
    </row>
    <row r="752" s="2" customFormat="1" ht="24.15" customHeight="1">
      <c r="A752" s="40"/>
      <c r="B752" s="41"/>
      <c r="C752" s="214" t="s">
        <v>1508</v>
      </c>
      <c r="D752" s="214" t="s">
        <v>161</v>
      </c>
      <c r="E752" s="215" t="s">
        <v>1509</v>
      </c>
      <c r="F752" s="216" t="s">
        <v>1510</v>
      </c>
      <c r="G752" s="217" t="s">
        <v>164</v>
      </c>
      <c r="H752" s="218">
        <v>366</v>
      </c>
      <c r="I752" s="219"/>
      <c r="J752" s="220">
        <f>ROUND(I752*H752,2)</f>
        <v>0</v>
      </c>
      <c r="K752" s="216" t="s">
        <v>165</v>
      </c>
      <c r="L752" s="46"/>
      <c r="M752" s="221" t="s">
        <v>19</v>
      </c>
      <c r="N752" s="222" t="s">
        <v>44</v>
      </c>
      <c r="O752" s="86"/>
      <c r="P752" s="223">
        <f>O752*H752</f>
        <v>0</v>
      </c>
      <c r="Q752" s="223">
        <v>0</v>
      </c>
      <c r="R752" s="223">
        <f>Q752*H752</f>
        <v>0</v>
      </c>
      <c r="S752" s="223">
        <v>0.00012999999999999999</v>
      </c>
      <c r="T752" s="224">
        <f>S752*H752</f>
        <v>0.047579999999999997</v>
      </c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R752" s="225" t="s">
        <v>257</v>
      </c>
      <c r="AT752" s="225" t="s">
        <v>161</v>
      </c>
      <c r="AU752" s="225" t="s">
        <v>83</v>
      </c>
      <c r="AY752" s="19" t="s">
        <v>159</v>
      </c>
      <c r="BE752" s="226">
        <f>IF(N752="základní",J752,0)</f>
        <v>0</v>
      </c>
      <c r="BF752" s="226">
        <f>IF(N752="snížená",J752,0)</f>
        <v>0</v>
      </c>
      <c r="BG752" s="226">
        <f>IF(N752="zákl. přenesená",J752,0)</f>
        <v>0</v>
      </c>
      <c r="BH752" s="226">
        <f>IF(N752="sníž. přenesená",J752,0)</f>
        <v>0</v>
      </c>
      <c r="BI752" s="226">
        <f>IF(N752="nulová",J752,0)</f>
        <v>0</v>
      </c>
      <c r="BJ752" s="19" t="s">
        <v>81</v>
      </c>
      <c r="BK752" s="226">
        <f>ROUND(I752*H752,2)</f>
        <v>0</v>
      </c>
      <c r="BL752" s="19" t="s">
        <v>257</v>
      </c>
      <c r="BM752" s="225" t="s">
        <v>1511</v>
      </c>
    </row>
    <row r="753" s="2" customFormat="1">
      <c r="A753" s="40"/>
      <c r="B753" s="41"/>
      <c r="C753" s="42"/>
      <c r="D753" s="227" t="s">
        <v>168</v>
      </c>
      <c r="E753" s="42"/>
      <c r="F753" s="228" t="s">
        <v>1512</v>
      </c>
      <c r="G753" s="42"/>
      <c r="H753" s="42"/>
      <c r="I753" s="229"/>
      <c r="J753" s="42"/>
      <c r="K753" s="42"/>
      <c r="L753" s="46"/>
      <c r="M753" s="230"/>
      <c r="N753" s="231"/>
      <c r="O753" s="86"/>
      <c r="P753" s="86"/>
      <c r="Q753" s="86"/>
      <c r="R753" s="86"/>
      <c r="S753" s="86"/>
      <c r="T753" s="87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T753" s="19" t="s">
        <v>168</v>
      </c>
      <c r="AU753" s="19" t="s">
        <v>83</v>
      </c>
    </row>
    <row r="754" s="13" customFormat="1">
      <c r="A754" s="13"/>
      <c r="B754" s="232"/>
      <c r="C754" s="233"/>
      <c r="D754" s="234" t="s">
        <v>181</v>
      </c>
      <c r="E754" s="235" t="s">
        <v>19</v>
      </c>
      <c r="F754" s="236" t="s">
        <v>1420</v>
      </c>
      <c r="G754" s="233"/>
      <c r="H754" s="237">
        <v>366</v>
      </c>
      <c r="I754" s="238"/>
      <c r="J754" s="233"/>
      <c r="K754" s="233"/>
      <c r="L754" s="239"/>
      <c r="M754" s="240"/>
      <c r="N754" s="241"/>
      <c r="O754" s="241"/>
      <c r="P754" s="241"/>
      <c r="Q754" s="241"/>
      <c r="R754" s="241"/>
      <c r="S754" s="241"/>
      <c r="T754" s="242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43" t="s">
        <v>181</v>
      </c>
      <c r="AU754" s="243" t="s">
        <v>83</v>
      </c>
      <c r="AV754" s="13" t="s">
        <v>83</v>
      </c>
      <c r="AW754" s="13" t="s">
        <v>33</v>
      </c>
      <c r="AX754" s="13" t="s">
        <v>81</v>
      </c>
      <c r="AY754" s="243" t="s">
        <v>159</v>
      </c>
    </row>
    <row r="755" s="2" customFormat="1" ht="49.05" customHeight="1">
      <c r="A755" s="40"/>
      <c r="B755" s="41"/>
      <c r="C755" s="214" t="s">
        <v>1513</v>
      </c>
      <c r="D755" s="214" t="s">
        <v>161</v>
      </c>
      <c r="E755" s="215" t="s">
        <v>1514</v>
      </c>
      <c r="F755" s="216" t="s">
        <v>1515</v>
      </c>
      <c r="G755" s="217" t="s">
        <v>247</v>
      </c>
      <c r="H755" s="218">
        <v>0.068000000000000005</v>
      </c>
      <c r="I755" s="219"/>
      <c r="J755" s="220">
        <f>ROUND(I755*H755,2)</f>
        <v>0</v>
      </c>
      <c r="K755" s="216" t="s">
        <v>165</v>
      </c>
      <c r="L755" s="46"/>
      <c r="M755" s="221" t="s">
        <v>19</v>
      </c>
      <c r="N755" s="222" t="s">
        <v>44</v>
      </c>
      <c r="O755" s="86"/>
      <c r="P755" s="223">
        <f>O755*H755</f>
        <v>0</v>
      </c>
      <c r="Q755" s="223">
        <v>0</v>
      </c>
      <c r="R755" s="223">
        <f>Q755*H755</f>
        <v>0</v>
      </c>
      <c r="S755" s="223">
        <v>0</v>
      </c>
      <c r="T755" s="224">
        <f>S755*H755</f>
        <v>0</v>
      </c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R755" s="225" t="s">
        <v>257</v>
      </c>
      <c r="AT755" s="225" t="s">
        <v>161</v>
      </c>
      <c r="AU755" s="225" t="s">
        <v>83</v>
      </c>
      <c r="AY755" s="19" t="s">
        <v>159</v>
      </c>
      <c r="BE755" s="226">
        <f>IF(N755="základní",J755,0)</f>
        <v>0</v>
      </c>
      <c r="BF755" s="226">
        <f>IF(N755="snížená",J755,0)</f>
        <v>0</v>
      </c>
      <c r="BG755" s="226">
        <f>IF(N755="zákl. přenesená",J755,0)</f>
        <v>0</v>
      </c>
      <c r="BH755" s="226">
        <f>IF(N755="sníž. přenesená",J755,0)</f>
        <v>0</v>
      </c>
      <c r="BI755" s="226">
        <f>IF(N755="nulová",J755,0)</f>
        <v>0</v>
      </c>
      <c r="BJ755" s="19" t="s">
        <v>81</v>
      </c>
      <c r="BK755" s="226">
        <f>ROUND(I755*H755,2)</f>
        <v>0</v>
      </c>
      <c r="BL755" s="19" t="s">
        <v>257</v>
      </c>
      <c r="BM755" s="225" t="s">
        <v>1516</v>
      </c>
    </row>
    <row r="756" s="2" customFormat="1">
      <c r="A756" s="40"/>
      <c r="B756" s="41"/>
      <c r="C756" s="42"/>
      <c r="D756" s="227" t="s">
        <v>168</v>
      </c>
      <c r="E756" s="42"/>
      <c r="F756" s="228" t="s">
        <v>1517</v>
      </c>
      <c r="G756" s="42"/>
      <c r="H756" s="42"/>
      <c r="I756" s="229"/>
      <c r="J756" s="42"/>
      <c r="K756" s="42"/>
      <c r="L756" s="46"/>
      <c r="M756" s="230"/>
      <c r="N756" s="231"/>
      <c r="O756" s="86"/>
      <c r="P756" s="86"/>
      <c r="Q756" s="86"/>
      <c r="R756" s="86"/>
      <c r="S756" s="86"/>
      <c r="T756" s="87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T756" s="19" t="s">
        <v>168</v>
      </c>
      <c r="AU756" s="19" t="s">
        <v>83</v>
      </c>
    </row>
    <row r="757" s="12" customFormat="1" ht="22.8" customHeight="1">
      <c r="A757" s="12"/>
      <c r="B757" s="198"/>
      <c r="C757" s="199"/>
      <c r="D757" s="200" t="s">
        <v>72</v>
      </c>
      <c r="E757" s="212" t="s">
        <v>1518</v>
      </c>
      <c r="F757" s="212" t="s">
        <v>1519</v>
      </c>
      <c r="G757" s="199"/>
      <c r="H757" s="199"/>
      <c r="I757" s="202"/>
      <c r="J757" s="213">
        <f>BK757</f>
        <v>0</v>
      </c>
      <c r="K757" s="199"/>
      <c r="L757" s="204"/>
      <c r="M757" s="205"/>
      <c r="N757" s="206"/>
      <c r="O757" s="206"/>
      <c r="P757" s="207">
        <f>SUM(P758:P819)</f>
        <v>0</v>
      </c>
      <c r="Q757" s="206"/>
      <c r="R757" s="207">
        <f>SUM(R758:R819)</f>
        <v>1.6891596</v>
      </c>
      <c r="S757" s="206"/>
      <c r="T757" s="208">
        <f>SUM(T758:T819)</f>
        <v>0</v>
      </c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R757" s="209" t="s">
        <v>83</v>
      </c>
      <c r="AT757" s="210" t="s">
        <v>72</v>
      </c>
      <c r="AU757" s="210" t="s">
        <v>81</v>
      </c>
      <c r="AY757" s="209" t="s">
        <v>159</v>
      </c>
      <c r="BK757" s="211">
        <f>SUM(BK758:BK819)</f>
        <v>0</v>
      </c>
    </row>
    <row r="758" s="2" customFormat="1" ht="24.15" customHeight="1">
      <c r="A758" s="40"/>
      <c r="B758" s="41"/>
      <c r="C758" s="214" t="s">
        <v>1520</v>
      </c>
      <c r="D758" s="214" t="s">
        <v>161</v>
      </c>
      <c r="E758" s="215" t="s">
        <v>1521</v>
      </c>
      <c r="F758" s="216" t="s">
        <v>1522</v>
      </c>
      <c r="G758" s="217" t="s">
        <v>172</v>
      </c>
      <c r="H758" s="218">
        <v>6</v>
      </c>
      <c r="I758" s="219"/>
      <c r="J758" s="220">
        <f>ROUND(I758*H758,2)</f>
        <v>0</v>
      </c>
      <c r="K758" s="216" t="s">
        <v>165</v>
      </c>
      <c r="L758" s="46"/>
      <c r="M758" s="221" t="s">
        <v>19</v>
      </c>
      <c r="N758" s="222" t="s">
        <v>44</v>
      </c>
      <c r="O758" s="86"/>
      <c r="P758" s="223">
        <f>O758*H758</f>
        <v>0</v>
      </c>
      <c r="Q758" s="223">
        <v>0</v>
      </c>
      <c r="R758" s="223">
        <f>Q758*H758</f>
        <v>0</v>
      </c>
      <c r="S758" s="223">
        <v>0</v>
      </c>
      <c r="T758" s="224">
        <f>S758*H758</f>
        <v>0</v>
      </c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R758" s="225" t="s">
        <v>257</v>
      </c>
      <c r="AT758" s="225" t="s">
        <v>161</v>
      </c>
      <c r="AU758" s="225" t="s">
        <v>83</v>
      </c>
      <c r="AY758" s="19" t="s">
        <v>159</v>
      </c>
      <c r="BE758" s="226">
        <f>IF(N758="základní",J758,0)</f>
        <v>0</v>
      </c>
      <c r="BF758" s="226">
        <f>IF(N758="snížená",J758,0)</f>
        <v>0</v>
      </c>
      <c r="BG758" s="226">
        <f>IF(N758="zákl. přenesená",J758,0)</f>
        <v>0</v>
      </c>
      <c r="BH758" s="226">
        <f>IF(N758="sníž. přenesená",J758,0)</f>
        <v>0</v>
      </c>
      <c r="BI758" s="226">
        <f>IF(N758="nulová",J758,0)</f>
        <v>0</v>
      </c>
      <c r="BJ758" s="19" t="s">
        <v>81</v>
      </c>
      <c r="BK758" s="226">
        <f>ROUND(I758*H758,2)</f>
        <v>0</v>
      </c>
      <c r="BL758" s="19" t="s">
        <v>257</v>
      </c>
      <c r="BM758" s="225" t="s">
        <v>1523</v>
      </c>
    </row>
    <row r="759" s="2" customFormat="1">
      <c r="A759" s="40"/>
      <c r="B759" s="41"/>
      <c r="C759" s="42"/>
      <c r="D759" s="227" t="s">
        <v>168</v>
      </c>
      <c r="E759" s="42"/>
      <c r="F759" s="228" t="s">
        <v>1524</v>
      </c>
      <c r="G759" s="42"/>
      <c r="H759" s="42"/>
      <c r="I759" s="229"/>
      <c r="J759" s="42"/>
      <c r="K759" s="42"/>
      <c r="L759" s="46"/>
      <c r="M759" s="230"/>
      <c r="N759" s="231"/>
      <c r="O759" s="86"/>
      <c r="P759" s="86"/>
      <c r="Q759" s="86"/>
      <c r="R759" s="86"/>
      <c r="S759" s="86"/>
      <c r="T759" s="87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T759" s="19" t="s">
        <v>168</v>
      </c>
      <c r="AU759" s="19" t="s">
        <v>83</v>
      </c>
    </row>
    <row r="760" s="2" customFormat="1" ht="16.5" customHeight="1">
      <c r="A760" s="40"/>
      <c r="B760" s="41"/>
      <c r="C760" s="255" t="s">
        <v>1525</v>
      </c>
      <c r="D760" s="255" t="s">
        <v>244</v>
      </c>
      <c r="E760" s="256" t="s">
        <v>1526</v>
      </c>
      <c r="F760" s="257" t="s">
        <v>1527</v>
      </c>
      <c r="G760" s="258" t="s">
        <v>172</v>
      </c>
      <c r="H760" s="259">
        <v>6.5999999999999996</v>
      </c>
      <c r="I760" s="260"/>
      <c r="J760" s="261">
        <f>ROUND(I760*H760,2)</f>
        <v>0</v>
      </c>
      <c r="K760" s="257" t="s">
        <v>165</v>
      </c>
      <c r="L760" s="262"/>
      <c r="M760" s="263" t="s">
        <v>19</v>
      </c>
      <c r="N760" s="264" t="s">
        <v>44</v>
      </c>
      <c r="O760" s="86"/>
      <c r="P760" s="223">
        <f>O760*H760</f>
        <v>0</v>
      </c>
      <c r="Q760" s="223">
        <v>0</v>
      </c>
      <c r="R760" s="223">
        <f>Q760*H760</f>
        <v>0</v>
      </c>
      <c r="S760" s="223">
        <v>0</v>
      </c>
      <c r="T760" s="224">
        <f>S760*H760</f>
        <v>0</v>
      </c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R760" s="225" t="s">
        <v>353</v>
      </c>
      <c r="AT760" s="225" t="s">
        <v>244</v>
      </c>
      <c r="AU760" s="225" t="s">
        <v>83</v>
      </c>
      <c r="AY760" s="19" t="s">
        <v>159</v>
      </c>
      <c r="BE760" s="226">
        <f>IF(N760="základní",J760,0)</f>
        <v>0</v>
      </c>
      <c r="BF760" s="226">
        <f>IF(N760="snížená",J760,0)</f>
        <v>0</v>
      </c>
      <c r="BG760" s="226">
        <f>IF(N760="zákl. přenesená",J760,0)</f>
        <v>0</v>
      </c>
      <c r="BH760" s="226">
        <f>IF(N760="sníž. přenesená",J760,0)</f>
        <v>0</v>
      </c>
      <c r="BI760" s="226">
        <f>IF(N760="nulová",J760,0)</f>
        <v>0</v>
      </c>
      <c r="BJ760" s="19" t="s">
        <v>81</v>
      </c>
      <c r="BK760" s="226">
        <f>ROUND(I760*H760,2)</f>
        <v>0</v>
      </c>
      <c r="BL760" s="19" t="s">
        <v>257</v>
      </c>
      <c r="BM760" s="225" t="s">
        <v>1528</v>
      </c>
    </row>
    <row r="761" s="13" customFormat="1">
      <c r="A761" s="13"/>
      <c r="B761" s="232"/>
      <c r="C761" s="233"/>
      <c r="D761" s="234" t="s">
        <v>181</v>
      </c>
      <c r="E761" s="233"/>
      <c r="F761" s="236" t="s">
        <v>1529</v>
      </c>
      <c r="G761" s="233"/>
      <c r="H761" s="237">
        <v>6.5999999999999996</v>
      </c>
      <c r="I761" s="238"/>
      <c r="J761" s="233"/>
      <c r="K761" s="233"/>
      <c r="L761" s="239"/>
      <c r="M761" s="240"/>
      <c r="N761" s="241"/>
      <c r="O761" s="241"/>
      <c r="P761" s="241"/>
      <c r="Q761" s="241"/>
      <c r="R761" s="241"/>
      <c r="S761" s="241"/>
      <c r="T761" s="242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43" t="s">
        <v>181</v>
      </c>
      <c r="AU761" s="243" t="s">
        <v>83</v>
      </c>
      <c r="AV761" s="13" t="s">
        <v>83</v>
      </c>
      <c r="AW761" s="13" t="s">
        <v>4</v>
      </c>
      <c r="AX761" s="13" t="s">
        <v>81</v>
      </c>
      <c r="AY761" s="243" t="s">
        <v>159</v>
      </c>
    </row>
    <row r="762" s="2" customFormat="1" ht="16.5" customHeight="1">
      <c r="A762" s="40"/>
      <c r="B762" s="41"/>
      <c r="C762" s="255" t="s">
        <v>1530</v>
      </c>
      <c r="D762" s="255" t="s">
        <v>244</v>
      </c>
      <c r="E762" s="256" t="s">
        <v>1531</v>
      </c>
      <c r="F762" s="257" t="s">
        <v>1532</v>
      </c>
      <c r="G762" s="258" t="s">
        <v>363</v>
      </c>
      <c r="H762" s="259">
        <v>7</v>
      </c>
      <c r="I762" s="260"/>
      <c r="J762" s="261">
        <f>ROUND(I762*H762,2)</f>
        <v>0</v>
      </c>
      <c r="K762" s="257" t="s">
        <v>165</v>
      </c>
      <c r="L762" s="262"/>
      <c r="M762" s="263" t="s">
        <v>19</v>
      </c>
      <c r="N762" s="264" t="s">
        <v>44</v>
      </c>
      <c r="O762" s="86"/>
      <c r="P762" s="223">
        <f>O762*H762</f>
        <v>0</v>
      </c>
      <c r="Q762" s="223">
        <v>0</v>
      </c>
      <c r="R762" s="223">
        <f>Q762*H762</f>
        <v>0</v>
      </c>
      <c r="S762" s="223">
        <v>0</v>
      </c>
      <c r="T762" s="224">
        <f>S762*H762</f>
        <v>0</v>
      </c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R762" s="225" t="s">
        <v>353</v>
      </c>
      <c r="AT762" s="225" t="s">
        <v>244</v>
      </c>
      <c r="AU762" s="225" t="s">
        <v>83</v>
      </c>
      <c r="AY762" s="19" t="s">
        <v>159</v>
      </c>
      <c r="BE762" s="226">
        <f>IF(N762="základní",J762,0)</f>
        <v>0</v>
      </c>
      <c r="BF762" s="226">
        <f>IF(N762="snížená",J762,0)</f>
        <v>0</v>
      </c>
      <c r="BG762" s="226">
        <f>IF(N762="zákl. přenesená",J762,0)</f>
        <v>0</v>
      </c>
      <c r="BH762" s="226">
        <f>IF(N762="sníž. přenesená",J762,0)</f>
        <v>0</v>
      </c>
      <c r="BI762" s="226">
        <f>IF(N762="nulová",J762,0)</f>
        <v>0</v>
      </c>
      <c r="BJ762" s="19" t="s">
        <v>81</v>
      </c>
      <c r="BK762" s="226">
        <f>ROUND(I762*H762,2)</f>
        <v>0</v>
      </c>
      <c r="BL762" s="19" t="s">
        <v>257</v>
      </c>
      <c r="BM762" s="225" t="s">
        <v>1533</v>
      </c>
    </row>
    <row r="763" s="2" customFormat="1" ht="24.15" customHeight="1">
      <c r="A763" s="40"/>
      <c r="B763" s="41"/>
      <c r="C763" s="255" t="s">
        <v>1534</v>
      </c>
      <c r="D763" s="255" t="s">
        <v>244</v>
      </c>
      <c r="E763" s="256" t="s">
        <v>1535</v>
      </c>
      <c r="F763" s="257" t="s">
        <v>1536</v>
      </c>
      <c r="G763" s="258" t="s">
        <v>1537</v>
      </c>
      <c r="H763" s="259">
        <v>1</v>
      </c>
      <c r="I763" s="260"/>
      <c r="J763" s="261">
        <f>ROUND(I763*H763,2)</f>
        <v>0</v>
      </c>
      <c r="K763" s="257" t="s">
        <v>165</v>
      </c>
      <c r="L763" s="262"/>
      <c r="M763" s="263" t="s">
        <v>19</v>
      </c>
      <c r="N763" s="264" t="s">
        <v>44</v>
      </c>
      <c r="O763" s="86"/>
      <c r="P763" s="223">
        <f>O763*H763</f>
        <v>0</v>
      </c>
      <c r="Q763" s="223">
        <v>0.00032000000000000003</v>
      </c>
      <c r="R763" s="223">
        <f>Q763*H763</f>
        <v>0.00032000000000000003</v>
      </c>
      <c r="S763" s="223">
        <v>0</v>
      </c>
      <c r="T763" s="224">
        <f>S763*H763</f>
        <v>0</v>
      </c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R763" s="225" t="s">
        <v>353</v>
      </c>
      <c r="AT763" s="225" t="s">
        <v>244</v>
      </c>
      <c r="AU763" s="225" t="s">
        <v>83</v>
      </c>
      <c r="AY763" s="19" t="s">
        <v>159</v>
      </c>
      <c r="BE763" s="226">
        <f>IF(N763="základní",J763,0)</f>
        <v>0</v>
      </c>
      <c r="BF763" s="226">
        <f>IF(N763="snížená",J763,0)</f>
        <v>0</v>
      </c>
      <c r="BG763" s="226">
        <f>IF(N763="zákl. přenesená",J763,0)</f>
        <v>0</v>
      </c>
      <c r="BH763" s="226">
        <f>IF(N763="sníž. přenesená",J763,0)</f>
        <v>0</v>
      </c>
      <c r="BI763" s="226">
        <f>IF(N763="nulová",J763,0)</f>
        <v>0</v>
      </c>
      <c r="BJ763" s="19" t="s">
        <v>81</v>
      </c>
      <c r="BK763" s="226">
        <f>ROUND(I763*H763,2)</f>
        <v>0</v>
      </c>
      <c r="BL763" s="19" t="s">
        <v>257</v>
      </c>
      <c r="BM763" s="225" t="s">
        <v>1538</v>
      </c>
    </row>
    <row r="764" s="2" customFormat="1" ht="33" customHeight="1">
      <c r="A764" s="40"/>
      <c r="B764" s="41"/>
      <c r="C764" s="214" t="s">
        <v>1539</v>
      </c>
      <c r="D764" s="214" t="s">
        <v>161</v>
      </c>
      <c r="E764" s="215" t="s">
        <v>1540</v>
      </c>
      <c r="F764" s="216" t="s">
        <v>1541</v>
      </c>
      <c r="G764" s="217" t="s">
        <v>164</v>
      </c>
      <c r="H764" s="218">
        <v>7.8399999999999999</v>
      </c>
      <c r="I764" s="219"/>
      <c r="J764" s="220">
        <f>ROUND(I764*H764,2)</f>
        <v>0</v>
      </c>
      <c r="K764" s="216" t="s">
        <v>165</v>
      </c>
      <c r="L764" s="46"/>
      <c r="M764" s="221" t="s">
        <v>19</v>
      </c>
      <c r="N764" s="222" t="s">
        <v>44</v>
      </c>
      <c r="O764" s="86"/>
      <c r="P764" s="223">
        <f>O764*H764</f>
        <v>0</v>
      </c>
      <c r="Q764" s="223">
        <v>0.00027</v>
      </c>
      <c r="R764" s="223">
        <f>Q764*H764</f>
        <v>0.0021167999999999998</v>
      </c>
      <c r="S764" s="223">
        <v>0</v>
      </c>
      <c r="T764" s="224">
        <f>S764*H764</f>
        <v>0</v>
      </c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R764" s="225" t="s">
        <v>257</v>
      </c>
      <c r="AT764" s="225" t="s">
        <v>161</v>
      </c>
      <c r="AU764" s="225" t="s">
        <v>83</v>
      </c>
      <c r="AY764" s="19" t="s">
        <v>159</v>
      </c>
      <c r="BE764" s="226">
        <f>IF(N764="základní",J764,0)</f>
        <v>0</v>
      </c>
      <c r="BF764" s="226">
        <f>IF(N764="snížená",J764,0)</f>
        <v>0</v>
      </c>
      <c r="BG764" s="226">
        <f>IF(N764="zákl. přenesená",J764,0)</f>
        <v>0</v>
      </c>
      <c r="BH764" s="226">
        <f>IF(N764="sníž. přenesená",J764,0)</f>
        <v>0</v>
      </c>
      <c r="BI764" s="226">
        <f>IF(N764="nulová",J764,0)</f>
        <v>0</v>
      </c>
      <c r="BJ764" s="19" t="s">
        <v>81</v>
      </c>
      <c r="BK764" s="226">
        <f>ROUND(I764*H764,2)</f>
        <v>0</v>
      </c>
      <c r="BL764" s="19" t="s">
        <v>257</v>
      </c>
      <c r="BM764" s="225" t="s">
        <v>1542</v>
      </c>
    </row>
    <row r="765" s="2" customFormat="1">
      <c r="A765" s="40"/>
      <c r="B765" s="41"/>
      <c r="C765" s="42"/>
      <c r="D765" s="227" t="s">
        <v>168</v>
      </c>
      <c r="E765" s="42"/>
      <c r="F765" s="228" t="s">
        <v>1543</v>
      </c>
      <c r="G765" s="42"/>
      <c r="H765" s="42"/>
      <c r="I765" s="229"/>
      <c r="J765" s="42"/>
      <c r="K765" s="42"/>
      <c r="L765" s="46"/>
      <c r="M765" s="230"/>
      <c r="N765" s="231"/>
      <c r="O765" s="86"/>
      <c r="P765" s="86"/>
      <c r="Q765" s="86"/>
      <c r="R765" s="86"/>
      <c r="S765" s="86"/>
      <c r="T765" s="87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T765" s="19" t="s">
        <v>168</v>
      </c>
      <c r="AU765" s="19" t="s">
        <v>83</v>
      </c>
    </row>
    <row r="766" s="2" customFormat="1" ht="24.15" customHeight="1">
      <c r="A766" s="40"/>
      <c r="B766" s="41"/>
      <c r="C766" s="255" t="s">
        <v>1544</v>
      </c>
      <c r="D766" s="255" t="s">
        <v>244</v>
      </c>
      <c r="E766" s="256" t="s">
        <v>1545</v>
      </c>
      <c r="F766" s="257" t="s">
        <v>1546</v>
      </c>
      <c r="G766" s="258" t="s">
        <v>164</v>
      </c>
      <c r="H766" s="259">
        <v>7.8399999999999999</v>
      </c>
      <c r="I766" s="260"/>
      <c r="J766" s="261">
        <f>ROUND(I766*H766,2)</f>
        <v>0</v>
      </c>
      <c r="K766" s="257" t="s">
        <v>165</v>
      </c>
      <c r="L766" s="262"/>
      <c r="M766" s="263" t="s">
        <v>19</v>
      </c>
      <c r="N766" s="264" t="s">
        <v>44</v>
      </c>
      <c r="O766" s="86"/>
      <c r="P766" s="223">
        <f>O766*H766</f>
        <v>0</v>
      </c>
      <c r="Q766" s="223">
        <v>0.02562</v>
      </c>
      <c r="R766" s="223">
        <f>Q766*H766</f>
        <v>0.20086080000000001</v>
      </c>
      <c r="S766" s="223">
        <v>0</v>
      </c>
      <c r="T766" s="224">
        <f>S766*H766</f>
        <v>0</v>
      </c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R766" s="225" t="s">
        <v>353</v>
      </c>
      <c r="AT766" s="225" t="s">
        <v>244</v>
      </c>
      <c r="AU766" s="225" t="s">
        <v>83</v>
      </c>
      <c r="AY766" s="19" t="s">
        <v>159</v>
      </c>
      <c r="BE766" s="226">
        <f>IF(N766="základní",J766,0)</f>
        <v>0</v>
      </c>
      <c r="BF766" s="226">
        <f>IF(N766="snížená",J766,0)</f>
        <v>0</v>
      </c>
      <c r="BG766" s="226">
        <f>IF(N766="zákl. přenesená",J766,0)</f>
        <v>0</v>
      </c>
      <c r="BH766" s="226">
        <f>IF(N766="sníž. přenesená",J766,0)</f>
        <v>0</v>
      </c>
      <c r="BI766" s="226">
        <f>IF(N766="nulová",J766,0)</f>
        <v>0</v>
      </c>
      <c r="BJ766" s="19" t="s">
        <v>81</v>
      </c>
      <c r="BK766" s="226">
        <f>ROUND(I766*H766,2)</f>
        <v>0</v>
      </c>
      <c r="BL766" s="19" t="s">
        <v>257</v>
      </c>
      <c r="BM766" s="225" t="s">
        <v>1547</v>
      </c>
    </row>
    <row r="767" s="2" customFormat="1">
      <c r="A767" s="40"/>
      <c r="B767" s="41"/>
      <c r="C767" s="42"/>
      <c r="D767" s="234" t="s">
        <v>1106</v>
      </c>
      <c r="E767" s="42"/>
      <c r="F767" s="275" t="s">
        <v>1548</v>
      </c>
      <c r="G767" s="42"/>
      <c r="H767" s="42"/>
      <c r="I767" s="229"/>
      <c r="J767" s="42"/>
      <c r="K767" s="42"/>
      <c r="L767" s="46"/>
      <c r="M767" s="230"/>
      <c r="N767" s="231"/>
      <c r="O767" s="86"/>
      <c r="P767" s="86"/>
      <c r="Q767" s="86"/>
      <c r="R767" s="86"/>
      <c r="S767" s="86"/>
      <c r="T767" s="87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T767" s="19" t="s">
        <v>1106</v>
      </c>
      <c r="AU767" s="19" t="s">
        <v>83</v>
      </c>
    </row>
    <row r="768" s="2" customFormat="1" ht="33" customHeight="1">
      <c r="A768" s="40"/>
      <c r="B768" s="41"/>
      <c r="C768" s="214" t="s">
        <v>1549</v>
      </c>
      <c r="D768" s="214" t="s">
        <v>161</v>
      </c>
      <c r="E768" s="215" t="s">
        <v>1550</v>
      </c>
      <c r="F768" s="216" t="s">
        <v>1551</v>
      </c>
      <c r="G768" s="217" t="s">
        <v>164</v>
      </c>
      <c r="H768" s="218">
        <v>17.399999999999999</v>
      </c>
      <c r="I768" s="219"/>
      <c r="J768" s="220">
        <f>ROUND(I768*H768,2)</f>
        <v>0</v>
      </c>
      <c r="K768" s="216" t="s">
        <v>165</v>
      </c>
      <c r="L768" s="46"/>
      <c r="M768" s="221" t="s">
        <v>19</v>
      </c>
      <c r="N768" s="222" t="s">
        <v>44</v>
      </c>
      <c r="O768" s="86"/>
      <c r="P768" s="223">
        <f>O768*H768</f>
        <v>0</v>
      </c>
      <c r="Q768" s="223">
        <v>0.00027</v>
      </c>
      <c r="R768" s="223">
        <f>Q768*H768</f>
        <v>0.0046979999999999999</v>
      </c>
      <c r="S768" s="223">
        <v>0</v>
      </c>
      <c r="T768" s="224">
        <f>S768*H768</f>
        <v>0</v>
      </c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R768" s="225" t="s">
        <v>257</v>
      </c>
      <c r="AT768" s="225" t="s">
        <v>161</v>
      </c>
      <c r="AU768" s="225" t="s">
        <v>83</v>
      </c>
      <c r="AY768" s="19" t="s">
        <v>159</v>
      </c>
      <c r="BE768" s="226">
        <f>IF(N768="základní",J768,0)</f>
        <v>0</v>
      </c>
      <c r="BF768" s="226">
        <f>IF(N768="snížená",J768,0)</f>
        <v>0</v>
      </c>
      <c r="BG768" s="226">
        <f>IF(N768="zákl. přenesená",J768,0)</f>
        <v>0</v>
      </c>
      <c r="BH768" s="226">
        <f>IF(N768="sníž. přenesená",J768,0)</f>
        <v>0</v>
      </c>
      <c r="BI768" s="226">
        <f>IF(N768="nulová",J768,0)</f>
        <v>0</v>
      </c>
      <c r="BJ768" s="19" t="s">
        <v>81</v>
      </c>
      <c r="BK768" s="226">
        <f>ROUND(I768*H768,2)</f>
        <v>0</v>
      </c>
      <c r="BL768" s="19" t="s">
        <v>257</v>
      </c>
      <c r="BM768" s="225" t="s">
        <v>1552</v>
      </c>
    </row>
    <row r="769" s="2" customFormat="1">
      <c r="A769" s="40"/>
      <c r="B769" s="41"/>
      <c r="C769" s="42"/>
      <c r="D769" s="227" t="s">
        <v>168</v>
      </c>
      <c r="E769" s="42"/>
      <c r="F769" s="228" t="s">
        <v>1553</v>
      </c>
      <c r="G769" s="42"/>
      <c r="H769" s="42"/>
      <c r="I769" s="229"/>
      <c r="J769" s="42"/>
      <c r="K769" s="42"/>
      <c r="L769" s="46"/>
      <c r="M769" s="230"/>
      <c r="N769" s="231"/>
      <c r="O769" s="86"/>
      <c r="P769" s="86"/>
      <c r="Q769" s="86"/>
      <c r="R769" s="86"/>
      <c r="S769" s="86"/>
      <c r="T769" s="87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T769" s="19" t="s">
        <v>168</v>
      </c>
      <c r="AU769" s="19" t="s">
        <v>83</v>
      </c>
    </row>
    <row r="770" s="2" customFormat="1" ht="24.15" customHeight="1">
      <c r="A770" s="40"/>
      <c r="B770" s="41"/>
      <c r="C770" s="255" t="s">
        <v>1554</v>
      </c>
      <c r="D770" s="255" t="s">
        <v>244</v>
      </c>
      <c r="E770" s="256" t="s">
        <v>1555</v>
      </c>
      <c r="F770" s="257" t="s">
        <v>1556</v>
      </c>
      <c r="G770" s="258" t="s">
        <v>164</v>
      </c>
      <c r="H770" s="259">
        <v>17.399999999999999</v>
      </c>
      <c r="I770" s="260"/>
      <c r="J770" s="261">
        <f>ROUND(I770*H770,2)</f>
        <v>0</v>
      </c>
      <c r="K770" s="257" t="s">
        <v>165</v>
      </c>
      <c r="L770" s="262"/>
      <c r="M770" s="263" t="s">
        <v>19</v>
      </c>
      <c r="N770" s="264" t="s">
        <v>44</v>
      </c>
      <c r="O770" s="86"/>
      <c r="P770" s="223">
        <f>O770*H770</f>
        <v>0</v>
      </c>
      <c r="Q770" s="223">
        <v>0.03056</v>
      </c>
      <c r="R770" s="223">
        <f>Q770*H770</f>
        <v>0.53174399999999999</v>
      </c>
      <c r="S770" s="223">
        <v>0</v>
      </c>
      <c r="T770" s="224">
        <f>S770*H770</f>
        <v>0</v>
      </c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R770" s="225" t="s">
        <v>353</v>
      </c>
      <c r="AT770" s="225" t="s">
        <v>244</v>
      </c>
      <c r="AU770" s="225" t="s">
        <v>83</v>
      </c>
      <c r="AY770" s="19" t="s">
        <v>159</v>
      </c>
      <c r="BE770" s="226">
        <f>IF(N770="základní",J770,0)</f>
        <v>0</v>
      </c>
      <c r="BF770" s="226">
        <f>IF(N770="snížená",J770,0)</f>
        <v>0</v>
      </c>
      <c r="BG770" s="226">
        <f>IF(N770="zákl. přenesená",J770,0)</f>
        <v>0</v>
      </c>
      <c r="BH770" s="226">
        <f>IF(N770="sníž. přenesená",J770,0)</f>
        <v>0</v>
      </c>
      <c r="BI770" s="226">
        <f>IF(N770="nulová",J770,0)</f>
        <v>0</v>
      </c>
      <c r="BJ770" s="19" t="s">
        <v>81</v>
      </c>
      <c r="BK770" s="226">
        <f>ROUND(I770*H770,2)</f>
        <v>0</v>
      </c>
      <c r="BL770" s="19" t="s">
        <v>257</v>
      </c>
      <c r="BM770" s="225" t="s">
        <v>1557</v>
      </c>
    </row>
    <row r="771" s="2" customFormat="1">
      <c r="A771" s="40"/>
      <c r="B771" s="41"/>
      <c r="C771" s="42"/>
      <c r="D771" s="234" t="s">
        <v>1106</v>
      </c>
      <c r="E771" s="42"/>
      <c r="F771" s="275" t="s">
        <v>1548</v>
      </c>
      <c r="G771" s="42"/>
      <c r="H771" s="42"/>
      <c r="I771" s="229"/>
      <c r="J771" s="42"/>
      <c r="K771" s="42"/>
      <c r="L771" s="46"/>
      <c r="M771" s="230"/>
      <c r="N771" s="231"/>
      <c r="O771" s="86"/>
      <c r="P771" s="86"/>
      <c r="Q771" s="86"/>
      <c r="R771" s="86"/>
      <c r="S771" s="86"/>
      <c r="T771" s="87"/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T771" s="19" t="s">
        <v>1106</v>
      </c>
      <c r="AU771" s="19" t="s">
        <v>83</v>
      </c>
    </row>
    <row r="772" s="2" customFormat="1" ht="24.15" customHeight="1">
      <c r="A772" s="40"/>
      <c r="B772" s="41"/>
      <c r="C772" s="214" t="s">
        <v>1558</v>
      </c>
      <c r="D772" s="214" t="s">
        <v>161</v>
      </c>
      <c r="E772" s="215" t="s">
        <v>1559</v>
      </c>
      <c r="F772" s="216" t="s">
        <v>1560</v>
      </c>
      <c r="G772" s="217" t="s">
        <v>363</v>
      </c>
      <c r="H772" s="218">
        <v>3</v>
      </c>
      <c r="I772" s="219"/>
      <c r="J772" s="220">
        <f>ROUND(I772*H772,2)</f>
        <v>0</v>
      </c>
      <c r="K772" s="216" t="s">
        <v>165</v>
      </c>
      <c r="L772" s="46"/>
      <c r="M772" s="221" t="s">
        <v>19</v>
      </c>
      <c r="N772" s="222" t="s">
        <v>44</v>
      </c>
      <c r="O772" s="86"/>
      <c r="P772" s="223">
        <f>O772*H772</f>
        <v>0</v>
      </c>
      <c r="Q772" s="223">
        <v>0.00027</v>
      </c>
      <c r="R772" s="223">
        <f>Q772*H772</f>
        <v>0.00080999999999999996</v>
      </c>
      <c r="S772" s="223">
        <v>0</v>
      </c>
      <c r="T772" s="224">
        <f>S772*H772</f>
        <v>0</v>
      </c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R772" s="225" t="s">
        <v>257</v>
      </c>
      <c r="AT772" s="225" t="s">
        <v>161</v>
      </c>
      <c r="AU772" s="225" t="s">
        <v>83</v>
      </c>
      <c r="AY772" s="19" t="s">
        <v>159</v>
      </c>
      <c r="BE772" s="226">
        <f>IF(N772="základní",J772,0)</f>
        <v>0</v>
      </c>
      <c r="BF772" s="226">
        <f>IF(N772="snížená",J772,0)</f>
        <v>0</v>
      </c>
      <c r="BG772" s="226">
        <f>IF(N772="zákl. přenesená",J772,0)</f>
        <v>0</v>
      </c>
      <c r="BH772" s="226">
        <f>IF(N772="sníž. přenesená",J772,0)</f>
        <v>0</v>
      </c>
      <c r="BI772" s="226">
        <f>IF(N772="nulová",J772,0)</f>
        <v>0</v>
      </c>
      <c r="BJ772" s="19" t="s">
        <v>81</v>
      </c>
      <c r="BK772" s="226">
        <f>ROUND(I772*H772,2)</f>
        <v>0</v>
      </c>
      <c r="BL772" s="19" t="s">
        <v>257</v>
      </c>
      <c r="BM772" s="225" t="s">
        <v>1561</v>
      </c>
    </row>
    <row r="773" s="2" customFormat="1">
      <c r="A773" s="40"/>
      <c r="B773" s="41"/>
      <c r="C773" s="42"/>
      <c r="D773" s="227" t="s">
        <v>168</v>
      </c>
      <c r="E773" s="42"/>
      <c r="F773" s="228" t="s">
        <v>1562</v>
      </c>
      <c r="G773" s="42"/>
      <c r="H773" s="42"/>
      <c r="I773" s="229"/>
      <c r="J773" s="42"/>
      <c r="K773" s="42"/>
      <c r="L773" s="46"/>
      <c r="M773" s="230"/>
      <c r="N773" s="231"/>
      <c r="O773" s="86"/>
      <c r="P773" s="86"/>
      <c r="Q773" s="86"/>
      <c r="R773" s="86"/>
      <c r="S773" s="86"/>
      <c r="T773" s="87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T773" s="19" t="s">
        <v>168</v>
      </c>
      <c r="AU773" s="19" t="s">
        <v>83</v>
      </c>
    </row>
    <row r="774" s="2" customFormat="1" ht="24.15" customHeight="1">
      <c r="A774" s="40"/>
      <c r="B774" s="41"/>
      <c r="C774" s="255" t="s">
        <v>1563</v>
      </c>
      <c r="D774" s="255" t="s">
        <v>244</v>
      </c>
      <c r="E774" s="256" t="s">
        <v>1564</v>
      </c>
      <c r="F774" s="257" t="s">
        <v>1565</v>
      </c>
      <c r="G774" s="258" t="s">
        <v>164</v>
      </c>
      <c r="H774" s="259">
        <v>1</v>
      </c>
      <c r="I774" s="260"/>
      <c r="J774" s="261">
        <f>ROUND(I774*H774,2)</f>
        <v>0</v>
      </c>
      <c r="K774" s="257" t="s">
        <v>165</v>
      </c>
      <c r="L774" s="262"/>
      <c r="M774" s="263" t="s">
        <v>19</v>
      </c>
      <c r="N774" s="264" t="s">
        <v>44</v>
      </c>
      <c r="O774" s="86"/>
      <c r="P774" s="223">
        <f>O774*H774</f>
        <v>0</v>
      </c>
      <c r="Q774" s="223">
        <v>0.034720000000000001</v>
      </c>
      <c r="R774" s="223">
        <f>Q774*H774</f>
        <v>0.034720000000000001</v>
      </c>
      <c r="S774" s="223">
        <v>0</v>
      </c>
      <c r="T774" s="224">
        <f>S774*H774</f>
        <v>0</v>
      </c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R774" s="225" t="s">
        <v>353</v>
      </c>
      <c r="AT774" s="225" t="s">
        <v>244</v>
      </c>
      <c r="AU774" s="225" t="s">
        <v>83</v>
      </c>
      <c r="AY774" s="19" t="s">
        <v>159</v>
      </c>
      <c r="BE774" s="226">
        <f>IF(N774="základní",J774,0)</f>
        <v>0</v>
      </c>
      <c r="BF774" s="226">
        <f>IF(N774="snížená",J774,0)</f>
        <v>0</v>
      </c>
      <c r="BG774" s="226">
        <f>IF(N774="zákl. přenesená",J774,0)</f>
        <v>0</v>
      </c>
      <c r="BH774" s="226">
        <f>IF(N774="sníž. přenesená",J774,0)</f>
        <v>0</v>
      </c>
      <c r="BI774" s="226">
        <f>IF(N774="nulová",J774,0)</f>
        <v>0</v>
      </c>
      <c r="BJ774" s="19" t="s">
        <v>81</v>
      </c>
      <c r="BK774" s="226">
        <f>ROUND(I774*H774,2)</f>
        <v>0</v>
      </c>
      <c r="BL774" s="19" t="s">
        <v>257</v>
      </c>
      <c r="BM774" s="225" t="s">
        <v>1566</v>
      </c>
    </row>
    <row r="775" s="2" customFormat="1">
      <c r="A775" s="40"/>
      <c r="B775" s="41"/>
      <c r="C775" s="42"/>
      <c r="D775" s="234" t="s">
        <v>1106</v>
      </c>
      <c r="E775" s="42"/>
      <c r="F775" s="275" t="s">
        <v>1548</v>
      </c>
      <c r="G775" s="42"/>
      <c r="H775" s="42"/>
      <c r="I775" s="229"/>
      <c r="J775" s="42"/>
      <c r="K775" s="42"/>
      <c r="L775" s="46"/>
      <c r="M775" s="230"/>
      <c r="N775" s="231"/>
      <c r="O775" s="86"/>
      <c r="P775" s="86"/>
      <c r="Q775" s="86"/>
      <c r="R775" s="86"/>
      <c r="S775" s="86"/>
      <c r="T775" s="87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T775" s="19" t="s">
        <v>1106</v>
      </c>
      <c r="AU775" s="19" t="s">
        <v>83</v>
      </c>
    </row>
    <row r="776" s="2" customFormat="1" ht="37.8" customHeight="1">
      <c r="A776" s="40"/>
      <c r="B776" s="41"/>
      <c r="C776" s="214" t="s">
        <v>1567</v>
      </c>
      <c r="D776" s="214" t="s">
        <v>161</v>
      </c>
      <c r="E776" s="215" t="s">
        <v>1568</v>
      </c>
      <c r="F776" s="216" t="s">
        <v>1569</v>
      </c>
      <c r="G776" s="217" t="s">
        <v>363</v>
      </c>
      <c r="H776" s="218">
        <v>12</v>
      </c>
      <c r="I776" s="219"/>
      <c r="J776" s="220">
        <f>ROUND(I776*H776,2)</f>
        <v>0</v>
      </c>
      <c r="K776" s="216" t="s">
        <v>165</v>
      </c>
      <c r="L776" s="46"/>
      <c r="M776" s="221" t="s">
        <v>19</v>
      </c>
      <c r="N776" s="222" t="s">
        <v>44</v>
      </c>
      <c r="O776" s="86"/>
      <c r="P776" s="223">
        <f>O776*H776</f>
        <v>0</v>
      </c>
      <c r="Q776" s="223">
        <v>0</v>
      </c>
      <c r="R776" s="223">
        <f>Q776*H776</f>
        <v>0</v>
      </c>
      <c r="S776" s="223">
        <v>0</v>
      </c>
      <c r="T776" s="224">
        <f>S776*H776</f>
        <v>0</v>
      </c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R776" s="225" t="s">
        <v>257</v>
      </c>
      <c r="AT776" s="225" t="s">
        <v>161</v>
      </c>
      <c r="AU776" s="225" t="s">
        <v>83</v>
      </c>
      <c r="AY776" s="19" t="s">
        <v>159</v>
      </c>
      <c r="BE776" s="226">
        <f>IF(N776="základní",J776,0)</f>
        <v>0</v>
      </c>
      <c r="BF776" s="226">
        <f>IF(N776="snížená",J776,0)</f>
        <v>0</v>
      </c>
      <c r="BG776" s="226">
        <f>IF(N776="zákl. přenesená",J776,0)</f>
        <v>0</v>
      </c>
      <c r="BH776" s="226">
        <f>IF(N776="sníž. přenesená",J776,0)</f>
        <v>0</v>
      </c>
      <c r="BI776" s="226">
        <f>IF(N776="nulová",J776,0)</f>
        <v>0</v>
      </c>
      <c r="BJ776" s="19" t="s">
        <v>81</v>
      </c>
      <c r="BK776" s="226">
        <f>ROUND(I776*H776,2)</f>
        <v>0</v>
      </c>
      <c r="BL776" s="19" t="s">
        <v>257</v>
      </c>
      <c r="BM776" s="225" t="s">
        <v>1570</v>
      </c>
    </row>
    <row r="777" s="2" customFormat="1">
      <c r="A777" s="40"/>
      <c r="B777" s="41"/>
      <c r="C777" s="42"/>
      <c r="D777" s="227" t="s">
        <v>168</v>
      </c>
      <c r="E777" s="42"/>
      <c r="F777" s="228" t="s">
        <v>1571</v>
      </c>
      <c r="G777" s="42"/>
      <c r="H777" s="42"/>
      <c r="I777" s="229"/>
      <c r="J777" s="42"/>
      <c r="K777" s="42"/>
      <c r="L777" s="46"/>
      <c r="M777" s="230"/>
      <c r="N777" s="231"/>
      <c r="O777" s="86"/>
      <c r="P777" s="86"/>
      <c r="Q777" s="86"/>
      <c r="R777" s="86"/>
      <c r="S777" s="86"/>
      <c r="T777" s="87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T777" s="19" t="s">
        <v>168</v>
      </c>
      <c r="AU777" s="19" t="s">
        <v>83</v>
      </c>
    </row>
    <row r="778" s="2" customFormat="1" ht="24.15" customHeight="1">
      <c r="A778" s="40"/>
      <c r="B778" s="41"/>
      <c r="C778" s="255" t="s">
        <v>1572</v>
      </c>
      <c r="D778" s="255" t="s">
        <v>244</v>
      </c>
      <c r="E778" s="256" t="s">
        <v>1573</v>
      </c>
      <c r="F778" s="257" t="s">
        <v>1574</v>
      </c>
      <c r="G778" s="258" t="s">
        <v>363</v>
      </c>
      <c r="H778" s="259">
        <v>6</v>
      </c>
      <c r="I778" s="260"/>
      <c r="J778" s="261">
        <f>ROUND(I778*H778,2)</f>
        <v>0</v>
      </c>
      <c r="K778" s="257" t="s">
        <v>165</v>
      </c>
      <c r="L778" s="262"/>
      <c r="M778" s="263" t="s">
        <v>19</v>
      </c>
      <c r="N778" s="264" t="s">
        <v>44</v>
      </c>
      <c r="O778" s="86"/>
      <c r="P778" s="223">
        <f>O778*H778</f>
        <v>0</v>
      </c>
      <c r="Q778" s="223">
        <v>0.014500000000000001</v>
      </c>
      <c r="R778" s="223">
        <f>Q778*H778</f>
        <v>0.087000000000000008</v>
      </c>
      <c r="S778" s="223">
        <v>0</v>
      </c>
      <c r="T778" s="224">
        <f>S778*H778</f>
        <v>0</v>
      </c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R778" s="225" t="s">
        <v>353</v>
      </c>
      <c r="AT778" s="225" t="s">
        <v>244</v>
      </c>
      <c r="AU778" s="225" t="s">
        <v>83</v>
      </c>
      <c r="AY778" s="19" t="s">
        <v>159</v>
      </c>
      <c r="BE778" s="226">
        <f>IF(N778="základní",J778,0)</f>
        <v>0</v>
      </c>
      <c r="BF778" s="226">
        <f>IF(N778="snížená",J778,0)</f>
        <v>0</v>
      </c>
      <c r="BG778" s="226">
        <f>IF(N778="zákl. přenesená",J778,0)</f>
        <v>0</v>
      </c>
      <c r="BH778" s="226">
        <f>IF(N778="sníž. přenesená",J778,0)</f>
        <v>0</v>
      </c>
      <c r="BI778" s="226">
        <f>IF(N778="nulová",J778,0)</f>
        <v>0</v>
      </c>
      <c r="BJ778" s="19" t="s">
        <v>81</v>
      </c>
      <c r="BK778" s="226">
        <f>ROUND(I778*H778,2)</f>
        <v>0</v>
      </c>
      <c r="BL778" s="19" t="s">
        <v>257</v>
      </c>
      <c r="BM778" s="225" t="s">
        <v>1575</v>
      </c>
    </row>
    <row r="779" s="2" customFormat="1" ht="24.15" customHeight="1">
      <c r="A779" s="40"/>
      <c r="B779" s="41"/>
      <c r="C779" s="255" t="s">
        <v>1576</v>
      </c>
      <c r="D779" s="255" t="s">
        <v>244</v>
      </c>
      <c r="E779" s="256" t="s">
        <v>1577</v>
      </c>
      <c r="F779" s="257" t="s">
        <v>1578</v>
      </c>
      <c r="G779" s="258" t="s">
        <v>363</v>
      </c>
      <c r="H779" s="259">
        <v>6</v>
      </c>
      <c r="I779" s="260"/>
      <c r="J779" s="261">
        <f>ROUND(I779*H779,2)</f>
        <v>0</v>
      </c>
      <c r="K779" s="257" t="s">
        <v>165</v>
      </c>
      <c r="L779" s="262"/>
      <c r="M779" s="263" t="s">
        <v>19</v>
      </c>
      <c r="N779" s="264" t="s">
        <v>44</v>
      </c>
      <c r="O779" s="86"/>
      <c r="P779" s="223">
        <f>O779*H779</f>
        <v>0</v>
      </c>
      <c r="Q779" s="223">
        <v>0.016</v>
      </c>
      <c r="R779" s="223">
        <f>Q779*H779</f>
        <v>0.096000000000000002</v>
      </c>
      <c r="S779" s="223">
        <v>0</v>
      </c>
      <c r="T779" s="224">
        <f>S779*H779</f>
        <v>0</v>
      </c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R779" s="225" t="s">
        <v>353</v>
      </c>
      <c r="AT779" s="225" t="s">
        <v>244</v>
      </c>
      <c r="AU779" s="225" t="s">
        <v>83</v>
      </c>
      <c r="AY779" s="19" t="s">
        <v>159</v>
      </c>
      <c r="BE779" s="226">
        <f>IF(N779="základní",J779,0)</f>
        <v>0</v>
      </c>
      <c r="BF779" s="226">
        <f>IF(N779="snížená",J779,0)</f>
        <v>0</v>
      </c>
      <c r="BG779" s="226">
        <f>IF(N779="zákl. přenesená",J779,0)</f>
        <v>0</v>
      </c>
      <c r="BH779" s="226">
        <f>IF(N779="sníž. přenesená",J779,0)</f>
        <v>0</v>
      </c>
      <c r="BI779" s="226">
        <f>IF(N779="nulová",J779,0)</f>
        <v>0</v>
      </c>
      <c r="BJ779" s="19" t="s">
        <v>81</v>
      </c>
      <c r="BK779" s="226">
        <f>ROUND(I779*H779,2)</f>
        <v>0</v>
      </c>
      <c r="BL779" s="19" t="s">
        <v>257</v>
      </c>
      <c r="BM779" s="225" t="s">
        <v>1579</v>
      </c>
    </row>
    <row r="780" s="2" customFormat="1" ht="37.8" customHeight="1">
      <c r="A780" s="40"/>
      <c r="B780" s="41"/>
      <c r="C780" s="214" t="s">
        <v>1580</v>
      </c>
      <c r="D780" s="214" t="s">
        <v>161</v>
      </c>
      <c r="E780" s="215" t="s">
        <v>1581</v>
      </c>
      <c r="F780" s="216" t="s">
        <v>1582</v>
      </c>
      <c r="G780" s="217" t="s">
        <v>363</v>
      </c>
      <c r="H780" s="218">
        <v>1</v>
      </c>
      <c r="I780" s="219"/>
      <c r="J780" s="220">
        <f>ROUND(I780*H780,2)</f>
        <v>0</v>
      </c>
      <c r="K780" s="216" t="s">
        <v>165</v>
      </c>
      <c r="L780" s="46"/>
      <c r="M780" s="221" t="s">
        <v>19</v>
      </c>
      <c r="N780" s="222" t="s">
        <v>44</v>
      </c>
      <c r="O780" s="86"/>
      <c r="P780" s="223">
        <f>O780*H780</f>
        <v>0</v>
      </c>
      <c r="Q780" s="223">
        <v>0</v>
      </c>
      <c r="R780" s="223">
        <f>Q780*H780</f>
        <v>0</v>
      </c>
      <c r="S780" s="223">
        <v>0</v>
      </c>
      <c r="T780" s="224">
        <f>S780*H780</f>
        <v>0</v>
      </c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R780" s="225" t="s">
        <v>257</v>
      </c>
      <c r="AT780" s="225" t="s">
        <v>161</v>
      </c>
      <c r="AU780" s="225" t="s">
        <v>83</v>
      </c>
      <c r="AY780" s="19" t="s">
        <v>159</v>
      </c>
      <c r="BE780" s="226">
        <f>IF(N780="základní",J780,0)</f>
        <v>0</v>
      </c>
      <c r="BF780" s="226">
        <f>IF(N780="snížená",J780,0)</f>
        <v>0</v>
      </c>
      <c r="BG780" s="226">
        <f>IF(N780="zákl. přenesená",J780,0)</f>
        <v>0</v>
      </c>
      <c r="BH780" s="226">
        <f>IF(N780="sníž. přenesená",J780,0)</f>
        <v>0</v>
      </c>
      <c r="BI780" s="226">
        <f>IF(N780="nulová",J780,0)</f>
        <v>0</v>
      </c>
      <c r="BJ780" s="19" t="s">
        <v>81</v>
      </c>
      <c r="BK780" s="226">
        <f>ROUND(I780*H780,2)</f>
        <v>0</v>
      </c>
      <c r="BL780" s="19" t="s">
        <v>257</v>
      </c>
      <c r="BM780" s="225" t="s">
        <v>1583</v>
      </c>
    </row>
    <row r="781" s="2" customFormat="1">
      <c r="A781" s="40"/>
      <c r="B781" s="41"/>
      <c r="C781" s="42"/>
      <c r="D781" s="227" t="s">
        <v>168</v>
      </c>
      <c r="E781" s="42"/>
      <c r="F781" s="228" t="s">
        <v>1584</v>
      </c>
      <c r="G781" s="42"/>
      <c r="H781" s="42"/>
      <c r="I781" s="229"/>
      <c r="J781" s="42"/>
      <c r="K781" s="42"/>
      <c r="L781" s="46"/>
      <c r="M781" s="230"/>
      <c r="N781" s="231"/>
      <c r="O781" s="86"/>
      <c r="P781" s="86"/>
      <c r="Q781" s="86"/>
      <c r="R781" s="86"/>
      <c r="S781" s="86"/>
      <c r="T781" s="87"/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T781" s="19" t="s">
        <v>168</v>
      </c>
      <c r="AU781" s="19" t="s">
        <v>83</v>
      </c>
    </row>
    <row r="782" s="2" customFormat="1" ht="33" customHeight="1">
      <c r="A782" s="40"/>
      <c r="B782" s="41"/>
      <c r="C782" s="255" t="s">
        <v>1585</v>
      </c>
      <c r="D782" s="255" t="s">
        <v>244</v>
      </c>
      <c r="E782" s="256" t="s">
        <v>1586</v>
      </c>
      <c r="F782" s="257" t="s">
        <v>1587</v>
      </c>
      <c r="G782" s="258" t="s">
        <v>363</v>
      </c>
      <c r="H782" s="259">
        <v>1</v>
      </c>
      <c r="I782" s="260"/>
      <c r="J782" s="261">
        <f>ROUND(I782*H782,2)</f>
        <v>0</v>
      </c>
      <c r="K782" s="257" t="s">
        <v>165</v>
      </c>
      <c r="L782" s="262"/>
      <c r="M782" s="263" t="s">
        <v>19</v>
      </c>
      <c r="N782" s="264" t="s">
        <v>44</v>
      </c>
      <c r="O782" s="86"/>
      <c r="P782" s="223">
        <f>O782*H782</f>
        <v>0</v>
      </c>
      <c r="Q782" s="223">
        <v>0.0195</v>
      </c>
      <c r="R782" s="223">
        <f>Q782*H782</f>
        <v>0.0195</v>
      </c>
      <c r="S782" s="223">
        <v>0</v>
      </c>
      <c r="T782" s="224">
        <f>S782*H782</f>
        <v>0</v>
      </c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R782" s="225" t="s">
        <v>353</v>
      </c>
      <c r="AT782" s="225" t="s">
        <v>244</v>
      </c>
      <c r="AU782" s="225" t="s">
        <v>83</v>
      </c>
      <c r="AY782" s="19" t="s">
        <v>159</v>
      </c>
      <c r="BE782" s="226">
        <f>IF(N782="základní",J782,0)</f>
        <v>0</v>
      </c>
      <c r="BF782" s="226">
        <f>IF(N782="snížená",J782,0)</f>
        <v>0</v>
      </c>
      <c r="BG782" s="226">
        <f>IF(N782="zákl. přenesená",J782,0)</f>
        <v>0</v>
      </c>
      <c r="BH782" s="226">
        <f>IF(N782="sníž. přenesená",J782,0)</f>
        <v>0</v>
      </c>
      <c r="BI782" s="226">
        <f>IF(N782="nulová",J782,0)</f>
        <v>0</v>
      </c>
      <c r="BJ782" s="19" t="s">
        <v>81</v>
      </c>
      <c r="BK782" s="226">
        <f>ROUND(I782*H782,2)</f>
        <v>0</v>
      </c>
      <c r="BL782" s="19" t="s">
        <v>257</v>
      </c>
      <c r="BM782" s="225" t="s">
        <v>1588</v>
      </c>
    </row>
    <row r="783" s="2" customFormat="1" ht="24.15" customHeight="1">
      <c r="A783" s="40"/>
      <c r="B783" s="41"/>
      <c r="C783" s="214" t="s">
        <v>1589</v>
      </c>
      <c r="D783" s="214" t="s">
        <v>161</v>
      </c>
      <c r="E783" s="215" t="s">
        <v>1590</v>
      </c>
      <c r="F783" s="216" t="s">
        <v>1591</v>
      </c>
      <c r="G783" s="217" t="s">
        <v>363</v>
      </c>
      <c r="H783" s="218">
        <v>1</v>
      </c>
      <c r="I783" s="219"/>
      <c r="J783" s="220">
        <f>ROUND(I783*H783,2)</f>
        <v>0</v>
      </c>
      <c r="K783" s="216" t="s">
        <v>165</v>
      </c>
      <c r="L783" s="46"/>
      <c r="M783" s="221" t="s">
        <v>19</v>
      </c>
      <c r="N783" s="222" t="s">
        <v>44</v>
      </c>
      <c r="O783" s="86"/>
      <c r="P783" s="223">
        <f>O783*H783</f>
        <v>0</v>
      </c>
      <c r="Q783" s="223">
        <v>0.00093000000000000005</v>
      </c>
      <c r="R783" s="223">
        <f>Q783*H783</f>
        <v>0.00093000000000000005</v>
      </c>
      <c r="S783" s="223">
        <v>0</v>
      </c>
      <c r="T783" s="224">
        <f>S783*H783</f>
        <v>0</v>
      </c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R783" s="225" t="s">
        <v>257</v>
      </c>
      <c r="AT783" s="225" t="s">
        <v>161</v>
      </c>
      <c r="AU783" s="225" t="s">
        <v>83</v>
      </c>
      <c r="AY783" s="19" t="s">
        <v>159</v>
      </c>
      <c r="BE783" s="226">
        <f>IF(N783="základní",J783,0)</f>
        <v>0</v>
      </c>
      <c r="BF783" s="226">
        <f>IF(N783="snížená",J783,0)</f>
        <v>0</v>
      </c>
      <c r="BG783" s="226">
        <f>IF(N783="zákl. přenesená",J783,0)</f>
        <v>0</v>
      </c>
      <c r="BH783" s="226">
        <f>IF(N783="sníž. přenesená",J783,0)</f>
        <v>0</v>
      </c>
      <c r="BI783" s="226">
        <f>IF(N783="nulová",J783,0)</f>
        <v>0</v>
      </c>
      <c r="BJ783" s="19" t="s">
        <v>81</v>
      </c>
      <c r="BK783" s="226">
        <f>ROUND(I783*H783,2)</f>
        <v>0</v>
      </c>
      <c r="BL783" s="19" t="s">
        <v>257</v>
      </c>
      <c r="BM783" s="225" t="s">
        <v>1592</v>
      </c>
    </row>
    <row r="784" s="2" customFormat="1">
      <c r="A784" s="40"/>
      <c r="B784" s="41"/>
      <c r="C784" s="42"/>
      <c r="D784" s="227" t="s">
        <v>168</v>
      </c>
      <c r="E784" s="42"/>
      <c r="F784" s="228" t="s">
        <v>1593</v>
      </c>
      <c r="G784" s="42"/>
      <c r="H784" s="42"/>
      <c r="I784" s="229"/>
      <c r="J784" s="42"/>
      <c r="K784" s="42"/>
      <c r="L784" s="46"/>
      <c r="M784" s="230"/>
      <c r="N784" s="231"/>
      <c r="O784" s="86"/>
      <c r="P784" s="86"/>
      <c r="Q784" s="86"/>
      <c r="R784" s="86"/>
      <c r="S784" s="86"/>
      <c r="T784" s="87"/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T784" s="19" t="s">
        <v>168</v>
      </c>
      <c r="AU784" s="19" t="s">
        <v>83</v>
      </c>
    </row>
    <row r="785" s="2" customFormat="1" ht="37.8" customHeight="1">
      <c r="A785" s="40"/>
      <c r="B785" s="41"/>
      <c r="C785" s="255" t="s">
        <v>1594</v>
      </c>
      <c r="D785" s="255" t="s">
        <v>244</v>
      </c>
      <c r="E785" s="256" t="s">
        <v>1595</v>
      </c>
      <c r="F785" s="257" t="s">
        <v>1596</v>
      </c>
      <c r="G785" s="258" t="s">
        <v>164</v>
      </c>
      <c r="H785" s="259">
        <v>3</v>
      </c>
      <c r="I785" s="260"/>
      <c r="J785" s="261">
        <f>ROUND(I785*H785,2)</f>
        <v>0</v>
      </c>
      <c r="K785" s="257" t="s">
        <v>165</v>
      </c>
      <c r="L785" s="262"/>
      <c r="M785" s="263" t="s">
        <v>19</v>
      </c>
      <c r="N785" s="264" t="s">
        <v>44</v>
      </c>
      <c r="O785" s="86"/>
      <c r="P785" s="223">
        <f>O785*H785</f>
        <v>0</v>
      </c>
      <c r="Q785" s="223">
        <v>0.048059999999999999</v>
      </c>
      <c r="R785" s="223">
        <f>Q785*H785</f>
        <v>0.14418</v>
      </c>
      <c r="S785" s="223">
        <v>0</v>
      </c>
      <c r="T785" s="224">
        <f>S785*H785</f>
        <v>0</v>
      </c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R785" s="225" t="s">
        <v>353</v>
      </c>
      <c r="AT785" s="225" t="s">
        <v>244</v>
      </c>
      <c r="AU785" s="225" t="s">
        <v>83</v>
      </c>
      <c r="AY785" s="19" t="s">
        <v>159</v>
      </c>
      <c r="BE785" s="226">
        <f>IF(N785="základní",J785,0)</f>
        <v>0</v>
      </c>
      <c r="BF785" s="226">
        <f>IF(N785="snížená",J785,0)</f>
        <v>0</v>
      </c>
      <c r="BG785" s="226">
        <f>IF(N785="zákl. přenesená",J785,0)</f>
        <v>0</v>
      </c>
      <c r="BH785" s="226">
        <f>IF(N785="sníž. přenesená",J785,0)</f>
        <v>0</v>
      </c>
      <c r="BI785" s="226">
        <f>IF(N785="nulová",J785,0)</f>
        <v>0</v>
      </c>
      <c r="BJ785" s="19" t="s">
        <v>81</v>
      </c>
      <c r="BK785" s="226">
        <f>ROUND(I785*H785,2)</f>
        <v>0</v>
      </c>
      <c r="BL785" s="19" t="s">
        <v>257</v>
      </c>
      <c r="BM785" s="225" t="s">
        <v>1597</v>
      </c>
    </row>
    <row r="786" s="2" customFormat="1">
      <c r="A786" s="40"/>
      <c r="B786" s="41"/>
      <c r="C786" s="42"/>
      <c r="D786" s="234" t="s">
        <v>1106</v>
      </c>
      <c r="E786" s="42"/>
      <c r="F786" s="275" t="s">
        <v>1548</v>
      </c>
      <c r="G786" s="42"/>
      <c r="H786" s="42"/>
      <c r="I786" s="229"/>
      <c r="J786" s="42"/>
      <c r="K786" s="42"/>
      <c r="L786" s="46"/>
      <c r="M786" s="230"/>
      <c r="N786" s="231"/>
      <c r="O786" s="86"/>
      <c r="P786" s="86"/>
      <c r="Q786" s="86"/>
      <c r="R786" s="86"/>
      <c r="S786" s="86"/>
      <c r="T786" s="87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T786" s="19" t="s">
        <v>1106</v>
      </c>
      <c r="AU786" s="19" t="s">
        <v>83</v>
      </c>
    </row>
    <row r="787" s="2" customFormat="1" ht="24.15" customHeight="1">
      <c r="A787" s="40"/>
      <c r="B787" s="41"/>
      <c r="C787" s="214" t="s">
        <v>1598</v>
      </c>
      <c r="D787" s="214" t="s">
        <v>161</v>
      </c>
      <c r="E787" s="215" t="s">
        <v>1599</v>
      </c>
      <c r="F787" s="216" t="s">
        <v>1600</v>
      </c>
      <c r="G787" s="217" t="s">
        <v>363</v>
      </c>
      <c r="H787" s="218">
        <v>1</v>
      </c>
      <c r="I787" s="219"/>
      <c r="J787" s="220">
        <f>ROUND(I787*H787,2)</f>
        <v>0</v>
      </c>
      <c r="K787" s="216" t="s">
        <v>165</v>
      </c>
      <c r="L787" s="46"/>
      <c r="M787" s="221" t="s">
        <v>19</v>
      </c>
      <c r="N787" s="222" t="s">
        <v>44</v>
      </c>
      <c r="O787" s="86"/>
      <c r="P787" s="223">
        <f>O787*H787</f>
        <v>0</v>
      </c>
      <c r="Q787" s="223">
        <v>0</v>
      </c>
      <c r="R787" s="223">
        <f>Q787*H787</f>
        <v>0</v>
      </c>
      <c r="S787" s="223">
        <v>0</v>
      </c>
      <c r="T787" s="224">
        <f>S787*H787</f>
        <v>0</v>
      </c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R787" s="225" t="s">
        <v>257</v>
      </c>
      <c r="AT787" s="225" t="s">
        <v>161</v>
      </c>
      <c r="AU787" s="225" t="s">
        <v>83</v>
      </c>
      <c r="AY787" s="19" t="s">
        <v>159</v>
      </c>
      <c r="BE787" s="226">
        <f>IF(N787="základní",J787,0)</f>
        <v>0</v>
      </c>
      <c r="BF787" s="226">
        <f>IF(N787="snížená",J787,0)</f>
        <v>0</v>
      </c>
      <c r="BG787" s="226">
        <f>IF(N787="zákl. přenesená",J787,0)</f>
        <v>0</v>
      </c>
      <c r="BH787" s="226">
        <f>IF(N787="sníž. přenesená",J787,0)</f>
        <v>0</v>
      </c>
      <c r="BI787" s="226">
        <f>IF(N787="nulová",J787,0)</f>
        <v>0</v>
      </c>
      <c r="BJ787" s="19" t="s">
        <v>81</v>
      </c>
      <c r="BK787" s="226">
        <f>ROUND(I787*H787,2)</f>
        <v>0</v>
      </c>
      <c r="BL787" s="19" t="s">
        <v>257</v>
      </c>
      <c r="BM787" s="225" t="s">
        <v>1601</v>
      </c>
    </row>
    <row r="788" s="2" customFormat="1">
      <c r="A788" s="40"/>
      <c r="B788" s="41"/>
      <c r="C788" s="42"/>
      <c r="D788" s="227" t="s">
        <v>168</v>
      </c>
      <c r="E788" s="42"/>
      <c r="F788" s="228" t="s">
        <v>1602</v>
      </c>
      <c r="G788" s="42"/>
      <c r="H788" s="42"/>
      <c r="I788" s="229"/>
      <c r="J788" s="42"/>
      <c r="K788" s="42"/>
      <c r="L788" s="46"/>
      <c r="M788" s="230"/>
      <c r="N788" s="231"/>
      <c r="O788" s="86"/>
      <c r="P788" s="86"/>
      <c r="Q788" s="86"/>
      <c r="R788" s="86"/>
      <c r="S788" s="86"/>
      <c r="T788" s="87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T788" s="19" t="s">
        <v>168</v>
      </c>
      <c r="AU788" s="19" t="s">
        <v>83</v>
      </c>
    </row>
    <row r="789" s="2" customFormat="1" ht="16.5" customHeight="1">
      <c r="A789" s="40"/>
      <c r="B789" s="41"/>
      <c r="C789" s="255" t="s">
        <v>1603</v>
      </c>
      <c r="D789" s="255" t="s">
        <v>244</v>
      </c>
      <c r="E789" s="256" t="s">
        <v>1604</v>
      </c>
      <c r="F789" s="257" t="s">
        <v>1605</v>
      </c>
      <c r="G789" s="258" t="s">
        <v>363</v>
      </c>
      <c r="H789" s="259">
        <v>1</v>
      </c>
      <c r="I789" s="260"/>
      <c r="J789" s="261">
        <f>ROUND(I789*H789,2)</f>
        <v>0</v>
      </c>
      <c r="K789" s="257" t="s">
        <v>165</v>
      </c>
      <c r="L789" s="262"/>
      <c r="M789" s="263" t="s">
        <v>19</v>
      </c>
      <c r="N789" s="264" t="s">
        <v>44</v>
      </c>
      <c r="O789" s="86"/>
      <c r="P789" s="223">
        <f>O789*H789</f>
        <v>0</v>
      </c>
      <c r="Q789" s="223">
        <v>0.0023999999999999998</v>
      </c>
      <c r="R789" s="223">
        <f>Q789*H789</f>
        <v>0.0023999999999999998</v>
      </c>
      <c r="S789" s="223">
        <v>0</v>
      </c>
      <c r="T789" s="224">
        <f>S789*H789</f>
        <v>0</v>
      </c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R789" s="225" t="s">
        <v>353</v>
      </c>
      <c r="AT789" s="225" t="s">
        <v>244</v>
      </c>
      <c r="AU789" s="225" t="s">
        <v>83</v>
      </c>
      <c r="AY789" s="19" t="s">
        <v>159</v>
      </c>
      <c r="BE789" s="226">
        <f>IF(N789="základní",J789,0)</f>
        <v>0</v>
      </c>
      <c r="BF789" s="226">
        <f>IF(N789="snížená",J789,0)</f>
        <v>0</v>
      </c>
      <c r="BG789" s="226">
        <f>IF(N789="zákl. přenesená",J789,0)</f>
        <v>0</v>
      </c>
      <c r="BH789" s="226">
        <f>IF(N789="sníž. přenesená",J789,0)</f>
        <v>0</v>
      </c>
      <c r="BI789" s="226">
        <f>IF(N789="nulová",J789,0)</f>
        <v>0</v>
      </c>
      <c r="BJ789" s="19" t="s">
        <v>81</v>
      </c>
      <c r="BK789" s="226">
        <f>ROUND(I789*H789,2)</f>
        <v>0</v>
      </c>
      <c r="BL789" s="19" t="s">
        <v>257</v>
      </c>
      <c r="BM789" s="225" t="s">
        <v>1606</v>
      </c>
    </row>
    <row r="790" s="2" customFormat="1" ht="24.15" customHeight="1">
      <c r="A790" s="40"/>
      <c r="B790" s="41"/>
      <c r="C790" s="214" t="s">
        <v>1607</v>
      </c>
      <c r="D790" s="214" t="s">
        <v>161</v>
      </c>
      <c r="E790" s="215" t="s">
        <v>1608</v>
      </c>
      <c r="F790" s="216" t="s">
        <v>1609</v>
      </c>
      <c r="G790" s="217" t="s">
        <v>363</v>
      </c>
      <c r="H790" s="218">
        <v>13</v>
      </c>
      <c r="I790" s="219"/>
      <c r="J790" s="220">
        <f>ROUND(I790*H790,2)</f>
        <v>0</v>
      </c>
      <c r="K790" s="216" t="s">
        <v>165</v>
      </c>
      <c r="L790" s="46"/>
      <c r="M790" s="221" t="s">
        <v>19</v>
      </c>
      <c r="N790" s="222" t="s">
        <v>44</v>
      </c>
      <c r="O790" s="86"/>
      <c r="P790" s="223">
        <f>O790*H790</f>
        <v>0</v>
      </c>
      <c r="Q790" s="223">
        <v>0</v>
      </c>
      <c r="R790" s="223">
        <f>Q790*H790</f>
        <v>0</v>
      </c>
      <c r="S790" s="223">
        <v>0</v>
      </c>
      <c r="T790" s="224">
        <f>S790*H790</f>
        <v>0</v>
      </c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R790" s="225" t="s">
        <v>257</v>
      </c>
      <c r="AT790" s="225" t="s">
        <v>161</v>
      </c>
      <c r="AU790" s="225" t="s">
        <v>83</v>
      </c>
      <c r="AY790" s="19" t="s">
        <v>159</v>
      </c>
      <c r="BE790" s="226">
        <f>IF(N790="základní",J790,0)</f>
        <v>0</v>
      </c>
      <c r="BF790" s="226">
        <f>IF(N790="snížená",J790,0)</f>
        <v>0</v>
      </c>
      <c r="BG790" s="226">
        <f>IF(N790="zákl. přenesená",J790,0)</f>
        <v>0</v>
      </c>
      <c r="BH790" s="226">
        <f>IF(N790="sníž. přenesená",J790,0)</f>
        <v>0</v>
      </c>
      <c r="BI790" s="226">
        <f>IF(N790="nulová",J790,0)</f>
        <v>0</v>
      </c>
      <c r="BJ790" s="19" t="s">
        <v>81</v>
      </c>
      <c r="BK790" s="226">
        <f>ROUND(I790*H790,2)</f>
        <v>0</v>
      </c>
      <c r="BL790" s="19" t="s">
        <v>257</v>
      </c>
      <c r="BM790" s="225" t="s">
        <v>1610</v>
      </c>
    </row>
    <row r="791" s="2" customFormat="1">
      <c r="A791" s="40"/>
      <c r="B791" s="41"/>
      <c r="C791" s="42"/>
      <c r="D791" s="227" t="s">
        <v>168</v>
      </c>
      <c r="E791" s="42"/>
      <c r="F791" s="228" t="s">
        <v>1611</v>
      </c>
      <c r="G791" s="42"/>
      <c r="H791" s="42"/>
      <c r="I791" s="229"/>
      <c r="J791" s="42"/>
      <c r="K791" s="42"/>
      <c r="L791" s="46"/>
      <c r="M791" s="230"/>
      <c r="N791" s="231"/>
      <c r="O791" s="86"/>
      <c r="P791" s="86"/>
      <c r="Q791" s="86"/>
      <c r="R791" s="86"/>
      <c r="S791" s="86"/>
      <c r="T791" s="87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T791" s="19" t="s">
        <v>168</v>
      </c>
      <c r="AU791" s="19" t="s">
        <v>83</v>
      </c>
    </row>
    <row r="792" s="2" customFormat="1" ht="24.15" customHeight="1">
      <c r="A792" s="40"/>
      <c r="B792" s="41"/>
      <c r="C792" s="214" t="s">
        <v>1612</v>
      </c>
      <c r="D792" s="214" t="s">
        <v>161</v>
      </c>
      <c r="E792" s="215" t="s">
        <v>1613</v>
      </c>
      <c r="F792" s="216" t="s">
        <v>1614</v>
      </c>
      <c r="G792" s="217" t="s">
        <v>363</v>
      </c>
      <c r="H792" s="218">
        <v>13</v>
      </c>
      <c r="I792" s="219"/>
      <c r="J792" s="220">
        <f>ROUND(I792*H792,2)</f>
        <v>0</v>
      </c>
      <c r="K792" s="216" t="s">
        <v>165</v>
      </c>
      <c r="L792" s="46"/>
      <c r="M792" s="221" t="s">
        <v>19</v>
      </c>
      <c r="N792" s="222" t="s">
        <v>44</v>
      </c>
      <c r="O792" s="86"/>
      <c r="P792" s="223">
        <f>O792*H792</f>
        <v>0</v>
      </c>
      <c r="Q792" s="223">
        <v>0</v>
      </c>
      <c r="R792" s="223">
        <f>Q792*H792</f>
        <v>0</v>
      </c>
      <c r="S792" s="223">
        <v>0</v>
      </c>
      <c r="T792" s="224">
        <f>S792*H792</f>
        <v>0</v>
      </c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R792" s="225" t="s">
        <v>257</v>
      </c>
      <c r="AT792" s="225" t="s">
        <v>161</v>
      </c>
      <c r="AU792" s="225" t="s">
        <v>83</v>
      </c>
      <c r="AY792" s="19" t="s">
        <v>159</v>
      </c>
      <c r="BE792" s="226">
        <f>IF(N792="základní",J792,0)</f>
        <v>0</v>
      </c>
      <c r="BF792" s="226">
        <f>IF(N792="snížená",J792,0)</f>
        <v>0</v>
      </c>
      <c r="BG792" s="226">
        <f>IF(N792="zákl. přenesená",J792,0)</f>
        <v>0</v>
      </c>
      <c r="BH792" s="226">
        <f>IF(N792="sníž. přenesená",J792,0)</f>
        <v>0</v>
      </c>
      <c r="BI792" s="226">
        <f>IF(N792="nulová",J792,0)</f>
        <v>0</v>
      </c>
      <c r="BJ792" s="19" t="s">
        <v>81</v>
      </c>
      <c r="BK792" s="226">
        <f>ROUND(I792*H792,2)</f>
        <v>0</v>
      </c>
      <c r="BL792" s="19" t="s">
        <v>257</v>
      </c>
      <c r="BM792" s="225" t="s">
        <v>1615</v>
      </c>
    </row>
    <row r="793" s="2" customFormat="1">
      <c r="A793" s="40"/>
      <c r="B793" s="41"/>
      <c r="C793" s="42"/>
      <c r="D793" s="227" t="s">
        <v>168</v>
      </c>
      <c r="E793" s="42"/>
      <c r="F793" s="228" t="s">
        <v>1616</v>
      </c>
      <c r="G793" s="42"/>
      <c r="H793" s="42"/>
      <c r="I793" s="229"/>
      <c r="J793" s="42"/>
      <c r="K793" s="42"/>
      <c r="L793" s="46"/>
      <c r="M793" s="230"/>
      <c r="N793" s="231"/>
      <c r="O793" s="86"/>
      <c r="P793" s="86"/>
      <c r="Q793" s="86"/>
      <c r="R793" s="86"/>
      <c r="S793" s="86"/>
      <c r="T793" s="87"/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T793" s="19" t="s">
        <v>168</v>
      </c>
      <c r="AU793" s="19" t="s">
        <v>83</v>
      </c>
    </row>
    <row r="794" s="2" customFormat="1" ht="24.15" customHeight="1">
      <c r="A794" s="40"/>
      <c r="B794" s="41"/>
      <c r="C794" s="255" t="s">
        <v>1617</v>
      </c>
      <c r="D794" s="255" t="s">
        <v>244</v>
      </c>
      <c r="E794" s="256" t="s">
        <v>1618</v>
      </c>
      <c r="F794" s="257" t="s">
        <v>1619</v>
      </c>
      <c r="G794" s="258" t="s">
        <v>363</v>
      </c>
      <c r="H794" s="259">
        <v>13</v>
      </c>
      <c r="I794" s="260"/>
      <c r="J794" s="261">
        <f>ROUND(I794*H794,2)</f>
        <v>0</v>
      </c>
      <c r="K794" s="257" t="s">
        <v>165</v>
      </c>
      <c r="L794" s="262"/>
      <c r="M794" s="263" t="s">
        <v>19</v>
      </c>
      <c r="N794" s="264" t="s">
        <v>44</v>
      </c>
      <c r="O794" s="86"/>
      <c r="P794" s="223">
        <f>O794*H794</f>
        <v>0</v>
      </c>
      <c r="Q794" s="223">
        <v>0.00014999999999999999</v>
      </c>
      <c r="R794" s="223">
        <f>Q794*H794</f>
        <v>0.0019499999999999999</v>
      </c>
      <c r="S794" s="223">
        <v>0</v>
      </c>
      <c r="T794" s="224">
        <f>S794*H794</f>
        <v>0</v>
      </c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R794" s="225" t="s">
        <v>353</v>
      </c>
      <c r="AT794" s="225" t="s">
        <v>244</v>
      </c>
      <c r="AU794" s="225" t="s">
        <v>83</v>
      </c>
      <c r="AY794" s="19" t="s">
        <v>159</v>
      </c>
      <c r="BE794" s="226">
        <f>IF(N794="základní",J794,0)</f>
        <v>0</v>
      </c>
      <c r="BF794" s="226">
        <f>IF(N794="snížená",J794,0)</f>
        <v>0</v>
      </c>
      <c r="BG794" s="226">
        <f>IF(N794="zákl. přenesená",J794,0)</f>
        <v>0</v>
      </c>
      <c r="BH794" s="226">
        <f>IF(N794="sníž. přenesená",J794,0)</f>
        <v>0</v>
      </c>
      <c r="BI794" s="226">
        <f>IF(N794="nulová",J794,0)</f>
        <v>0</v>
      </c>
      <c r="BJ794" s="19" t="s">
        <v>81</v>
      </c>
      <c r="BK794" s="226">
        <f>ROUND(I794*H794,2)</f>
        <v>0</v>
      </c>
      <c r="BL794" s="19" t="s">
        <v>257</v>
      </c>
      <c r="BM794" s="225" t="s">
        <v>1620</v>
      </c>
    </row>
    <row r="795" s="2" customFormat="1" ht="24.15" customHeight="1">
      <c r="A795" s="40"/>
      <c r="B795" s="41"/>
      <c r="C795" s="214" t="s">
        <v>1621</v>
      </c>
      <c r="D795" s="214" t="s">
        <v>161</v>
      </c>
      <c r="E795" s="215" t="s">
        <v>1622</v>
      </c>
      <c r="F795" s="216" t="s">
        <v>1623</v>
      </c>
      <c r="G795" s="217" t="s">
        <v>363</v>
      </c>
      <c r="H795" s="218">
        <v>13</v>
      </c>
      <c r="I795" s="219"/>
      <c r="J795" s="220">
        <f>ROUND(I795*H795,2)</f>
        <v>0</v>
      </c>
      <c r="K795" s="216" t="s">
        <v>165</v>
      </c>
      <c r="L795" s="46"/>
      <c r="M795" s="221" t="s">
        <v>19</v>
      </c>
      <c r="N795" s="222" t="s">
        <v>44</v>
      </c>
      <c r="O795" s="86"/>
      <c r="P795" s="223">
        <f>O795*H795</f>
        <v>0</v>
      </c>
      <c r="Q795" s="223">
        <v>0</v>
      </c>
      <c r="R795" s="223">
        <f>Q795*H795</f>
        <v>0</v>
      </c>
      <c r="S795" s="223">
        <v>0</v>
      </c>
      <c r="T795" s="224">
        <f>S795*H795</f>
        <v>0</v>
      </c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R795" s="225" t="s">
        <v>257</v>
      </c>
      <c r="AT795" s="225" t="s">
        <v>161</v>
      </c>
      <c r="AU795" s="225" t="s">
        <v>83</v>
      </c>
      <c r="AY795" s="19" t="s">
        <v>159</v>
      </c>
      <c r="BE795" s="226">
        <f>IF(N795="základní",J795,0)</f>
        <v>0</v>
      </c>
      <c r="BF795" s="226">
        <f>IF(N795="snížená",J795,0)</f>
        <v>0</v>
      </c>
      <c r="BG795" s="226">
        <f>IF(N795="zákl. přenesená",J795,0)</f>
        <v>0</v>
      </c>
      <c r="BH795" s="226">
        <f>IF(N795="sníž. přenesená",J795,0)</f>
        <v>0</v>
      </c>
      <c r="BI795" s="226">
        <f>IF(N795="nulová",J795,0)</f>
        <v>0</v>
      </c>
      <c r="BJ795" s="19" t="s">
        <v>81</v>
      </c>
      <c r="BK795" s="226">
        <f>ROUND(I795*H795,2)</f>
        <v>0</v>
      </c>
      <c r="BL795" s="19" t="s">
        <v>257</v>
      </c>
      <c r="BM795" s="225" t="s">
        <v>1624</v>
      </c>
    </row>
    <row r="796" s="2" customFormat="1">
      <c r="A796" s="40"/>
      <c r="B796" s="41"/>
      <c r="C796" s="42"/>
      <c r="D796" s="227" t="s">
        <v>168</v>
      </c>
      <c r="E796" s="42"/>
      <c r="F796" s="228" t="s">
        <v>1625</v>
      </c>
      <c r="G796" s="42"/>
      <c r="H796" s="42"/>
      <c r="I796" s="229"/>
      <c r="J796" s="42"/>
      <c r="K796" s="42"/>
      <c r="L796" s="46"/>
      <c r="M796" s="230"/>
      <c r="N796" s="231"/>
      <c r="O796" s="86"/>
      <c r="P796" s="86"/>
      <c r="Q796" s="86"/>
      <c r="R796" s="86"/>
      <c r="S796" s="86"/>
      <c r="T796" s="87"/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T796" s="19" t="s">
        <v>168</v>
      </c>
      <c r="AU796" s="19" t="s">
        <v>83</v>
      </c>
    </row>
    <row r="797" s="2" customFormat="1" ht="16.5" customHeight="1">
      <c r="A797" s="40"/>
      <c r="B797" s="41"/>
      <c r="C797" s="255" t="s">
        <v>1626</v>
      </c>
      <c r="D797" s="255" t="s">
        <v>244</v>
      </c>
      <c r="E797" s="256" t="s">
        <v>1627</v>
      </c>
      <c r="F797" s="257" t="s">
        <v>1628</v>
      </c>
      <c r="G797" s="258" t="s">
        <v>363</v>
      </c>
      <c r="H797" s="259">
        <v>13</v>
      </c>
      <c r="I797" s="260"/>
      <c r="J797" s="261">
        <f>ROUND(I797*H797,2)</f>
        <v>0</v>
      </c>
      <c r="K797" s="257" t="s">
        <v>165</v>
      </c>
      <c r="L797" s="262"/>
      <c r="M797" s="263" t="s">
        <v>19</v>
      </c>
      <c r="N797" s="264" t="s">
        <v>44</v>
      </c>
      <c r="O797" s="86"/>
      <c r="P797" s="223">
        <f>O797*H797</f>
        <v>0</v>
      </c>
      <c r="Q797" s="223">
        <v>0.0022000000000000001</v>
      </c>
      <c r="R797" s="223">
        <f>Q797*H797</f>
        <v>0.0286</v>
      </c>
      <c r="S797" s="223">
        <v>0</v>
      </c>
      <c r="T797" s="224">
        <f>S797*H797</f>
        <v>0</v>
      </c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R797" s="225" t="s">
        <v>353</v>
      </c>
      <c r="AT797" s="225" t="s">
        <v>244</v>
      </c>
      <c r="AU797" s="225" t="s">
        <v>83</v>
      </c>
      <c r="AY797" s="19" t="s">
        <v>159</v>
      </c>
      <c r="BE797" s="226">
        <f>IF(N797="základní",J797,0)</f>
        <v>0</v>
      </c>
      <c r="BF797" s="226">
        <f>IF(N797="snížená",J797,0)</f>
        <v>0</v>
      </c>
      <c r="BG797" s="226">
        <f>IF(N797="zákl. přenesená",J797,0)</f>
        <v>0</v>
      </c>
      <c r="BH797" s="226">
        <f>IF(N797="sníž. přenesená",J797,0)</f>
        <v>0</v>
      </c>
      <c r="BI797" s="226">
        <f>IF(N797="nulová",J797,0)</f>
        <v>0</v>
      </c>
      <c r="BJ797" s="19" t="s">
        <v>81</v>
      </c>
      <c r="BK797" s="226">
        <f>ROUND(I797*H797,2)</f>
        <v>0</v>
      </c>
      <c r="BL797" s="19" t="s">
        <v>257</v>
      </c>
      <c r="BM797" s="225" t="s">
        <v>1629</v>
      </c>
    </row>
    <row r="798" s="2" customFormat="1" ht="24.15" customHeight="1">
      <c r="A798" s="40"/>
      <c r="B798" s="41"/>
      <c r="C798" s="214" t="s">
        <v>1630</v>
      </c>
      <c r="D798" s="214" t="s">
        <v>161</v>
      </c>
      <c r="E798" s="215" t="s">
        <v>1631</v>
      </c>
      <c r="F798" s="216" t="s">
        <v>1632</v>
      </c>
      <c r="G798" s="217" t="s">
        <v>172</v>
      </c>
      <c r="H798" s="218">
        <v>10.5</v>
      </c>
      <c r="I798" s="219"/>
      <c r="J798" s="220">
        <f>ROUND(I798*H798,2)</f>
        <v>0</v>
      </c>
      <c r="K798" s="216" t="s">
        <v>165</v>
      </c>
      <c r="L798" s="46"/>
      <c r="M798" s="221" t="s">
        <v>19</v>
      </c>
      <c r="N798" s="222" t="s">
        <v>44</v>
      </c>
      <c r="O798" s="86"/>
      <c r="P798" s="223">
        <f>O798*H798</f>
        <v>0</v>
      </c>
      <c r="Q798" s="223">
        <v>0</v>
      </c>
      <c r="R798" s="223">
        <f>Q798*H798</f>
        <v>0</v>
      </c>
      <c r="S798" s="223">
        <v>0</v>
      </c>
      <c r="T798" s="224">
        <f>S798*H798</f>
        <v>0</v>
      </c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R798" s="225" t="s">
        <v>257</v>
      </c>
      <c r="AT798" s="225" t="s">
        <v>161</v>
      </c>
      <c r="AU798" s="225" t="s">
        <v>83</v>
      </c>
      <c r="AY798" s="19" t="s">
        <v>159</v>
      </c>
      <c r="BE798" s="226">
        <f>IF(N798="základní",J798,0)</f>
        <v>0</v>
      </c>
      <c r="BF798" s="226">
        <f>IF(N798="snížená",J798,0)</f>
        <v>0</v>
      </c>
      <c r="BG798" s="226">
        <f>IF(N798="zákl. přenesená",J798,0)</f>
        <v>0</v>
      </c>
      <c r="BH798" s="226">
        <f>IF(N798="sníž. přenesená",J798,0)</f>
        <v>0</v>
      </c>
      <c r="BI798" s="226">
        <f>IF(N798="nulová",J798,0)</f>
        <v>0</v>
      </c>
      <c r="BJ798" s="19" t="s">
        <v>81</v>
      </c>
      <c r="BK798" s="226">
        <f>ROUND(I798*H798,2)</f>
        <v>0</v>
      </c>
      <c r="BL798" s="19" t="s">
        <v>257</v>
      </c>
      <c r="BM798" s="225" t="s">
        <v>1633</v>
      </c>
    </row>
    <row r="799" s="2" customFormat="1">
      <c r="A799" s="40"/>
      <c r="B799" s="41"/>
      <c r="C799" s="42"/>
      <c r="D799" s="227" t="s">
        <v>168</v>
      </c>
      <c r="E799" s="42"/>
      <c r="F799" s="228" t="s">
        <v>1634</v>
      </c>
      <c r="G799" s="42"/>
      <c r="H799" s="42"/>
      <c r="I799" s="229"/>
      <c r="J799" s="42"/>
      <c r="K799" s="42"/>
      <c r="L799" s="46"/>
      <c r="M799" s="230"/>
      <c r="N799" s="231"/>
      <c r="O799" s="86"/>
      <c r="P799" s="86"/>
      <c r="Q799" s="86"/>
      <c r="R799" s="86"/>
      <c r="S799" s="86"/>
      <c r="T799" s="87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T799" s="19" t="s">
        <v>168</v>
      </c>
      <c r="AU799" s="19" t="s">
        <v>83</v>
      </c>
    </row>
    <row r="800" s="2" customFormat="1" ht="24.15" customHeight="1">
      <c r="A800" s="40"/>
      <c r="B800" s="41"/>
      <c r="C800" s="255" t="s">
        <v>1635</v>
      </c>
      <c r="D800" s="255" t="s">
        <v>244</v>
      </c>
      <c r="E800" s="256" t="s">
        <v>1636</v>
      </c>
      <c r="F800" s="257" t="s">
        <v>1637</v>
      </c>
      <c r="G800" s="258" t="s">
        <v>164</v>
      </c>
      <c r="H800" s="259">
        <v>11.025</v>
      </c>
      <c r="I800" s="260"/>
      <c r="J800" s="261">
        <f>ROUND(I800*H800,2)</f>
        <v>0</v>
      </c>
      <c r="K800" s="257" t="s">
        <v>165</v>
      </c>
      <c r="L800" s="262"/>
      <c r="M800" s="263" t="s">
        <v>19</v>
      </c>
      <c r="N800" s="264" t="s">
        <v>44</v>
      </c>
      <c r="O800" s="86"/>
      <c r="P800" s="223">
        <f>O800*H800</f>
        <v>0</v>
      </c>
      <c r="Q800" s="223">
        <v>0.028799999999999999</v>
      </c>
      <c r="R800" s="223">
        <f>Q800*H800</f>
        <v>0.31752000000000002</v>
      </c>
      <c r="S800" s="223">
        <v>0</v>
      </c>
      <c r="T800" s="224">
        <f>S800*H800</f>
        <v>0</v>
      </c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R800" s="225" t="s">
        <v>353</v>
      </c>
      <c r="AT800" s="225" t="s">
        <v>244</v>
      </c>
      <c r="AU800" s="225" t="s">
        <v>83</v>
      </c>
      <c r="AY800" s="19" t="s">
        <v>159</v>
      </c>
      <c r="BE800" s="226">
        <f>IF(N800="základní",J800,0)</f>
        <v>0</v>
      </c>
      <c r="BF800" s="226">
        <f>IF(N800="snížená",J800,0)</f>
        <v>0</v>
      </c>
      <c r="BG800" s="226">
        <f>IF(N800="zákl. přenesená",J800,0)</f>
        <v>0</v>
      </c>
      <c r="BH800" s="226">
        <f>IF(N800="sníž. přenesená",J800,0)</f>
        <v>0</v>
      </c>
      <c r="BI800" s="226">
        <f>IF(N800="nulová",J800,0)</f>
        <v>0</v>
      </c>
      <c r="BJ800" s="19" t="s">
        <v>81</v>
      </c>
      <c r="BK800" s="226">
        <f>ROUND(I800*H800,2)</f>
        <v>0</v>
      </c>
      <c r="BL800" s="19" t="s">
        <v>257</v>
      </c>
      <c r="BM800" s="225" t="s">
        <v>1638</v>
      </c>
    </row>
    <row r="801" s="13" customFormat="1">
      <c r="A801" s="13"/>
      <c r="B801" s="232"/>
      <c r="C801" s="233"/>
      <c r="D801" s="234" t="s">
        <v>181</v>
      </c>
      <c r="E801" s="233"/>
      <c r="F801" s="236" t="s">
        <v>1639</v>
      </c>
      <c r="G801" s="233"/>
      <c r="H801" s="237">
        <v>11.025</v>
      </c>
      <c r="I801" s="238"/>
      <c r="J801" s="233"/>
      <c r="K801" s="233"/>
      <c r="L801" s="239"/>
      <c r="M801" s="240"/>
      <c r="N801" s="241"/>
      <c r="O801" s="241"/>
      <c r="P801" s="241"/>
      <c r="Q801" s="241"/>
      <c r="R801" s="241"/>
      <c r="S801" s="241"/>
      <c r="T801" s="242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43" t="s">
        <v>181</v>
      </c>
      <c r="AU801" s="243" t="s">
        <v>83</v>
      </c>
      <c r="AV801" s="13" t="s">
        <v>83</v>
      </c>
      <c r="AW801" s="13" t="s">
        <v>4</v>
      </c>
      <c r="AX801" s="13" t="s">
        <v>81</v>
      </c>
      <c r="AY801" s="243" t="s">
        <v>159</v>
      </c>
    </row>
    <row r="802" s="2" customFormat="1" ht="37.8" customHeight="1">
      <c r="A802" s="40"/>
      <c r="B802" s="41"/>
      <c r="C802" s="214" t="s">
        <v>1640</v>
      </c>
      <c r="D802" s="214" t="s">
        <v>161</v>
      </c>
      <c r="E802" s="215" t="s">
        <v>1641</v>
      </c>
      <c r="F802" s="216" t="s">
        <v>1642</v>
      </c>
      <c r="G802" s="217" t="s">
        <v>363</v>
      </c>
      <c r="H802" s="218">
        <v>5</v>
      </c>
      <c r="I802" s="219"/>
      <c r="J802" s="220">
        <f>ROUND(I802*H802,2)</f>
        <v>0</v>
      </c>
      <c r="K802" s="216" t="s">
        <v>165</v>
      </c>
      <c r="L802" s="46"/>
      <c r="M802" s="221" t="s">
        <v>19</v>
      </c>
      <c r="N802" s="222" t="s">
        <v>44</v>
      </c>
      <c r="O802" s="86"/>
      <c r="P802" s="223">
        <f>O802*H802</f>
        <v>0</v>
      </c>
      <c r="Q802" s="223">
        <v>0</v>
      </c>
      <c r="R802" s="223">
        <f>Q802*H802</f>
        <v>0</v>
      </c>
      <c r="S802" s="223">
        <v>0</v>
      </c>
      <c r="T802" s="224">
        <f>S802*H802</f>
        <v>0</v>
      </c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R802" s="225" t="s">
        <v>257</v>
      </c>
      <c r="AT802" s="225" t="s">
        <v>161</v>
      </c>
      <c r="AU802" s="225" t="s">
        <v>83</v>
      </c>
      <c r="AY802" s="19" t="s">
        <v>159</v>
      </c>
      <c r="BE802" s="226">
        <f>IF(N802="základní",J802,0)</f>
        <v>0</v>
      </c>
      <c r="BF802" s="226">
        <f>IF(N802="snížená",J802,0)</f>
        <v>0</v>
      </c>
      <c r="BG802" s="226">
        <f>IF(N802="zákl. přenesená",J802,0)</f>
        <v>0</v>
      </c>
      <c r="BH802" s="226">
        <f>IF(N802="sníž. přenesená",J802,0)</f>
        <v>0</v>
      </c>
      <c r="BI802" s="226">
        <f>IF(N802="nulová",J802,0)</f>
        <v>0</v>
      </c>
      <c r="BJ802" s="19" t="s">
        <v>81</v>
      </c>
      <c r="BK802" s="226">
        <f>ROUND(I802*H802,2)</f>
        <v>0</v>
      </c>
      <c r="BL802" s="19" t="s">
        <v>257</v>
      </c>
      <c r="BM802" s="225" t="s">
        <v>1643</v>
      </c>
    </row>
    <row r="803" s="2" customFormat="1">
      <c r="A803" s="40"/>
      <c r="B803" s="41"/>
      <c r="C803" s="42"/>
      <c r="D803" s="227" t="s">
        <v>168</v>
      </c>
      <c r="E803" s="42"/>
      <c r="F803" s="228" t="s">
        <v>1644</v>
      </c>
      <c r="G803" s="42"/>
      <c r="H803" s="42"/>
      <c r="I803" s="229"/>
      <c r="J803" s="42"/>
      <c r="K803" s="42"/>
      <c r="L803" s="46"/>
      <c r="M803" s="230"/>
      <c r="N803" s="231"/>
      <c r="O803" s="86"/>
      <c r="P803" s="86"/>
      <c r="Q803" s="86"/>
      <c r="R803" s="86"/>
      <c r="S803" s="86"/>
      <c r="T803" s="87"/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T803" s="19" t="s">
        <v>168</v>
      </c>
      <c r="AU803" s="19" t="s">
        <v>83</v>
      </c>
    </row>
    <row r="804" s="2" customFormat="1" ht="21.75" customHeight="1">
      <c r="A804" s="40"/>
      <c r="B804" s="41"/>
      <c r="C804" s="255" t="s">
        <v>1645</v>
      </c>
      <c r="D804" s="255" t="s">
        <v>244</v>
      </c>
      <c r="E804" s="256" t="s">
        <v>1646</v>
      </c>
      <c r="F804" s="257" t="s">
        <v>1647</v>
      </c>
      <c r="G804" s="258" t="s">
        <v>363</v>
      </c>
      <c r="H804" s="259">
        <v>5</v>
      </c>
      <c r="I804" s="260"/>
      <c r="J804" s="261">
        <f>ROUND(I804*H804,2)</f>
        <v>0</v>
      </c>
      <c r="K804" s="257" t="s">
        <v>19</v>
      </c>
      <c r="L804" s="262"/>
      <c r="M804" s="263" t="s">
        <v>19</v>
      </c>
      <c r="N804" s="264" t="s">
        <v>44</v>
      </c>
      <c r="O804" s="86"/>
      <c r="P804" s="223">
        <f>O804*H804</f>
        <v>0</v>
      </c>
      <c r="Q804" s="223">
        <v>0.0212</v>
      </c>
      <c r="R804" s="223">
        <f>Q804*H804</f>
        <v>0.106</v>
      </c>
      <c r="S804" s="223">
        <v>0</v>
      </c>
      <c r="T804" s="224">
        <f>S804*H804</f>
        <v>0</v>
      </c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R804" s="225" t="s">
        <v>353</v>
      </c>
      <c r="AT804" s="225" t="s">
        <v>244</v>
      </c>
      <c r="AU804" s="225" t="s">
        <v>83</v>
      </c>
      <c r="AY804" s="19" t="s">
        <v>159</v>
      </c>
      <c r="BE804" s="226">
        <f>IF(N804="základní",J804,0)</f>
        <v>0</v>
      </c>
      <c r="BF804" s="226">
        <f>IF(N804="snížená",J804,0)</f>
        <v>0</v>
      </c>
      <c r="BG804" s="226">
        <f>IF(N804="zákl. přenesená",J804,0)</f>
        <v>0</v>
      </c>
      <c r="BH804" s="226">
        <f>IF(N804="sníž. přenesená",J804,0)</f>
        <v>0</v>
      </c>
      <c r="BI804" s="226">
        <f>IF(N804="nulová",J804,0)</f>
        <v>0</v>
      </c>
      <c r="BJ804" s="19" t="s">
        <v>81</v>
      </c>
      <c r="BK804" s="226">
        <f>ROUND(I804*H804,2)</f>
        <v>0</v>
      </c>
      <c r="BL804" s="19" t="s">
        <v>257</v>
      </c>
      <c r="BM804" s="225" t="s">
        <v>1648</v>
      </c>
    </row>
    <row r="805" s="2" customFormat="1" ht="33" customHeight="1">
      <c r="A805" s="40"/>
      <c r="B805" s="41"/>
      <c r="C805" s="214" t="s">
        <v>1649</v>
      </c>
      <c r="D805" s="214" t="s">
        <v>161</v>
      </c>
      <c r="E805" s="215" t="s">
        <v>1650</v>
      </c>
      <c r="F805" s="216" t="s">
        <v>1651</v>
      </c>
      <c r="G805" s="217" t="s">
        <v>363</v>
      </c>
      <c r="H805" s="218">
        <v>3</v>
      </c>
      <c r="I805" s="219"/>
      <c r="J805" s="220">
        <f>ROUND(I805*H805,2)</f>
        <v>0</v>
      </c>
      <c r="K805" s="216" t="s">
        <v>165</v>
      </c>
      <c r="L805" s="46"/>
      <c r="M805" s="221" t="s">
        <v>19</v>
      </c>
      <c r="N805" s="222" t="s">
        <v>44</v>
      </c>
      <c r="O805" s="86"/>
      <c r="P805" s="223">
        <f>O805*H805</f>
        <v>0</v>
      </c>
      <c r="Q805" s="223">
        <v>0</v>
      </c>
      <c r="R805" s="223">
        <f>Q805*H805</f>
        <v>0</v>
      </c>
      <c r="S805" s="223">
        <v>0</v>
      </c>
      <c r="T805" s="224">
        <f>S805*H805</f>
        <v>0</v>
      </c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R805" s="225" t="s">
        <v>257</v>
      </c>
      <c r="AT805" s="225" t="s">
        <v>161</v>
      </c>
      <c r="AU805" s="225" t="s">
        <v>83</v>
      </c>
      <c r="AY805" s="19" t="s">
        <v>159</v>
      </c>
      <c r="BE805" s="226">
        <f>IF(N805="základní",J805,0)</f>
        <v>0</v>
      </c>
      <c r="BF805" s="226">
        <f>IF(N805="snížená",J805,0)</f>
        <v>0</v>
      </c>
      <c r="BG805" s="226">
        <f>IF(N805="zákl. přenesená",J805,0)</f>
        <v>0</v>
      </c>
      <c r="BH805" s="226">
        <f>IF(N805="sníž. přenesená",J805,0)</f>
        <v>0</v>
      </c>
      <c r="BI805" s="226">
        <f>IF(N805="nulová",J805,0)</f>
        <v>0</v>
      </c>
      <c r="BJ805" s="19" t="s">
        <v>81</v>
      </c>
      <c r="BK805" s="226">
        <f>ROUND(I805*H805,2)</f>
        <v>0</v>
      </c>
      <c r="BL805" s="19" t="s">
        <v>257</v>
      </c>
      <c r="BM805" s="225" t="s">
        <v>1652</v>
      </c>
    </row>
    <row r="806" s="2" customFormat="1">
      <c r="A806" s="40"/>
      <c r="B806" s="41"/>
      <c r="C806" s="42"/>
      <c r="D806" s="227" t="s">
        <v>168</v>
      </c>
      <c r="E806" s="42"/>
      <c r="F806" s="228" t="s">
        <v>1653</v>
      </c>
      <c r="G806" s="42"/>
      <c r="H806" s="42"/>
      <c r="I806" s="229"/>
      <c r="J806" s="42"/>
      <c r="K806" s="42"/>
      <c r="L806" s="46"/>
      <c r="M806" s="230"/>
      <c r="N806" s="231"/>
      <c r="O806" s="86"/>
      <c r="P806" s="86"/>
      <c r="Q806" s="86"/>
      <c r="R806" s="86"/>
      <c r="S806" s="86"/>
      <c r="T806" s="87"/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T806" s="19" t="s">
        <v>168</v>
      </c>
      <c r="AU806" s="19" t="s">
        <v>83</v>
      </c>
    </row>
    <row r="807" s="2" customFormat="1" ht="21.75" customHeight="1">
      <c r="A807" s="40"/>
      <c r="B807" s="41"/>
      <c r="C807" s="255" t="s">
        <v>1654</v>
      </c>
      <c r="D807" s="255" t="s">
        <v>244</v>
      </c>
      <c r="E807" s="256" t="s">
        <v>1655</v>
      </c>
      <c r="F807" s="257" t="s">
        <v>1656</v>
      </c>
      <c r="G807" s="258" t="s">
        <v>363</v>
      </c>
      <c r="H807" s="259">
        <v>3</v>
      </c>
      <c r="I807" s="260"/>
      <c r="J807" s="261">
        <f>ROUND(I807*H807,2)</f>
        <v>0</v>
      </c>
      <c r="K807" s="257" t="s">
        <v>19</v>
      </c>
      <c r="L807" s="262"/>
      <c r="M807" s="263" t="s">
        <v>19</v>
      </c>
      <c r="N807" s="264" t="s">
        <v>44</v>
      </c>
      <c r="O807" s="86"/>
      <c r="P807" s="223">
        <f>O807*H807</f>
        <v>0</v>
      </c>
      <c r="Q807" s="223">
        <v>0.02111</v>
      </c>
      <c r="R807" s="223">
        <f>Q807*H807</f>
        <v>0.063329999999999997</v>
      </c>
      <c r="S807" s="223">
        <v>0</v>
      </c>
      <c r="T807" s="224">
        <f>S807*H807</f>
        <v>0</v>
      </c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R807" s="225" t="s">
        <v>353</v>
      </c>
      <c r="AT807" s="225" t="s">
        <v>244</v>
      </c>
      <c r="AU807" s="225" t="s">
        <v>83</v>
      </c>
      <c r="AY807" s="19" t="s">
        <v>159</v>
      </c>
      <c r="BE807" s="226">
        <f>IF(N807="základní",J807,0)</f>
        <v>0</v>
      </c>
      <c r="BF807" s="226">
        <f>IF(N807="snížená",J807,0)</f>
        <v>0</v>
      </c>
      <c r="BG807" s="226">
        <f>IF(N807="zákl. přenesená",J807,0)</f>
        <v>0</v>
      </c>
      <c r="BH807" s="226">
        <f>IF(N807="sníž. přenesená",J807,0)</f>
        <v>0</v>
      </c>
      <c r="BI807" s="226">
        <f>IF(N807="nulová",J807,0)</f>
        <v>0</v>
      </c>
      <c r="BJ807" s="19" t="s">
        <v>81</v>
      </c>
      <c r="BK807" s="226">
        <f>ROUND(I807*H807,2)</f>
        <v>0</v>
      </c>
      <c r="BL807" s="19" t="s">
        <v>257</v>
      </c>
      <c r="BM807" s="225" t="s">
        <v>1657</v>
      </c>
    </row>
    <row r="808" s="2" customFormat="1" ht="33" customHeight="1">
      <c r="A808" s="40"/>
      <c r="B808" s="41"/>
      <c r="C808" s="214" t="s">
        <v>1658</v>
      </c>
      <c r="D808" s="214" t="s">
        <v>161</v>
      </c>
      <c r="E808" s="215" t="s">
        <v>1659</v>
      </c>
      <c r="F808" s="216" t="s">
        <v>1660</v>
      </c>
      <c r="G808" s="217" t="s">
        <v>363</v>
      </c>
      <c r="H808" s="218">
        <v>1</v>
      </c>
      <c r="I808" s="219"/>
      <c r="J808" s="220">
        <f>ROUND(I808*H808,2)</f>
        <v>0</v>
      </c>
      <c r="K808" s="216" t="s">
        <v>165</v>
      </c>
      <c r="L808" s="46"/>
      <c r="M808" s="221" t="s">
        <v>19</v>
      </c>
      <c r="N808" s="222" t="s">
        <v>44</v>
      </c>
      <c r="O808" s="86"/>
      <c r="P808" s="223">
        <f>O808*H808</f>
        <v>0</v>
      </c>
      <c r="Q808" s="223">
        <v>0</v>
      </c>
      <c r="R808" s="223">
        <f>Q808*H808</f>
        <v>0</v>
      </c>
      <c r="S808" s="223">
        <v>0</v>
      </c>
      <c r="T808" s="224">
        <f>S808*H808</f>
        <v>0</v>
      </c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R808" s="225" t="s">
        <v>257</v>
      </c>
      <c r="AT808" s="225" t="s">
        <v>161</v>
      </c>
      <c r="AU808" s="225" t="s">
        <v>83</v>
      </c>
      <c r="AY808" s="19" t="s">
        <v>159</v>
      </c>
      <c r="BE808" s="226">
        <f>IF(N808="základní",J808,0)</f>
        <v>0</v>
      </c>
      <c r="BF808" s="226">
        <f>IF(N808="snížená",J808,0)</f>
        <v>0</v>
      </c>
      <c r="BG808" s="226">
        <f>IF(N808="zákl. přenesená",J808,0)</f>
        <v>0</v>
      </c>
      <c r="BH808" s="226">
        <f>IF(N808="sníž. přenesená",J808,0)</f>
        <v>0</v>
      </c>
      <c r="BI808" s="226">
        <f>IF(N808="nulová",J808,0)</f>
        <v>0</v>
      </c>
      <c r="BJ808" s="19" t="s">
        <v>81</v>
      </c>
      <c r="BK808" s="226">
        <f>ROUND(I808*H808,2)</f>
        <v>0</v>
      </c>
      <c r="BL808" s="19" t="s">
        <v>257</v>
      </c>
      <c r="BM808" s="225" t="s">
        <v>1661</v>
      </c>
    </row>
    <row r="809" s="2" customFormat="1">
      <c r="A809" s="40"/>
      <c r="B809" s="41"/>
      <c r="C809" s="42"/>
      <c r="D809" s="227" t="s">
        <v>168</v>
      </c>
      <c r="E809" s="42"/>
      <c r="F809" s="228" t="s">
        <v>1662</v>
      </c>
      <c r="G809" s="42"/>
      <c r="H809" s="42"/>
      <c r="I809" s="229"/>
      <c r="J809" s="42"/>
      <c r="K809" s="42"/>
      <c r="L809" s="46"/>
      <c r="M809" s="230"/>
      <c r="N809" s="231"/>
      <c r="O809" s="86"/>
      <c r="P809" s="86"/>
      <c r="Q809" s="86"/>
      <c r="R809" s="86"/>
      <c r="S809" s="86"/>
      <c r="T809" s="87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T809" s="19" t="s">
        <v>168</v>
      </c>
      <c r="AU809" s="19" t="s">
        <v>83</v>
      </c>
    </row>
    <row r="810" s="2" customFormat="1" ht="24.15" customHeight="1">
      <c r="A810" s="40"/>
      <c r="B810" s="41"/>
      <c r="C810" s="255" t="s">
        <v>1663</v>
      </c>
      <c r="D810" s="255" t="s">
        <v>244</v>
      </c>
      <c r="E810" s="256" t="s">
        <v>1664</v>
      </c>
      <c r="F810" s="257" t="s">
        <v>1665</v>
      </c>
      <c r="G810" s="258" t="s">
        <v>164</v>
      </c>
      <c r="H810" s="259">
        <v>1.8</v>
      </c>
      <c r="I810" s="260"/>
      <c r="J810" s="261">
        <f>ROUND(I810*H810,2)</f>
        <v>0</v>
      </c>
      <c r="K810" s="257" t="s">
        <v>165</v>
      </c>
      <c r="L810" s="262"/>
      <c r="M810" s="263" t="s">
        <v>19</v>
      </c>
      <c r="N810" s="264" t="s">
        <v>44</v>
      </c>
      <c r="O810" s="86"/>
      <c r="P810" s="223">
        <f>O810*H810</f>
        <v>0</v>
      </c>
      <c r="Q810" s="223">
        <v>0.025700000000000001</v>
      </c>
      <c r="R810" s="223">
        <f>Q810*H810</f>
        <v>0.046260000000000003</v>
      </c>
      <c r="S810" s="223">
        <v>0</v>
      </c>
      <c r="T810" s="224">
        <f>S810*H810</f>
        <v>0</v>
      </c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R810" s="225" t="s">
        <v>353</v>
      </c>
      <c r="AT810" s="225" t="s">
        <v>244</v>
      </c>
      <c r="AU810" s="225" t="s">
        <v>83</v>
      </c>
      <c r="AY810" s="19" t="s">
        <v>159</v>
      </c>
      <c r="BE810" s="226">
        <f>IF(N810="základní",J810,0)</f>
        <v>0</v>
      </c>
      <c r="BF810" s="226">
        <f>IF(N810="snížená",J810,0)</f>
        <v>0</v>
      </c>
      <c r="BG810" s="226">
        <f>IF(N810="zákl. přenesená",J810,0)</f>
        <v>0</v>
      </c>
      <c r="BH810" s="226">
        <f>IF(N810="sníž. přenesená",J810,0)</f>
        <v>0</v>
      </c>
      <c r="BI810" s="226">
        <f>IF(N810="nulová",J810,0)</f>
        <v>0</v>
      </c>
      <c r="BJ810" s="19" t="s">
        <v>81</v>
      </c>
      <c r="BK810" s="226">
        <f>ROUND(I810*H810,2)</f>
        <v>0</v>
      </c>
      <c r="BL810" s="19" t="s">
        <v>257</v>
      </c>
      <c r="BM810" s="225" t="s">
        <v>1666</v>
      </c>
    </row>
    <row r="811" s="2" customFormat="1" ht="33" customHeight="1">
      <c r="A811" s="40"/>
      <c r="B811" s="41"/>
      <c r="C811" s="214" t="s">
        <v>1667</v>
      </c>
      <c r="D811" s="214" t="s">
        <v>161</v>
      </c>
      <c r="E811" s="215" t="s">
        <v>1668</v>
      </c>
      <c r="F811" s="216" t="s">
        <v>1669</v>
      </c>
      <c r="G811" s="217" t="s">
        <v>363</v>
      </c>
      <c r="H811" s="218">
        <v>1</v>
      </c>
      <c r="I811" s="219"/>
      <c r="J811" s="220">
        <f>ROUND(I811*H811,2)</f>
        <v>0</v>
      </c>
      <c r="K811" s="216" t="s">
        <v>165</v>
      </c>
      <c r="L811" s="46"/>
      <c r="M811" s="221" t="s">
        <v>19</v>
      </c>
      <c r="N811" s="222" t="s">
        <v>44</v>
      </c>
      <c r="O811" s="86"/>
      <c r="P811" s="223">
        <f>O811*H811</f>
        <v>0</v>
      </c>
      <c r="Q811" s="223">
        <v>0</v>
      </c>
      <c r="R811" s="223">
        <f>Q811*H811</f>
        <v>0</v>
      </c>
      <c r="S811" s="223">
        <v>0</v>
      </c>
      <c r="T811" s="224">
        <f>S811*H811</f>
        <v>0</v>
      </c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R811" s="225" t="s">
        <v>257</v>
      </c>
      <c r="AT811" s="225" t="s">
        <v>161</v>
      </c>
      <c r="AU811" s="225" t="s">
        <v>83</v>
      </c>
      <c r="AY811" s="19" t="s">
        <v>159</v>
      </c>
      <c r="BE811" s="226">
        <f>IF(N811="základní",J811,0)</f>
        <v>0</v>
      </c>
      <c r="BF811" s="226">
        <f>IF(N811="snížená",J811,0)</f>
        <v>0</v>
      </c>
      <c r="BG811" s="226">
        <f>IF(N811="zákl. přenesená",J811,0)</f>
        <v>0</v>
      </c>
      <c r="BH811" s="226">
        <f>IF(N811="sníž. přenesená",J811,0)</f>
        <v>0</v>
      </c>
      <c r="BI811" s="226">
        <f>IF(N811="nulová",J811,0)</f>
        <v>0</v>
      </c>
      <c r="BJ811" s="19" t="s">
        <v>81</v>
      </c>
      <c r="BK811" s="226">
        <f>ROUND(I811*H811,2)</f>
        <v>0</v>
      </c>
      <c r="BL811" s="19" t="s">
        <v>257</v>
      </c>
      <c r="BM811" s="225" t="s">
        <v>1670</v>
      </c>
    </row>
    <row r="812" s="2" customFormat="1">
      <c r="A812" s="40"/>
      <c r="B812" s="41"/>
      <c r="C812" s="42"/>
      <c r="D812" s="227" t="s">
        <v>168</v>
      </c>
      <c r="E812" s="42"/>
      <c r="F812" s="228" t="s">
        <v>1671</v>
      </c>
      <c r="G812" s="42"/>
      <c r="H812" s="42"/>
      <c r="I812" s="229"/>
      <c r="J812" s="42"/>
      <c r="K812" s="42"/>
      <c r="L812" s="46"/>
      <c r="M812" s="230"/>
      <c r="N812" s="231"/>
      <c r="O812" s="86"/>
      <c r="P812" s="86"/>
      <c r="Q812" s="86"/>
      <c r="R812" s="86"/>
      <c r="S812" s="86"/>
      <c r="T812" s="87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T812" s="19" t="s">
        <v>168</v>
      </c>
      <c r="AU812" s="19" t="s">
        <v>83</v>
      </c>
    </row>
    <row r="813" s="2" customFormat="1" ht="33" customHeight="1">
      <c r="A813" s="40"/>
      <c r="B813" s="41"/>
      <c r="C813" s="214" t="s">
        <v>1672</v>
      </c>
      <c r="D813" s="214" t="s">
        <v>161</v>
      </c>
      <c r="E813" s="215" t="s">
        <v>1673</v>
      </c>
      <c r="F813" s="216" t="s">
        <v>1674</v>
      </c>
      <c r="G813" s="217" t="s">
        <v>363</v>
      </c>
      <c r="H813" s="218">
        <v>1</v>
      </c>
      <c r="I813" s="219"/>
      <c r="J813" s="220">
        <f>ROUND(I813*H813,2)</f>
        <v>0</v>
      </c>
      <c r="K813" s="216" t="s">
        <v>165</v>
      </c>
      <c r="L813" s="46"/>
      <c r="M813" s="221" t="s">
        <v>19</v>
      </c>
      <c r="N813" s="222" t="s">
        <v>44</v>
      </c>
      <c r="O813" s="86"/>
      <c r="P813" s="223">
        <f>O813*H813</f>
        <v>0</v>
      </c>
      <c r="Q813" s="223">
        <v>0.00013999999999999999</v>
      </c>
      <c r="R813" s="223">
        <f>Q813*H813</f>
        <v>0.00013999999999999999</v>
      </c>
      <c r="S813" s="223">
        <v>0</v>
      </c>
      <c r="T813" s="224">
        <f>S813*H813</f>
        <v>0</v>
      </c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R813" s="225" t="s">
        <v>257</v>
      </c>
      <c r="AT813" s="225" t="s">
        <v>161</v>
      </c>
      <c r="AU813" s="225" t="s">
        <v>83</v>
      </c>
      <c r="AY813" s="19" t="s">
        <v>159</v>
      </c>
      <c r="BE813" s="226">
        <f>IF(N813="základní",J813,0)</f>
        <v>0</v>
      </c>
      <c r="BF813" s="226">
        <f>IF(N813="snížená",J813,0)</f>
        <v>0</v>
      </c>
      <c r="BG813" s="226">
        <f>IF(N813="zákl. přenesená",J813,0)</f>
        <v>0</v>
      </c>
      <c r="BH813" s="226">
        <f>IF(N813="sníž. přenesená",J813,0)</f>
        <v>0</v>
      </c>
      <c r="BI813" s="226">
        <f>IF(N813="nulová",J813,0)</f>
        <v>0</v>
      </c>
      <c r="BJ813" s="19" t="s">
        <v>81</v>
      </c>
      <c r="BK813" s="226">
        <f>ROUND(I813*H813,2)</f>
        <v>0</v>
      </c>
      <c r="BL813" s="19" t="s">
        <v>257</v>
      </c>
      <c r="BM813" s="225" t="s">
        <v>1675</v>
      </c>
    </row>
    <row r="814" s="2" customFormat="1">
      <c r="A814" s="40"/>
      <c r="B814" s="41"/>
      <c r="C814" s="42"/>
      <c r="D814" s="227" t="s">
        <v>168</v>
      </c>
      <c r="E814" s="42"/>
      <c r="F814" s="228" t="s">
        <v>1676</v>
      </c>
      <c r="G814" s="42"/>
      <c r="H814" s="42"/>
      <c r="I814" s="229"/>
      <c r="J814" s="42"/>
      <c r="K814" s="42"/>
      <c r="L814" s="46"/>
      <c r="M814" s="230"/>
      <c r="N814" s="231"/>
      <c r="O814" s="86"/>
      <c r="P814" s="86"/>
      <c r="Q814" s="86"/>
      <c r="R814" s="86"/>
      <c r="S814" s="86"/>
      <c r="T814" s="87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T814" s="19" t="s">
        <v>168</v>
      </c>
      <c r="AU814" s="19" t="s">
        <v>83</v>
      </c>
    </row>
    <row r="815" s="2" customFormat="1" ht="33" customHeight="1">
      <c r="A815" s="40"/>
      <c r="B815" s="41"/>
      <c r="C815" s="214" t="s">
        <v>1677</v>
      </c>
      <c r="D815" s="214" t="s">
        <v>161</v>
      </c>
      <c r="E815" s="215" t="s">
        <v>1678</v>
      </c>
      <c r="F815" s="216" t="s">
        <v>1679</v>
      </c>
      <c r="G815" s="217" t="s">
        <v>363</v>
      </c>
      <c r="H815" s="218">
        <v>1</v>
      </c>
      <c r="I815" s="219"/>
      <c r="J815" s="220">
        <f>ROUND(I815*H815,2)</f>
        <v>0</v>
      </c>
      <c r="K815" s="216" t="s">
        <v>165</v>
      </c>
      <c r="L815" s="46"/>
      <c r="M815" s="221" t="s">
        <v>19</v>
      </c>
      <c r="N815" s="222" t="s">
        <v>44</v>
      </c>
      <c r="O815" s="86"/>
      <c r="P815" s="223">
        <f>O815*H815</f>
        <v>0</v>
      </c>
      <c r="Q815" s="223">
        <v>8.0000000000000007E-05</v>
      </c>
      <c r="R815" s="223">
        <f>Q815*H815</f>
        <v>8.0000000000000007E-05</v>
      </c>
      <c r="S815" s="223">
        <v>0</v>
      </c>
      <c r="T815" s="224">
        <f>S815*H815</f>
        <v>0</v>
      </c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R815" s="225" t="s">
        <v>257</v>
      </c>
      <c r="AT815" s="225" t="s">
        <v>161</v>
      </c>
      <c r="AU815" s="225" t="s">
        <v>83</v>
      </c>
      <c r="AY815" s="19" t="s">
        <v>159</v>
      </c>
      <c r="BE815" s="226">
        <f>IF(N815="základní",J815,0)</f>
        <v>0</v>
      </c>
      <c r="BF815" s="226">
        <f>IF(N815="snížená",J815,0)</f>
        <v>0</v>
      </c>
      <c r="BG815" s="226">
        <f>IF(N815="zákl. přenesená",J815,0)</f>
        <v>0</v>
      </c>
      <c r="BH815" s="226">
        <f>IF(N815="sníž. přenesená",J815,0)</f>
        <v>0</v>
      </c>
      <c r="BI815" s="226">
        <f>IF(N815="nulová",J815,0)</f>
        <v>0</v>
      </c>
      <c r="BJ815" s="19" t="s">
        <v>81</v>
      </c>
      <c r="BK815" s="226">
        <f>ROUND(I815*H815,2)</f>
        <v>0</v>
      </c>
      <c r="BL815" s="19" t="s">
        <v>257</v>
      </c>
      <c r="BM815" s="225" t="s">
        <v>1680</v>
      </c>
    </row>
    <row r="816" s="2" customFormat="1">
      <c r="A816" s="40"/>
      <c r="B816" s="41"/>
      <c r="C816" s="42"/>
      <c r="D816" s="227" t="s">
        <v>168</v>
      </c>
      <c r="E816" s="42"/>
      <c r="F816" s="228" t="s">
        <v>1681</v>
      </c>
      <c r="G816" s="42"/>
      <c r="H816" s="42"/>
      <c r="I816" s="229"/>
      <c r="J816" s="42"/>
      <c r="K816" s="42"/>
      <c r="L816" s="46"/>
      <c r="M816" s="230"/>
      <c r="N816" s="231"/>
      <c r="O816" s="86"/>
      <c r="P816" s="86"/>
      <c r="Q816" s="86"/>
      <c r="R816" s="86"/>
      <c r="S816" s="86"/>
      <c r="T816" s="87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T816" s="19" t="s">
        <v>168</v>
      </c>
      <c r="AU816" s="19" t="s">
        <v>83</v>
      </c>
    </row>
    <row r="817" s="2" customFormat="1" ht="16.5" customHeight="1">
      <c r="A817" s="40"/>
      <c r="B817" s="41"/>
      <c r="C817" s="214" t="s">
        <v>1682</v>
      </c>
      <c r="D817" s="214" t="s">
        <v>161</v>
      </c>
      <c r="E817" s="215" t="s">
        <v>1683</v>
      </c>
      <c r="F817" s="216" t="s">
        <v>1684</v>
      </c>
      <c r="G817" s="217" t="s">
        <v>1685</v>
      </c>
      <c r="H817" s="218">
        <v>1</v>
      </c>
      <c r="I817" s="219"/>
      <c r="J817" s="220">
        <f>ROUND(I817*H817,2)</f>
        <v>0</v>
      </c>
      <c r="K817" s="216" t="s">
        <v>19</v>
      </c>
      <c r="L817" s="46"/>
      <c r="M817" s="221" t="s">
        <v>19</v>
      </c>
      <c r="N817" s="222" t="s">
        <v>44</v>
      </c>
      <c r="O817" s="86"/>
      <c r="P817" s="223">
        <f>O817*H817</f>
        <v>0</v>
      </c>
      <c r="Q817" s="223">
        <v>0</v>
      </c>
      <c r="R817" s="223">
        <f>Q817*H817</f>
        <v>0</v>
      </c>
      <c r="S817" s="223">
        <v>0</v>
      </c>
      <c r="T817" s="224">
        <f>S817*H817</f>
        <v>0</v>
      </c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R817" s="225" t="s">
        <v>257</v>
      </c>
      <c r="AT817" s="225" t="s">
        <v>161</v>
      </c>
      <c r="AU817" s="225" t="s">
        <v>83</v>
      </c>
      <c r="AY817" s="19" t="s">
        <v>159</v>
      </c>
      <c r="BE817" s="226">
        <f>IF(N817="základní",J817,0)</f>
        <v>0</v>
      </c>
      <c r="BF817" s="226">
        <f>IF(N817="snížená",J817,0)</f>
        <v>0</v>
      </c>
      <c r="BG817" s="226">
        <f>IF(N817="zákl. přenesená",J817,0)</f>
        <v>0</v>
      </c>
      <c r="BH817" s="226">
        <f>IF(N817="sníž. přenesená",J817,0)</f>
        <v>0</v>
      </c>
      <c r="BI817" s="226">
        <f>IF(N817="nulová",J817,0)</f>
        <v>0</v>
      </c>
      <c r="BJ817" s="19" t="s">
        <v>81</v>
      </c>
      <c r="BK817" s="226">
        <f>ROUND(I817*H817,2)</f>
        <v>0</v>
      </c>
      <c r="BL817" s="19" t="s">
        <v>257</v>
      </c>
      <c r="BM817" s="225" t="s">
        <v>1686</v>
      </c>
    </row>
    <row r="818" s="2" customFormat="1" ht="49.05" customHeight="1">
      <c r="A818" s="40"/>
      <c r="B818" s="41"/>
      <c r="C818" s="214" t="s">
        <v>1687</v>
      </c>
      <c r="D818" s="214" t="s">
        <v>161</v>
      </c>
      <c r="E818" s="215" t="s">
        <v>1688</v>
      </c>
      <c r="F818" s="216" t="s">
        <v>1689</v>
      </c>
      <c r="G818" s="217" t="s">
        <v>247</v>
      </c>
      <c r="H818" s="218">
        <v>1.6890000000000001</v>
      </c>
      <c r="I818" s="219"/>
      <c r="J818" s="220">
        <f>ROUND(I818*H818,2)</f>
        <v>0</v>
      </c>
      <c r="K818" s="216" t="s">
        <v>165</v>
      </c>
      <c r="L818" s="46"/>
      <c r="M818" s="221" t="s">
        <v>19</v>
      </c>
      <c r="N818" s="222" t="s">
        <v>44</v>
      </c>
      <c r="O818" s="86"/>
      <c r="P818" s="223">
        <f>O818*H818</f>
        <v>0</v>
      </c>
      <c r="Q818" s="223">
        <v>0</v>
      </c>
      <c r="R818" s="223">
        <f>Q818*H818</f>
        <v>0</v>
      </c>
      <c r="S818" s="223">
        <v>0</v>
      </c>
      <c r="T818" s="224">
        <f>S818*H818</f>
        <v>0</v>
      </c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R818" s="225" t="s">
        <v>257</v>
      </c>
      <c r="AT818" s="225" t="s">
        <v>161</v>
      </c>
      <c r="AU818" s="225" t="s">
        <v>83</v>
      </c>
      <c r="AY818" s="19" t="s">
        <v>159</v>
      </c>
      <c r="BE818" s="226">
        <f>IF(N818="základní",J818,0)</f>
        <v>0</v>
      </c>
      <c r="BF818" s="226">
        <f>IF(N818="snížená",J818,0)</f>
        <v>0</v>
      </c>
      <c r="BG818" s="226">
        <f>IF(N818="zákl. přenesená",J818,0)</f>
        <v>0</v>
      </c>
      <c r="BH818" s="226">
        <f>IF(N818="sníž. přenesená",J818,0)</f>
        <v>0</v>
      </c>
      <c r="BI818" s="226">
        <f>IF(N818="nulová",J818,0)</f>
        <v>0</v>
      </c>
      <c r="BJ818" s="19" t="s">
        <v>81</v>
      </c>
      <c r="BK818" s="226">
        <f>ROUND(I818*H818,2)</f>
        <v>0</v>
      </c>
      <c r="BL818" s="19" t="s">
        <v>257</v>
      </c>
      <c r="BM818" s="225" t="s">
        <v>1690</v>
      </c>
    </row>
    <row r="819" s="2" customFormat="1">
      <c r="A819" s="40"/>
      <c r="B819" s="41"/>
      <c r="C819" s="42"/>
      <c r="D819" s="227" t="s">
        <v>168</v>
      </c>
      <c r="E819" s="42"/>
      <c r="F819" s="228" t="s">
        <v>1691</v>
      </c>
      <c r="G819" s="42"/>
      <c r="H819" s="42"/>
      <c r="I819" s="229"/>
      <c r="J819" s="42"/>
      <c r="K819" s="42"/>
      <c r="L819" s="46"/>
      <c r="M819" s="230"/>
      <c r="N819" s="231"/>
      <c r="O819" s="86"/>
      <c r="P819" s="86"/>
      <c r="Q819" s="86"/>
      <c r="R819" s="86"/>
      <c r="S819" s="86"/>
      <c r="T819" s="87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T819" s="19" t="s">
        <v>168</v>
      </c>
      <c r="AU819" s="19" t="s">
        <v>83</v>
      </c>
    </row>
    <row r="820" s="12" customFormat="1" ht="22.8" customHeight="1">
      <c r="A820" s="12"/>
      <c r="B820" s="198"/>
      <c r="C820" s="199"/>
      <c r="D820" s="200" t="s">
        <v>72</v>
      </c>
      <c r="E820" s="212" t="s">
        <v>1692</v>
      </c>
      <c r="F820" s="212" t="s">
        <v>1693</v>
      </c>
      <c r="G820" s="199"/>
      <c r="H820" s="199"/>
      <c r="I820" s="202"/>
      <c r="J820" s="213">
        <f>BK820</f>
        <v>0</v>
      </c>
      <c r="K820" s="199"/>
      <c r="L820" s="204"/>
      <c r="M820" s="205"/>
      <c r="N820" s="206"/>
      <c r="O820" s="206"/>
      <c r="P820" s="207">
        <f>SUM(P821:P844)</f>
        <v>0</v>
      </c>
      <c r="Q820" s="206"/>
      <c r="R820" s="207">
        <f>SUM(R821:R844)</f>
        <v>0.72725999999999991</v>
      </c>
      <c r="S820" s="206"/>
      <c r="T820" s="208">
        <f>SUM(T821:T844)</f>
        <v>0</v>
      </c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R820" s="209" t="s">
        <v>83</v>
      </c>
      <c r="AT820" s="210" t="s">
        <v>72</v>
      </c>
      <c r="AU820" s="210" t="s">
        <v>81</v>
      </c>
      <c r="AY820" s="209" t="s">
        <v>159</v>
      </c>
      <c r="BK820" s="211">
        <f>SUM(BK821:BK844)</f>
        <v>0</v>
      </c>
    </row>
    <row r="821" s="2" customFormat="1" ht="33" customHeight="1">
      <c r="A821" s="40"/>
      <c r="B821" s="41"/>
      <c r="C821" s="214" t="s">
        <v>1694</v>
      </c>
      <c r="D821" s="214" t="s">
        <v>161</v>
      </c>
      <c r="E821" s="215" t="s">
        <v>1695</v>
      </c>
      <c r="F821" s="216" t="s">
        <v>1696</v>
      </c>
      <c r="G821" s="217" t="s">
        <v>164</v>
      </c>
      <c r="H821" s="218">
        <v>12</v>
      </c>
      <c r="I821" s="219"/>
      <c r="J821" s="220">
        <f>ROUND(I821*H821,2)</f>
        <v>0</v>
      </c>
      <c r="K821" s="216" t="s">
        <v>165</v>
      </c>
      <c r="L821" s="46"/>
      <c r="M821" s="221" t="s">
        <v>19</v>
      </c>
      <c r="N821" s="222" t="s">
        <v>44</v>
      </c>
      <c r="O821" s="86"/>
      <c r="P821" s="223">
        <f>O821*H821</f>
        <v>0</v>
      </c>
      <c r="Q821" s="223">
        <v>0</v>
      </c>
      <c r="R821" s="223">
        <f>Q821*H821</f>
        <v>0</v>
      </c>
      <c r="S821" s="223">
        <v>0</v>
      </c>
      <c r="T821" s="224">
        <f>S821*H821</f>
        <v>0</v>
      </c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R821" s="225" t="s">
        <v>257</v>
      </c>
      <c r="AT821" s="225" t="s">
        <v>161</v>
      </c>
      <c r="AU821" s="225" t="s">
        <v>83</v>
      </c>
      <c r="AY821" s="19" t="s">
        <v>159</v>
      </c>
      <c r="BE821" s="226">
        <f>IF(N821="základní",J821,0)</f>
        <v>0</v>
      </c>
      <c r="BF821" s="226">
        <f>IF(N821="snížená",J821,0)</f>
        <v>0</v>
      </c>
      <c r="BG821" s="226">
        <f>IF(N821="zákl. přenesená",J821,0)</f>
        <v>0</v>
      </c>
      <c r="BH821" s="226">
        <f>IF(N821="sníž. přenesená",J821,0)</f>
        <v>0</v>
      </c>
      <c r="BI821" s="226">
        <f>IF(N821="nulová",J821,0)</f>
        <v>0</v>
      </c>
      <c r="BJ821" s="19" t="s">
        <v>81</v>
      </c>
      <c r="BK821" s="226">
        <f>ROUND(I821*H821,2)</f>
        <v>0</v>
      </c>
      <c r="BL821" s="19" t="s">
        <v>257</v>
      </c>
      <c r="BM821" s="225" t="s">
        <v>1697</v>
      </c>
    </row>
    <row r="822" s="2" customFormat="1">
      <c r="A822" s="40"/>
      <c r="B822" s="41"/>
      <c r="C822" s="42"/>
      <c r="D822" s="227" t="s">
        <v>168</v>
      </c>
      <c r="E822" s="42"/>
      <c r="F822" s="228" t="s">
        <v>1698</v>
      </c>
      <c r="G822" s="42"/>
      <c r="H822" s="42"/>
      <c r="I822" s="229"/>
      <c r="J822" s="42"/>
      <c r="K822" s="42"/>
      <c r="L822" s="46"/>
      <c r="M822" s="230"/>
      <c r="N822" s="231"/>
      <c r="O822" s="86"/>
      <c r="P822" s="86"/>
      <c r="Q822" s="86"/>
      <c r="R822" s="86"/>
      <c r="S822" s="86"/>
      <c r="T822" s="87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T822" s="19" t="s">
        <v>168</v>
      </c>
      <c r="AU822" s="19" t="s">
        <v>83</v>
      </c>
    </row>
    <row r="823" s="13" customFormat="1">
      <c r="A823" s="13"/>
      <c r="B823" s="232"/>
      <c r="C823" s="233"/>
      <c r="D823" s="234" t="s">
        <v>181</v>
      </c>
      <c r="E823" s="235" t="s">
        <v>19</v>
      </c>
      <c r="F823" s="236" t="s">
        <v>1699</v>
      </c>
      <c r="G823" s="233"/>
      <c r="H823" s="237">
        <v>12</v>
      </c>
      <c r="I823" s="238"/>
      <c r="J823" s="233"/>
      <c r="K823" s="233"/>
      <c r="L823" s="239"/>
      <c r="M823" s="240"/>
      <c r="N823" s="241"/>
      <c r="O823" s="241"/>
      <c r="P823" s="241"/>
      <c r="Q823" s="241"/>
      <c r="R823" s="241"/>
      <c r="S823" s="241"/>
      <c r="T823" s="242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43" t="s">
        <v>181</v>
      </c>
      <c r="AU823" s="243" t="s">
        <v>83</v>
      </c>
      <c r="AV823" s="13" t="s">
        <v>83</v>
      </c>
      <c r="AW823" s="13" t="s">
        <v>33</v>
      </c>
      <c r="AX823" s="13" t="s">
        <v>81</v>
      </c>
      <c r="AY823" s="243" t="s">
        <v>159</v>
      </c>
    </row>
    <row r="824" s="2" customFormat="1" ht="24.15" customHeight="1">
      <c r="A824" s="40"/>
      <c r="B824" s="41"/>
      <c r="C824" s="255" t="s">
        <v>1700</v>
      </c>
      <c r="D824" s="255" t="s">
        <v>244</v>
      </c>
      <c r="E824" s="256" t="s">
        <v>1701</v>
      </c>
      <c r="F824" s="257" t="s">
        <v>1702</v>
      </c>
      <c r="G824" s="258" t="s">
        <v>164</v>
      </c>
      <c r="H824" s="259">
        <v>8</v>
      </c>
      <c r="I824" s="260"/>
      <c r="J824" s="261">
        <f>ROUND(I824*H824,2)</f>
        <v>0</v>
      </c>
      <c r="K824" s="257" t="s">
        <v>165</v>
      </c>
      <c r="L824" s="262"/>
      <c r="M824" s="263" t="s">
        <v>19</v>
      </c>
      <c r="N824" s="264" t="s">
        <v>44</v>
      </c>
      <c r="O824" s="86"/>
      <c r="P824" s="223">
        <f>O824*H824</f>
        <v>0</v>
      </c>
      <c r="Q824" s="223">
        <v>0.025000000000000001</v>
      </c>
      <c r="R824" s="223">
        <f>Q824*H824</f>
        <v>0.20000000000000001</v>
      </c>
      <c r="S824" s="223">
        <v>0</v>
      </c>
      <c r="T824" s="224">
        <f>S824*H824</f>
        <v>0</v>
      </c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R824" s="225" t="s">
        <v>353</v>
      </c>
      <c r="AT824" s="225" t="s">
        <v>244</v>
      </c>
      <c r="AU824" s="225" t="s">
        <v>83</v>
      </c>
      <c r="AY824" s="19" t="s">
        <v>159</v>
      </c>
      <c r="BE824" s="226">
        <f>IF(N824="základní",J824,0)</f>
        <v>0</v>
      </c>
      <c r="BF824" s="226">
        <f>IF(N824="snížená",J824,0)</f>
        <v>0</v>
      </c>
      <c r="BG824" s="226">
        <f>IF(N824="zákl. přenesená",J824,0)</f>
        <v>0</v>
      </c>
      <c r="BH824" s="226">
        <f>IF(N824="sníž. přenesená",J824,0)</f>
        <v>0</v>
      </c>
      <c r="BI824" s="226">
        <f>IF(N824="nulová",J824,0)</f>
        <v>0</v>
      </c>
      <c r="BJ824" s="19" t="s">
        <v>81</v>
      </c>
      <c r="BK824" s="226">
        <f>ROUND(I824*H824,2)</f>
        <v>0</v>
      </c>
      <c r="BL824" s="19" t="s">
        <v>257</v>
      </c>
      <c r="BM824" s="225" t="s">
        <v>1703</v>
      </c>
    </row>
    <row r="825" s="2" customFormat="1" ht="21.75" customHeight="1">
      <c r="A825" s="40"/>
      <c r="B825" s="41"/>
      <c r="C825" s="255" t="s">
        <v>1704</v>
      </c>
      <c r="D825" s="255" t="s">
        <v>244</v>
      </c>
      <c r="E825" s="256" t="s">
        <v>1705</v>
      </c>
      <c r="F825" s="257" t="s">
        <v>1706</v>
      </c>
      <c r="G825" s="258" t="s">
        <v>164</v>
      </c>
      <c r="H825" s="259">
        <v>4</v>
      </c>
      <c r="I825" s="260"/>
      <c r="J825" s="261">
        <f>ROUND(I825*H825,2)</f>
        <v>0</v>
      </c>
      <c r="K825" s="257" t="s">
        <v>165</v>
      </c>
      <c r="L825" s="262"/>
      <c r="M825" s="263" t="s">
        <v>19</v>
      </c>
      <c r="N825" s="264" t="s">
        <v>44</v>
      </c>
      <c r="O825" s="86"/>
      <c r="P825" s="223">
        <f>O825*H825</f>
        <v>0</v>
      </c>
      <c r="Q825" s="223">
        <v>0.050000000000000003</v>
      </c>
      <c r="R825" s="223">
        <f>Q825*H825</f>
        <v>0.20000000000000001</v>
      </c>
      <c r="S825" s="223">
        <v>0</v>
      </c>
      <c r="T825" s="224">
        <f>S825*H825</f>
        <v>0</v>
      </c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R825" s="225" t="s">
        <v>353</v>
      </c>
      <c r="AT825" s="225" t="s">
        <v>244</v>
      </c>
      <c r="AU825" s="225" t="s">
        <v>83</v>
      </c>
      <c r="AY825" s="19" t="s">
        <v>159</v>
      </c>
      <c r="BE825" s="226">
        <f>IF(N825="základní",J825,0)</f>
        <v>0</v>
      </c>
      <c r="BF825" s="226">
        <f>IF(N825="snížená",J825,0)</f>
        <v>0</v>
      </c>
      <c r="BG825" s="226">
        <f>IF(N825="zákl. přenesená",J825,0)</f>
        <v>0</v>
      </c>
      <c r="BH825" s="226">
        <f>IF(N825="sníž. přenesená",J825,0)</f>
        <v>0</v>
      </c>
      <c r="BI825" s="226">
        <f>IF(N825="nulová",J825,0)</f>
        <v>0</v>
      </c>
      <c r="BJ825" s="19" t="s">
        <v>81</v>
      </c>
      <c r="BK825" s="226">
        <f>ROUND(I825*H825,2)</f>
        <v>0</v>
      </c>
      <c r="BL825" s="19" t="s">
        <v>257</v>
      </c>
      <c r="BM825" s="225" t="s">
        <v>1707</v>
      </c>
    </row>
    <row r="826" s="2" customFormat="1" ht="33" customHeight="1">
      <c r="A826" s="40"/>
      <c r="B826" s="41"/>
      <c r="C826" s="214" t="s">
        <v>1708</v>
      </c>
      <c r="D826" s="214" t="s">
        <v>161</v>
      </c>
      <c r="E826" s="215" t="s">
        <v>1709</v>
      </c>
      <c r="F826" s="216" t="s">
        <v>1710</v>
      </c>
      <c r="G826" s="217" t="s">
        <v>363</v>
      </c>
      <c r="H826" s="218">
        <v>1</v>
      </c>
      <c r="I826" s="219"/>
      <c r="J826" s="220">
        <f>ROUND(I826*H826,2)</f>
        <v>0</v>
      </c>
      <c r="K826" s="216" t="s">
        <v>165</v>
      </c>
      <c r="L826" s="46"/>
      <c r="M826" s="221" t="s">
        <v>19</v>
      </c>
      <c r="N826" s="222" t="s">
        <v>44</v>
      </c>
      <c r="O826" s="86"/>
      <c r="P826" s="223">
        <f>O826*H826</f>
        <v>0</v>
      </c>
      <c r="Q826" s="223">
        <v>0</v>
      </c>
      <c r="R826" s="223">
        <f>Q826*H826</f>
        <v>0</v>
      </c>
      <c r="S826" s="223">
        <v>0</v>
      </c>
      <c r="T826" s="224">
        <f>S826*H826</f>
        <v>0</v>
      </c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R826" s="225" t="s">
        <v>257</v>
      </c>
      <c r="AT826" s="225" t="s">
        <v>161</v>
      </c>
      <c r="AU826" s="225" t="s">
        <v>83</v>
      </c>
      <c r="AY826" s="19" t="s">
        <v>159</v>
      </c>
      <c r="BE826" s="226">
        <f>IF(N826="základní",J826,0)</f>
        <v>0</v>
      </c>
      <c r="BF826" s="226">
        <f>IF(N826="snížená",J826,0)</f>
        <v>0</v>
      </c>
      <c r="BG826" s="226">
        <f>IF(N826="zákl. přenesená",J826,0)</f>
        <v>0</v>
      </c>
      <c r="BH826" s="226">
        <f>IF(N826="sníž. přenesená",J826,0)</f>
        <v>0</v>
      </c>
      <c r="BI826" s="226">
        <f>IF(N826="nulová",J826,0)</f>
        <v>0</v>
      </c>
      <c r="BJ826" s="19" t="s">
        <v>81</v>
      </c>
      <c r="BK826" s="226">
        <f>ROUND(I826*H826,2)</f>
        <v>0</v>
      </c>
      <c r="BL826" s="19" t="s">
        <v>257</v>
      </c>
      <c r="BM826" s="225" t="s">
        <v>1711</v>
      </c>
    </row>
    <row r="827" s="2" customFormat="1">
      <c r="A827" s="40"/>
      <c r="B827" s="41"/>
      <c r="C827" s="42"/>
      <c r="D827" s="227" t="s">
        <v>168</v>
      </c>
      <c r="E827" s="42"/>
      <c r="F827" s="228" t="s">
        <v>1712</v>
      </c>
      <c r="G827" s="42"/>
      <c r="H827" s="42"/>
      <c r="I827" s="229"/>
      <c r="J827" s="42"/>
      <c r="K827" s="42"/>
      <c r="L827" s="46"/>
      <c r="M827" s="230"/>
      <c r="N827" s="231"/>
      <c r="O827" s="86"/>
      <c r="P827" s="86"/>
      <c r="Q827" s="86"/>
      <c r="R827" s="86"/>
      <c r="S827" s="86"/>
      <c r="T827" s="87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T827" s="19" t="s">
        <v>168</v>
      </c>
      <c r="AU827" s="19" t="s">
        <v>83</v>
      </c>
    </row>
    <row r="828" s="2" customFormat="1" ht="21.75" customHeight="1">
      <c r="A828" s="40"/>
      <c r="B828" s="41"/>
      <c r="C828" s="255" t="s">
        <v>1713</v>
      </c>
      <c r="D828" s="255" t="s">
        <v>244</v>
      </c>
      <c r="E828" s="256" t="s">
        <v>1714</v>
      </c>
      <c r="F828" s="257" t="s">
        <v>1715</v>
      </c>
      <c r="G828" s="258" t="s">
        <v>363</v>
      </c>
      <c r="H828" s="259">
        <v>1</v>
      </c>
      <c r="I828" s="260"/>
      <c r="J828" s="261">
        <f>ROUND(I828*H828,2)</f>
        <v>0</v>
      </c>
      <c r="K828" s="257" t="s">
        <v>165</v>
      </c>
      <c r="L828" s="262"/>
      <c r="M828" s="263" t="s">
        <v>19</v>
      </c>
      <c r="N828" s="264" t="s">
        <v>44</v>
      </c>
      <c r="O828" s="86"/>
      <c r="P828" s="223">
        <f>O828*H828</f>
        <v>0</v>
      </c>
      <c r="Q828" s="223">
        <v>0.1176</v>
      </c>
      <c r="R828" s="223">
        <f>Q828*H828</f>
        <v>0.1176</v>
      </c>
      <c r="S828" s="223">
        <v>0</v>
      </c>
      <c r="T828" s="224">
        <f>S828*H828</f>
        <v>0</v>
      </c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R828" s="225" t="s">
        <v>353</v>
      </c>
      <c r="AT828" s="225" t="s">
        <v>244</v>
      </c>
      <c r="AU828" s="225" t="s">
        <v>83</v>
      </c>
      <c r="AY828" s="19" t="s">
        <v>159</v>
      </c>
      <c r="BE828" s="226">
        <f>IF(N828="základní",J828,0)</f>
        <v>0</v>
      </c>
      <c r="BF828" s="226">
        <f>IF(N828="snížená",J828,0)</f>
        <v>0</v>
      </c>
      <c r="BG828" s="226">
        <f>IF(N828="zákl. přenesená",J828,0)</f>
        <v>0</v>
      </c>
      <c r="BH828" s="226">
        <f>IF(N828="sníž. přenesená",J828,0)</f>
        <v>0</v>
      </c>
      <c r="BI828" s="226">
        <f>IF(N828="nulová",J828,0)</f>
        <v>0</v>
      </c>
      <c r="BJ828" s="19" t="s">
        <v>81</v>
      </c>
      <c r="BK828" s="226">
        <f>ROUND(I828*H828,2)</f>
        <v>0</v>
      </c>
      <c r="BL828" s="19" t="s">
        <v>257</v>
      </c>
      <c r="BM828" s="225" t="s">
        <v>1716</v>
      </c>
    </row>
    <row r="829" s="2" customFormat="1">
      <c r="A829" s="40"/>
      <c r="B829" s="41"/>
      <c r="C829" s="42"/>
      <c r="D829" s="234" t="s">
        <v>1106</v>
      </c>
      <c r="E829" s="42"/>
      <c r="F829" s="275" t="s">
        <v>1548</v>
      </c>
      <c r="G829" s="42"/>
      <c r="H829" s="42"/>
      <c r="I829" s="229"/>
      <c r="J829" s="42"/>
      <c r="K829" s="42"/>
      <c r="L829" s="46"/>
      <c r="M829" s="230"/>
      <c r="N829" s="231"/>
      <c r="O829" s="86"/>
      <c r="P829" s="86"/>
      <c r="Q829" s="86"/>
      <c r="R829" s="86"/>
      <c r="S829" s="86"/>
      <c r="T829" s="87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T829" s="19" t="s">
        <v>1106</v>
      </c>
      <c r="AU829" s="19" t="s">
        <v>83</v>
      </c>
    </row>
    <row r="830" s="2" customFormat="1" ht="33" customHeight="1">
      <c r="A830" s="40"/>
      <c r="B830" s="41"/>
      <c r="C830" s="214" t="s">
        <v>1717</v>
      </c>
      <c r="D830" s="214" t="s">
        <v>161</v>
      </c>
      <c r="E830" s="215" t="s">
        <v>1718</v>
      </c>
      <c r="F830" s="216" t="s">
        <v>1719</v>
      </c>
      <c r="G830" s="217" t="s">
        <v>363</v>
      </c>
      <c r="H830" s="218">
        <v>1</v>
      </c>
      <c r="I830" s="219"/>
      <c r="J830" s="220">
        <f>ROUND(I830*H830,2)</f>
        <v>0</v>
      </c>
      <c r="K830" s="216" t="s">
        <v>165</v>
      </c>
      <c r="L830" s="46"/>
      <c r="M830" s="221" t="s">
        <v>19</v>
      </c>
      <c r="N830" s="222" t="s">
        <v>44</v>
      </c>
      <c r="O830" s="86"/>
      <c r="P830" s="223">
        <f>O830*H830</f>
        <v>0</v>
      </c>
      <c r="Q830" s="223">
        <v>0</v>
      </c>
      <c r="R830" s="223">
        <f>Q830*H830</f>
        <v>0</v>
      </c>
      <c r="S830" s="223">
        <v>0</v>
      </c>
      <c r="T830" s="224">
        <f>S830*H830</f>
        <v>0</v>
      </c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R830" s="225" t="s">
        <v>257</v>
      </c>
      <c r="AT830" s="225" t="s">
        <v>161</v>
      </c>
      <c r="AU830" s="225" t="s">
        <v>83</v>
      </c>
      <c r="AY830" s="19" t="s">
        <v>159</v>
      </c>
      <c r="BE830" s="226">
        <f>IF(N830="základní",J830,0)</f>
        <v>0</v>
      </c>
      <c r="BF830" s="226">
        <f>IF(N830="snížená",J830,0)</f>
        <v>0</v>
      </c>
      <c r="BG830" s="226">
        <f>IF(N830="zákl. přenesená",J830,0)</f>
        <v>0</v>
      </c>
      <c r="BH830" s="226">
        <f>IF(N830="sníž. přenesená",J830,0)</f>
        <v>0</v>
      </c>
      <c r="BI830" s="226">
        <f>IF(N830="nulová",J830,0)</f>
        <v>0</v>
      </c>
      <c r="BJ830" s="19" t="s">
        <v>81</v>
      </c>
      <c r="BK830" s="226">
        <f>ROUND(I830*H830,2)</f>
        <v>0</v>
      </c>
      <c r="BL830" s="19" t="s">
        <v>257</v>
      </c>
      <c r="BM830" s="225" t="s">
        <v>1720</v>
      </c>
    </row>
    <row r="831" s="2" customFormat="1">
      <c r="A831" s="40"/>
      <c r="B831" s="41"/>
      <c r="C831" s="42"/>
      <c r="D831" s="227" t="s">
        <v>168</v>
      </c>
      <c r="E831" s="42"/>
      <c r="F831" s="228" t="s">
        <v>1721</v>
      </c>
      <c r="G831" s="42"/>
      <c r="H831" s="42"/>
      <c r="I831" s="229"/>
      <c r="J831" s="42"/>
      <c r="K831" s="42"/>
      <c r="L831" s="46"/>
      <c r="M831" s="230"/>
      <c r="N831" s="231"/>
      <c r="O831" s="86"/>
      <c r="P831" s="86"/>
      <c r="Q831" s="86"/>
      <c r="R831" s="86"/>
      <c r="S831" s="86"/>
      <c r="T831" s="87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T831" s="19" t="s">
        <v>168</v>
      </c>
      <c r="AU831" s="19" t="s">
        <v>83</v>
      </c>
    </row>
    <row r="832" s="2" customFormat="1" ht="21.75" customHeight="1">
      <c r="A832" s="40"/>
      <c r="B832" s="41"/>
      <c r="C832" s="255" t="s">
        <v>1722</v>
      </c>
      <c r="D832" s="255" t="s">
        <v>244</v>
      </c>
      <c r="E832" s="256" t="s">
        <v>1723</v>
      </c>
      <c r="F832" s="257" t="s">
        <v>1724</v>
      </c>
      <c r="G832" s="258" t="s">
        <v>363</v>
      </c>
      <c r="H832" s="259">
        <v>1</v>
      </c>
      <c r="I832" s="260"/>
      <c r="J832" s="261">
        <f>ROUND(I832*H832,2)</f>
        <v>0</v>
      </c>
      <c r="K832" s="257" t="s">
        <v>165</v>
      </c>
      <c r="L832" s="262"/>
      <c r="M832" s="263" t="s">
        <v>19</v>
      </c>
      <c r="N832" s="264" t="s">
        <v>44</v>
      </c>
      <c r="O832" s="86"/>
      <c r="P832" s="223">
        <f>O832*H832</f>
        <v>0</v>
      </c>
      <c r="Q832" s="223">
        <v>0.18099999999999999</v>
      </c>
      <c r="R832" s="223">
        <f>Q832*H832</f>
        <v>0.18099999999999999</v>
      </c>
      <c r="S832" s="223">
        <v>0</v>
      </c>
      <c r="T832" s="224">
        <f>S832*H832</f>
        <v>0</v>
      </c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R832" s="225" t="s">
        <v>353</v>
      </c>
      <c r="AT832" s="225" t="s">
        <v>244</v>
      </c>
      <c r="AU832" s="225" t="s">
        <v>83</v>
      </c>
      <c r="AY832" s="19" t="s">
        <v>159</v>
      </c>
      <c r="BE832" s="226">
        <f>IF(N832="základní",J832,0)</f>
        <v>0</v>
      </c>
      <c r="BF832" s="226">
        <f>IF(N832="snížená",J832,0)</f>
        <v>0</v>
      </c>
      <c r="BG832" s="226">
        <f>IF(N832="zákl. přenesená",J832,0)</f>
        <v>0</v>
      </c>
      <c r="BH832" s="226">
        <f>IF(N832="sníž. přenesená",J832,0)</f>
        <v>0</v>
      </c>
      <c r="BI832" s="226">
        <f>IF(N832="nulová",J832,0)</f>
        <v>0</v>
      </c>
      <c r="BJ832" s="19" t="s">
        <v>81</v>
      </c>
      <c r="BK832" s="226">
        <f>ROUND(I832*H832,2)</f>
        <v>0</v>
      </c>
      <c r="BL832" s="19" t="s">
        <v>257</v>
      </c>
      <c r="BM832" s="225" t="s">
        <v>1725</v>
      </c>
    </row>
    <row r="833" s="2" customFormat="1">
      <c r="A833" s="40"/>
      <c r="B833" s="41"/>
      <c r="C833" s="42"/>
      <c r="D833" s="234" t="s">
        <v>1106</v>
      </c>
      <c r="E833" s="42"/>
      <c r="F833" s="275" t="s">
        <v>1548</v>
      </c>
      <c r="G833" s="42"/>
      <c r="H833" s="42"/>
      <c r="I833" s="229"/>
      <c r="J833" s="42"/>
      <c r="K833" s="42"/>
      <c r="L833" s="46"/>
      <c r="M833" s="230"/>
      <c r="N833" s="231"/>
      <c r="O833" s="86"/>
      <c r="P833" s="86"/>
      <c r="Q833" s="86"/>
      <c r="R833" s="86"/>
      <c r="S833" s="86"/>
      <c r="T833" s="87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T833" s="19" t="s">
        <v>1106</v>
      </c>
      <c r="AU833" s="19" t="s">
        <v>83</v>
      </c>
    </row>
    <row r="834" s="2" customFormat="1" ht="37.8" customHeight="1">
      <c r="A834" s="40"/>
      <c r="B834" s="41"/>
      <c r="C834" s="214" t="s">
        <v>1726</v>
      </c>
      <c r="D834" s="214" t="s">
        <v>161</v>
      </c>
      <c r="E834" s="215" t="s">
        <v>1727</v>
      </c>
      <c r="F834" s="216" t="s">
        <v>1728</v>
      </c>
      <c r="G834" s="217" t="s">
        <v>363</v>
      </c>
      <c r="H834" s="218">
        <v>2</v>
      </c>
      <c r="I834" s="219"/>
      <c r="J834" s="220">
        <f>ROUND(I834*H834,2)</f>
        <v>0</v>
      </c>
      <c r="K834" s="216" t="s">
        <v>165</v>
      </c>
      <c r="L834" s="46"/>
      <c r="M834" s="221" t="s">
        <v>19</v>
      </c>
      <c r="N834" s="222" t="s">
        <v>44</v>
      </c>
      <c r="O834" s="86"/>
      <c r="P834" s="223">
        <f>O834*H834</f>
        <v>0</v>
      </c>
      <c r="Q834" s="223">
        <v>0</v>
      </c>
      <c r="R834" s="223">
        <f>Q834*H834</f>
        <v>0</v>
      </c>
      <c r="S834" s="223">
        <v>0</v>
      </c>
      <c r="T834" s="224">
        <f>S834*H834</f>
        <v>0</v>
      </c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R834" s="225" t="s">
        <v>257</v>
      </c>
      <c r="AT834" s="225" t="s">
        <v>161</v>
      </c>
      <c r="AU834" s="225" t="s">
        <v>83</v>
      </c>
      <c r="AY834" s="19" t="s">
        <v>159</v>
      </c>
      <c r="BE834" s="226">
        <f>IF(N834="základní",J834,0)</f>
        <v>0</v>
      </c>
      <c r="BF834" s="226">
        <f>IF(N834="snížená",J834,0)</f>
        <v>0</v>
      </c>
      <c r="BG834" s="226">
        <f>IF(N834="zákl. přenesená",J834,0)</f>
        <v>0</v>
      </c>
      <c r="BH834" s="226">
        <f>IF(N834="sníž. přenesená",J834,0)</f>
        <v>0</v>
      </c>
      <c r="BI834" s="226">
        <f>IF(N834="nulová",J834,0)</f>
        <v>0</v>
      </c>
      <c r="BJ834" s="19" t="s">
        <v>81</v>
      </c>
      <c r="BK834" s="226">
        <f>ROUND(I834*H834,2)</f>
        <v>0</v>
      </c>
      <c r="BL834" s="19" t="s">
        <v>257</v>
      </c>
      <c r="BM834" s="225" t="s">
        <v>1729</v>
      </c>
    </row>
    <row r="835" s="2" customFormat="1">
      <c r="A835" s="40"/>
      <c r="B835" s="41"/>
      <c r="C835" s="42"/>
      <c r="D835" s="227" t="s">
        <v>168</v>
      </c>
      <c r="E835" s="42"/>
      <c r="F835" s="228" t="s">
        <v>1730</v>
      </c>
      <c r="G835" s="42"/>
      <c r="H835" s="42"/>
      <c r="I835" s="229"/>
      <c r="J835" s="42"/>
      <c r="K835" s="42"/>
      <c r="L835" s="46"/>
      <c r="M835" s="230"/>
      <c r="N835" s="231"/>
      <c r="O835" s="86"/>
      <c r="P835" s="86"/>
      <c r="Q835" s="86"/>
      <c r="R835" s="86"/>
      <c r="S835" s="86"/>
      <c r="T835" s="87"/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T835" s="19" t="s">
        <v>168</v>
      </c>
      <c r="AU835" s="19" t="s">
        <v>83</v>
      </c>
    </row>
    <row r="836" s="2" customFormat="1" ht="24.15" customHeight="1">
      <c r="A836" s="40"/>
      <c r="B836" s="41"/>
      <c r="C836" s="255" t="s">
        <v>1731</v>
      </c>
      <c r="D836" s="255" t="s">
        <v>244</v>
      </c>
      <c r="E836" s="256" t="s">
        <v>1732</v>
      </c>
      <c r="F836" s="257" t="s">
        <v>1733</v>
      </c>
      <c r="G836" s="258" t="s">
        <v>363</v>
      </c>
      <c r="H836" s="259">
        <v>2</v>
      </c>
      <c r="I836" s="260"/>
      <c r="J836" s="261">
        <f>ROUND(I836*H836,2)</f>
        <v>0</v>
      </c>
      <c r="K836" s="257" t="s">
        <v>165</v>
      </c>
      <c r="L836" s="262"/>
      <c r="M836" s="263" t="s">
        <v>19</v>
      </c>
      <c r="N836" s="264" t="s">
        <v>44</v>
      </c>
      <c r="O836" s="86"/>
      <c r="P836" s="223">
        <f>O836*H836</f>
        <v>0</v>
      </c>
      <c r="Q836" s="223">
        <v>0.002</v>
      </c>
      <c r="R836" s="223">
        <f>Q836*H836</f>
        <v>0.0040000000000000001</v>
      </c>
      <c r="S836" s="223">
        <v>0</v>
      </c>
      <c r="T836" s="224">
        <f>S836*H836</f>
        <v>0</v>
      </c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R836" s="225" t="s">
        <v>353</v>
      </c>
      <c r="AT836" s="225" t="s">
        <v>244</v>
      </c>
      <c r="AU836" s="225" t="s">
        <v>83</v>
      </c>
      <c r="AY836" s="19" t="s">
        <v>159</v>
      </c>
      <c r="BE836" s="226">
        <f>IF(N836="základní",J836,0)</f>
        <v>0</v>
      </c>
      <c r="BF836" s="226">
        <f>IF(N836="snížená",J836,0)</f>
        <v>0</v>
      </c>
      <c r="BG836" s="226">
        <f>IF(N836="zákl. přenesená",J836,0)</f>
        <v>0</v>
      </c>
      <c r="BH836" s="226">
        <f>IF(N836="sníž. přenesená",J836,0)</f>
        <v>0</v>
      </c>
      <c r="BI836" s="226">
        <f>IF(N836="nulová",J836,0)</f>
        <v>0</v>
      </c>
      <c r="BJ836" s="19" t="s">
        <v>81</v>
      </c>
      <c r="BK836" s="226">
        <f>ROUND(I836*H836,2)</f>
        <v>0</v>
      </c>
      <c r="BL836" s="19" t="s">
        <v>257</v>
      </c>
      <c r="BM836" s="225" t="s">
        <v>1734</v>
      </c>
    </row>
    <row r="837" s="2" customFormat="1" ht="24.15" customHeight="1">
      <c r="A837" s="40"/>
      <c r="B837" s="41"/>
      <c r="C837" s="214" t="s">
        <v>1735</v>
      </c>
      <c r="D837" s="214" t="s">
        <v>161</v>
      </c>
      <c r="E837" s="215" t="s">
        <v>1736</v>
      </c>
      <c r="F837" s="216" t="s">
        <v>1737</v>
      </c>
      <c r="G837" s="217" t="s">
        <v>363</v>
      </c>
      <c r="H837" s="218">
        <v>2</v>
      </c>
      <c r="I837" s="219"/>
      <c r="J837" s="220">
        <f>ROUND(I837*H837,2)</f>
        <v>0</v>
      </c>
      <c r="K837" s="216" t="s">
        <v>165</v>
      </c>
      <c r="L837" s="46"/>
      <c r="M837" s="221" t="s">
        <v>19</v>
      </c>
      <c r="N837" s="222" t="s">
        <v>44</v>
      </c>
      <c r="O837" s="86"/>
      <c r="P837" s="223">
        <f>O837*H837</f>
        <v>0</v>
      </c>
      <c r="Q837" s="223">
        <v>0</v>
      </c>
      <c r="R837" s="223">
        <f>Q837*H837</f>
        <v>0</v>
      </c>
      <c r="S837" s="223">
        <v>0</v>
      </c>
      <c r="T837" s="224">
        <f>S837*H837</f>
        <v>0</v>
      </c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R837" s="225" t="s">
        <v>257</v>
      </c>
      <c r="AT837" s="225" t="s">
        <v>161</v>
      </c>
      <c r="AU837" s="225" t="s">
        <v>83</v>
      </c>
      <c r="AY837" s="19" t="s">
        <v>159</v>
      </c>
      <c r="BE837" s="226">
        <f>IF(N837="základní",J837,0)</f>
        <v>0</v>
      </c>
      <c r="BF837" s="226">
        <f>IF(N837="snížená",J837,0)</f>
        <v>0</v>
      </c>
      <c r="BG837" s="226">
        <f>IF(N837="zákl. přenesená",J837,0)</f>
        <v>0</v>
      </c>
      <c r="BH837" s="226">
        <f>IF(N837="sníž. přenesená",J837,0)</f>
        <v>0</v>
      </c>
      <c r="BI837" s="226">
        <f>IF(N837="nulová",J837,0)</f>
        <v>0</v>
      </c>
      <c r="BJ837" s="19" t="s">
        <v>81</v>
      </c>
      <c r="BK837" s="226">
        <f>ROUND(I837*H837,2)</f>
        <v>0</v>
      </c>
      <c r="BL837" s="19" t="s">
        <v>257</v>
      </c>
      <c r="BM837" s="225" t="s">
        <v>1738</v>
      </c>
    </row>
    <row r="838" s="2" customFormat="1">
      <c r="A838" s="40"/>
      <c r="B838" s="41"/>
      <c r="C838" s="42"/>
      <c r="D838" s="227" t="s">
        <v>168</v>
      </c>
      <c r="E838" s="42"/>
      <c r="F838" s="228" t="s">
        <v>1739</v>
      </c>
      <c r="G838" s="42"/>
      <c r="H838" s="42"/>
      <c r="I838" s="229"/>
      <c r="J838" s="42"/>
      <c r="K838" s="42"/>
      <c r="L838" s="46"/>
      <c r="M838" s="230"/>
      <c r="N838" s="231"/>
      <c r="O838" s="86"/>
      <c r="P838" s="86"/>
      <c r="Q838" s="86"/>
      <c r="R838" s="86"/>
      <c r="S838" s="86"/>
      <c r="T838" s="87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T838" s="19" t="s">
        <v>168</v>
      </c>
      <c r="AU838" s="19" t="s">
        <v>83</v>
      </c>
    </row>
    <row r="839" s="2" customFormat="1" ht="24.15" customHeight="1">
      <c r="A839" s="40"/>
      <c r="B839" s="41"/>
      <c r="C839" s="255" t="s">
        <v>1740</v>
      </c>
      <c r="D839" s="255" t="s">
        <v>244</v>
      </c>
      <c r="E839" s="256" t="s">
        <v>1741</v>
      </c>
      <c r="F839" s="257" t="s">
        <v>1742</v>
      </c>
      <c r="G839" s="258" t="s">
        <v>363</v>
      </c>
      <c r="H839" s="259">
        <v>2</v>
      </c>
      <c r="I839" s="260"/>
      <c r="J839" s="261">
        <f>ROUND(I839*H839,2)</f>
        <v>0</v>
      </c>
      <c r="K839" s="257" t="s">
        <v>165</v>
      </c>
      <c r="L839" s="262"/>
      <c r="M839" s="263" t="s">
        <v>19</v>
      </c>
      <c r="N839" s="264" t="s">
        <v>44</v>
      </c>
      <c r="O839" s="86"/>
      <c r="P839" s="223">
        <f>O839*H839</f>
        <v>0</v>
      </c>
      <c r="Q839" s="223">
        <v>0.012</v>
      </c>
      <c r="R839" s="223">
        <f>Q839*H839</f>
        <v>0.024</v>
      </c>
      <c r="S839" s="223">
        <v>0</v>
      </c>
      <c r="T839" s="224">
        <f>S839*H839</f>
        <v>0</v>
      </c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R839" s="225" t="s">
        <v>353</v>
      </c>
      <c r="AT839" s="225" t="s">
        <v>244</v>
      </c>
      <c r="AU839" s="225" t="s">
        <v>83</v>
      </c>
      <c r="AY839" s="19" t="s">
        <v>159</v>
      </c>
      <c r="BE839" s="226">
        <f>IF(N839="základní",J839,0)</f>
        <v>0</v>
      </c>
      <c r="BF839" s="226">
        <f>IF(N839="snížená",J839,0)</f>
        <v>0</v>
      </c>
      <c r="BG839" s="226">
        <f>IF(N839="zákl. přenesená",J839,0)</f>
        <v>0</v>
      </c>
      <c r="BH839" s="226">
        <f>IF(N839="sníž. přenesená",J839,0)</f>
        <v>0</v>
      </c>
      <c r="BI839" s="226">
        <f>IF(N839="nulová",J839,0)</f>
        <v>0</v>
      </c>
      <c r="BJ839" s="19" t="s">
        <v>81</v>
      </c>
      <c r="BK839" s="226">
        <f>ROUND(I839*H839,2)</f>
        <v>0</v>
      </c>
      <c r="BL839" s="19" t="s">
        <v>257</v>
      </c>
      <c r="BM839" s="225" t="s">
        <v>1743</v>
      </c>
    </row>
    <row r="840" s="2" customFormat="1" ht="37.8" customHeight="1">
      <c r="A840" s="40"/>
      <c r="B840" s="41"/>
      <c r="C840" s="214" t="s">
        <v>1744</v>
      </c>
      <c r="D840" s="214" t="s">
        <v>161</v>
      </c>
      <c r="E840" s="215" t="s">
        <v>1745</v>
      </c>
      <c r="F840" s="216" t="s">
        <v>1746</v>
      </c>
      <c r="G840" s="217" t="s">
        <v>1747</v>
      </c>
      <c r="H840" s="218">
        <v>2</v>
      </c>
      <c r="I840" s="219"/>
      <c r="J840" s="220">
        <f>ROUND(I840*H840,2)</f>
        <v>0</v>
      </c>
      <c r="K840" s="216" t="s">
        <v>165</v>
      </c>
      <c r="L840" s="46"/>
      <c r="M840" s="221" t="s">
        <v>19</v>
      </c>
      <c r="N840" s="222" t="s">
        <v>44</v>
      </c>
      <c r="O840" s="86"/>
      <c r="P840" s="223">
        <f>O840*H840</f>
        <v>0</v>
      </c>
      <c r="Q840" s="223">
        <v>0</v>
      </c>
      <c r="R840" s="223">
        <f>Q840*H840</f>
        <v>0</v>
      </c>
      <c r="S840" s="223">
        <v>0</v>
      </c>
      <c r="T840" s="224">
        <f>S840*H840</f>
        <v>0</v>
      </c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R840" s="225" t="s">
        <v>257</v>
      </c>
      <c r="AT840" s="225" t="s">
        <v>161</v>
      </c>
      <c r="AU840" s="225" t="s">
        <v>83</v>
      </c>
      <c r="AY840" s="19" t="s">
        <v>159</v>
      </c>
      <c r="BE840" s="226">
        <f>IF(N840="základní",J840,0)</f>
        <v>0</v>
      </c>
      <c r="BF840" s="226">
        <f>IF(N840="snížená",J840,0)</f>
        <v>0</v>
      </c>
      <c r="BG840" s="226">
        <f>IF(N840="zákl. přenesená",J840,0)</f>
        <v>0</v>
      </c>
      <c r="BH840" s="226">
        <f>IF(N840="sníž. přenesená",J840,0)</f>
        <v>0</v>
      </c>
      <c r="BI840" s="226">
        <f>IF(N840="nulová",J840,0)</f>
        <v>0</v>
      </c>
      <c r="BJ840" s="19" t="s">
        <v>81</v>
      </c>
      <c r="BK840" s="226">
        <f>ROUND(I840*H840,2)</f>
        <v>0</v>
      </c>
      <c r="BL840" s="19" t="s">
        <v>257</v>
      </c>
      <c r="BM840" s="225" t="s">
        <v>1748</v>
      </c>
    </row>
    <row r="841" s="2" customFormat="1">
      <c r="A841" s="40"/>
      <c r="B841" s="41"/>
      <c r="C841" s="42"/>
      <c r="D841" s="227" t="s">
        <v>168</v>
      </c>
      <c r="E841" s="42"/>
      <c r="F841" s="228" t="s">
        <v>1749</v>
      </c>
      <c r="G841" s="42"/>
      <c r="H841" s="42"/>
      <c r="I841" s="229"/>
      <c r="J841" s="42"/>
      <c r="K841" s="42"/>
      <c r="L841" s="46"/>
      <c r="M841" s="230"/>
      <c r="N841" s="231"/>
      <c r="O841" s="86"/>
      <c r="P841" s="86"/>
      <c r="Q841" s="86"/>
      <c r="R841" s="86"/>
      <c r="S841" s="86"/>
      <c r="T841" s="87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T841" s="19" t="s">
        <v>168</v>
      </c>
      <c r="AU841" s="19" t="s">
        <v>83</v>
      </c>
    </row>
    <row r="842" s="2" customFormat="1" ht="21.75" customHeight="1">
      <c r="A842" s="40"/>
      <c r="B842" s="41"/>
      <c r="C842" s="255" t="s">
        <v>1750</v>
      </c>
      <c r="D842" s="255" t="s">
        <v>244</v>
      </c>
      <c r="E842" s="256" t="s">
        <v>1751</v>
      </c>
      <c r="F842" s="257" t="s">
        <v>1752</v>
      </c>
      <c r="G842" s="258" t="s">
        <v>1753</v>
      </c>
      <c r="H842" s="259">
        <v>2</v>
      </c>
      <c r="I842" s="260"/>
      <c r="J842" s="261">
        <f>ROUND(I842*H842,2)</f>
        <v>0</v>
      </c>
      <c r="K842" s="257" t="s">
        <v>165</v>
      </c>
      <c r="L842" s="262"/>
      <c r="M842" s="263" t="s">
        <v>19</v>
      </c>
      <c r="N842" s="264" t="s">
        <v>44</v>
      </c>
      <c r="O842" s="86"/>
      <c r="P842" s="223">
        <f>O842*H842</f>
        <v>0</v>
      </c>
      <c r="Q842" s="223">
        <v>0.00033</v>
      </c>
      <c r="R842" s="223">
        <f>Q842*H842</f>
        <v>0.00066</v>
      </c>
      <c r="S842" s="223">
        <v>0</v>
      </c>
      <c r="T842" s="224">
        <f>S842*H842</f>
        <v>0</v>
      </c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R842" s="225" t="s">
        <v>353</v>
      </c>
      <c r="AT842" s="225" t="s">
        <v>244</v>
      </c>
      <c r="AU842" s="225" t="s">
        <v>83</v>
      </c>
      <c r="AY842" s="19" t="s">
        <v>159</v>
      </c>
      <c r="BE842" s="226">
        <f>IF(N842="základní",J842,0)</f>
        <v>0</v>
      </c>
      <c r="BF842" s="226">
        <f>IF(N842="snížená",J842,0)</f>
        <v>0</v>
      </c>
      <c r="BG842" s="226">
        <f>IF(N842="zákl. přenesená",J842,0)</f>
        <v>0</v>
      </c>
      <c r="BH842" s="226">
        <f>IF(N842="sníž. přenesená",J842,0)</f>
        <v>0</v>
      </c>
      <c r="BI842" s="226">
        <f>IF(N842="nulová",J842,0)</f>
        <v>0</v>
      </c>
      <c r="BJ842" s="19" t="s">
        <v>81</v>
      </c>
      <c r="BK842" s="226">
        <f>ROUND(I842*H842,2)</f>
        <v>0</v>
      </c>
      <c r="BL842" s="19" t="s">
        <v>257</v>
      </c>
      <c r="BM842" s="225" t="s">
        <v>1754</v>
      </c>
    </row>
    <row r="843" s="2" customFormat="1" ht="55.5" customHeight="1">
      <c r="A843" s="40"/>
      <c r="B843" s="41"/>
      <c r="C843" s="214" t="s">
        <v>1755</v>
      </c>
      <c r="D843" s="214" t="s">
        <v>161</v>
      </c>
      <c r="E843" s="215" t="s">
        <v>1756</v>
      </c>
      <c r="F843" s="216" t="s">
        <v>1757</v>
      </c>
      <c r="G843" s="217" t="s">
        <v>247</v>
      </c>
      <c r="H843" s="218">
        <v>0.72699999999999998</v>
      </c>
      <c r="I843" s="219"/>
      <c r="J843" s="220">
        <f>ROUND(I843*H843,2)</f>
        <v>0</v>
      </c>
      <c r="K843" s="216" t="s">
        <v>165</v>
      </c>
      <c r="L843" s="46"/>
      <c r="M843" s="221" t="s">
        <v>19</v>
      </c>
      <c r="N843" s="222" t="s">
        <v>44</v>
      </c>
      <c r="O843" s="86"/>
      <c r="P843" s="223">
        <f>O843*H843</f>
        <v>0</v>
      </c>
      <c r="Q843" s="223">
        <v>0</v>
      </c>
      <c r="R843" s="223">
        <f>Q843*H843</f>
        <v>0</v>
      </c>
      <c r="S843" s="223">
        <v>0</v>
      </c>
      <c r="T843" s="224">
        <f>S843*H843</f>
        <v>0</v>
      </c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R843" s="225" t="s">
        <v>257</v>
      </c>
      <c r="AT843" s="225" t="s">
        <v>161</v>
      </c>
      <c r="AU843" s="225" t="s">
        <v>83</v>
      </c>
      <c r="AY843" s="19" t="s">
        <v>159</v>
      </c>
      <c r="BE843" s="226">
        <f>IF(N843="základní",J843,0)</f>
        <v>0</v>
      </c>
      <c r="BF843" s="226">
        <f>IF(N843="snížená",J843,0)</f>
        <v>0</v>
      </c>
      <c r="BG843" s="226">
        <f>IF(N843="zákl. přenesená",J843,0)</f>
        <v>0</v>
      </c>
      <c r="BH843" s="226">
        <f>IF(N843="sníž. přenesená",J843,0)</f>
        <v>0</v>
      </c>
      <c r="BI843" s="226">
        <f>IF(N843="nulová",J843,0)</f>
        <v>0</v>
      </c>
      <c r="BJ843" s="19" t="s">
        <v>81</v>
      </c>
      <c r="BK843" s="226">
        <f>ROUND(I843*H843,2)</f>
        <v>0</v>
      </c>
      <c r="BL843" s="19" t="s">
        <v>257</v>
      </c>
      <c r="BM843" s="225" t="s">
        <v>1758</v>
      </c>
    </row>
    <row r="844" s="2" customFormat="1">
      <c r="A844" s="40"/>
      <c r="B844" s="41"/>
      <c r="C844" s="42"/>
      <c r="D844" s="227" t="s">
        <v>168</v>
      </c>
      <c r="E844" s="42"/>
      <c r="F844" s="228" t="s">
        <v>1759</v>
      </c>
      <c r="G844" s="42"/>
      <c r="H844" s="42"/>
      <c r="I844" s="229"/>
      <c r="J844" s="42"/>
      <c r="K844" s="42"/>
      <c r="L844" s="46"/>
      <c r="M844" s="230"/>
      <c r="N844" s="231"/>
      <c r="O844" s="86"/>
      <c r="P844" s="86"/>
      <c r="Q844" s="86"/>
      <c r="R844" s="86"/>
      <c r="S844" s="86"/>
      <c r="T844" s="87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T844" s="19" t="s">
        <v>168</v>
      </c>
      <c r="AU844" s="19" t="s">
        <v>83</v>
      </c>
    </row>
    <row r="845" s="12" customFormat="1" ht="22.8" customHeight="1">
      <c r="A845" s="12"/>
      <c r="B845" s="198"/>
      <c r="C845" s="199"/>
      <c r="D845" s="200" t="s">
        <v>72</v>
      </c>
      <c r="E845" s="212" t="s">
        <v>1760</v>
      </c>
      <c r="F845" s="212" t="s">
        <v>1761</v>
      </c>
      <c r="G845" s="199"/>
      <c r="H845" s="199"/>
      <c r="I845" s="202"/>
      <c r="J845" s="213">
        <f>BK845</f>
        <v>0</v>
      </c>
      <c r="K845" s="199"/>
      <c r="L845" s="204"/>
      <c r="M845" s="205"/>
      <c r="N845" s="206"/>
      <c r="O845" s="206"/>
      <c r="P845" s="207">
        <f>SUM(P846:P880)</f>
        <v>0</v>
      </c>
      <c r="Q845" s="206"/>
      <c r="R845" s="207">
        <f>SUM(R846:R880)</f>
        <v>3.096374</v>
      </c>
      <c r="S845" s="206"/>
      <c r="T845" s="208">
        <f>SUM(T846:T880)</f>
        <v>0</v>
      </c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R845" s="209" t="s">
        <v>83</v>
      </c>
      <c r="AT845" s="210" t="s">
        <v>72</v>
      </c>
      <c r="AU845" s="210" t="s">
        <v>81</v>
      </c>
      <c r="AY845" s="209" t="s">
        <v>159</v>
      </c>
      <c r="BK845" s="211">
        <f>SUM(BK846:BK880)</f>
        <v>0</v>
      </c>
    </row>
    <row r="846" s="2" customFormat="1" ht="24.15" customHeight="1">
      <c r="A846" s="40"/>
      <c r="B846" s="41"/>
      <c r="C846" s="214" t="s">
        <v>1762</v>
      </c>
      <c r="D846" s="214" t="s">
        <v>161</v>
      </c>
      <c r="E846" s="215" t="s">
        <v>1763</v>
      </c>
      <c r="F846" s="216" t="s">
        <v>1764</v>
      </c>
      <c r="G846" s="217" t="s">
        <v>164</v>
      </c>
      <c r="H846" s="218">
        <v>71.799999999999997</v>
      </c>
      <c r="I846" s="219"/>
      <c r="J846" s="220">
        <f>ROUND(I846*H846,2)</f>
        <v>0</v>
      </c>
      <c r="K846" s="216" t="s">
        <v>165</v>
      </c>
      <c r="L846" s="46"/>
      <c r="M846" s="221" t="s">
        <v>19</v>
      </c>
      <c r="N846" s="222" t="s">
        <v>44</v>
      </c>
      <c r="O846" s="86"/>
      <c r="P846" s="223">
        <f>O846*H846</f>
        <v>0</v>
      </c>
      <c r="Q846" s="223">
        <v>0</v>
      </c>
      <c r="R846" s="223">
        <f>Q846*H846</f>
        <v>0</v>
      </c>
      <c r="S846" s="223">
        <v>0</v>
      </c>
      <c r="T846" s="224">
        <f>S846*H846</f>
        <v>0</v>
      </c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R846" s="225" t="s">
        <v>257</v>
      </c>
      <c r="AT846" s="225" t="s">
        <v>161</v>
      </c>
      <c r="AU846" s="225" t="s">
        <v>83</v>
      </c>
      <c r="AY846" s="19" t="s">
        <v>159</v>
      </c>
      <c r="BE846" s="226">
        <f>IF(N846="základní",J846,0)</f>
        <v>0</v>
      </c>
      <c r="BF846" s="226">
        <f>IF(N846="snížená",J846,0)</f>
        <v>0</v>
      </c>
      <c r="BG846" s="226">
        <f>IF(N846="zákl. přenesená",J846,0)</f>
        <v>0</v>
      </c>
      <c r="BH846" s="226">
        <f>IF(N846="sníž. přenesená",J846,0)</f>
        <v>0</v>
      </c>
      <c r="BI846" s="226">
        <f>IF(N846="nulová",J846,0)</f>
        <v>0</v>
      </c>
      <c r="BJ846" s="19" t="s">
        <v>81</v>
      </c>
      <c r="BK846" s="226">
        <f>ROUND(I846*H846,2)</f>
        <v>0</v>
      </c>
      <c r="BL846" s="19" t="s">
        <v>257</v>
      </c>
      <c r="BM846" s="225" t="s">
        <v>1765</v>
      </c>
    </row>
    <row r="847" s="2" customFormat="1">
      <c r="A847" s="40"/>
      <c r="B847" s="41"/>
      <c r="C847" s="42"/>
      <c r="D847" s="227" t="s">
        <v>168</v>
      </c>
      <c r="E847" s="42"/>
      <c r="F847" s="228" t="s">
        <v>1766</v>
      </c>
      <c r="G847" s="42"/>
      <c r="H847" s="42"/>
      <c r="I847" s="229"/>
      <c r="J847" s="42"/>
      <c r="K847" s="42"/>
      <c r="L847" s="46"/>
      <c r="M847" s="230"/>
      <c r="N847" s="231"/>
      <c r="O847" s="86"/>
      <c r="P847" s="86"/>
      <c r="Q847" s="86"/>
      <c r="R847" s="86"/>
      <c r="S847" s="86"/>
      <c r="T847" s="87"/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T847" s="19" t="s">
        <v>168</v>
      </c>
      <c r="AU847" s="19" t="s">
        <v>83</v>
      </c>
    </row>
    <row r="848" s="2" customFormat="1" ht="24.15" customHeight="1">
      <c r="A848" s="40"/>
      <c r="B848" s="41"/>
      <c r="C848" s="214" t="s">
        <v>1767</v>
      </c>
      <c r="D848" s="214" t="s">
        <v>161</v>
      </c>
      <c r="E848" s="215" t="s">
        <v>1768</v>
      </c>
      <c r="F848" s="216" t="s">
        <v>1769</v>
      </c>
      <c r="G848" s="217" t="s">
        <v>172</v>
      </c>
      <c r="H848" s="218">
        <v>6</v>
      </c>
      <c r="I848" s="219"/>
      <c r="J848" s="220">
        <f>ROUND(I848*H848,2)</f>
        <v>0</v>
      </c>
      <c r="K848" s="216" t="s">
        <v>165</v>
      </c>
      <c r="L848" s="46"/>
      <c r="M848" s="221" t="s">
        <v>19</v>
      </c>
      <c r="N848" s="222" t="s">
        <v>44</v>
      </c>
      <c r="O848" s="86"/>
      <c r="P848" s="223">
        <f>O848*H848</f>
        <v>0</v>
      </c>
      <c r="Q848" s="223">
        <v>0</v>
      </c>
      <c r="R848" s="223">
        <f>Q848*H848</f>
        <v>0</v>
      </c>
      <c r="S848" s="223">
        <v>0</v>
      </c>
      <c r="T848" s="224">
        <f>S848*H848</f>
        <v>0</v>
      </c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R848" s="225" t="s">
        <v>257</v>
      </c>
      <c r="AT848" s="225" t="s">
        <v>161</v>
      </c>
      <c r="AU848" s="225" t="s">
        <v>83</v>
      </c>
      <c r="AY848" s="19" t="s">
        <v>159</v>
      </c>
      <c r="BE848" s="226">
        <f>IF(N848="základní",J848,0)</f>
        <v>0</v>
      </c>
      <c r="BF848" s="226">
        <f>IF(N848="snížená",J848,0)</f>
        <v>0</v>
      </c>
      <c r="BG848" s="226">
        <f>IF(N848="zákl. přenesená",J848,0)</f>
        <v>0</v>
      </c>
      <c r="BH848" s="226">
        <f>IF(N848="sníž. přenesená",J848,0)</f>
        <v>0</v>
      </c>
      <c r="BI848" s="226">
        <f>IF(N848="nulová",J848,0)</f>
        <v>0</v>
      </c>
      <c r="BJ848" s="19" t="s">
        <v>81</v>
      </c>
      <c r="BK848" s="226">
        <f>ROUND(I848*H848,2)</f>
        <v>0</v>
      </c>
      <c r="BL848" s="19" t="s">
        <v>257</v>
      </c>
      <c r="BM848" s="225" t="s">
        <v>1770</v>
      </c>
    </row>
    <row r="849" s="2" customFormat="1">
      <c r="A849" s="40"/>
      <c r="B849" s="41"/>
      <c r="C849" s="42"/>
      <c r="D849" s="227" t="s">
        <v>168</v>
      </c>
      <c r="E849" s="42"/>
      <c r="F849" s="228" t="s">
        <v>1771</v>
      </c>
      <c r="G849" s="42"/>
      <c r="H849" s="42"/>
      <c r="I849" s="229"/>
      <c r="J849" s="42"/>
      <c r="K849" s="42"/>
      <c r="L849" s="46"/>
      <c r="M849" s="230"/>
      <c r="N849" s="231"/>
      <c r="O849" s="86"/>
      <c r="P849" s="86"/>
      <c r="Q849" s="86"/>
      <c r="R849" s="86"/>
      <c r="S849" s="86"/>
      <c r="T849" s="87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T849" s="19" t="s">
        <v>168</v>
      </c>
      <c r="AU849" s="19" t="s">
        <v>83</v>
      </c>
    </row>
    <row r="850" s="2" customFormat="1" ht="24.15" customHeight="1">
      <c r="A850" s="40"/>
      <c r="B850" s="41"/>
      <c r="C850" s="214" t="s">
        <v>1772</v>
      </c>
      <c r="D850" s="214" t="s">
        <v>161</v>
      </c>
      <c r="E850" s="215" t="s">
        <v>1773</v>
      </c>
      <c r="F850" s="216" t="s">
        <v>1774</v>
      </c>
      <c r="G850" s="217" t="s">
        <v>164</v>
      </c>
      <c r="H850" s="218">
        <v>77.799999999999997</v>
      </c>
      <c r="I850" s="219"/>
      <c r="J850" s="220">
        <f>ROUND(I850*H850,2)</f>
        <v>0</v>
      </c>
      <c r="K850" s="216" t="s">
        <v>165</v>
      </c>
      <c r="L850" s="46"/>
      <c r="M850" s="221" t="s">
        <v>19</v>
      </c>
      <c r="N850" s="222" t="s">
        <v>44</v>
      </c>
      <c r="O850" s="86"/>
      <c r="P850" s="223">
        <f>O850*H850</f>
        <v>0</v>
      </c>
      <c r="Q850" s="223">
        <v>0.00029999999999999997</v>
      </c>
      <c r="R850" s="223">
        <f>Q850*H850</f>
        <v>0.023339999999999996</v>
      </c>
      <c r="S850" s="223">
        <v>0</v>
      </c>
      <c r="T850" s="224">
        <f>S850*H850</f>
        <v>0</v>
      </c>
      <c r="U850" s="40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R850" s="225" t="s">
        <v>257</v>
      </c>
      <c r="AT850" s="225" t="s">
        <v>161</v>
      </c>
      <c r="AU850" s="225" t="s">
        <v>83</v>
      </c>
      <c r="AY850" s="19" t="s">
        <v>159</v>
      </c>
      <c r="BE850" s="226">
        <f>IF(N850="základní",J850,0)</f>
        <v>0</v>
      </c>
      <c r="BF850" s="226">
        <f>IF(N850="snížená",J850,0)</f>
        <v>0</v>
      </c>
      <c r="BG850" s="226">
        <f>IF(N850="zákl. přenesená",J850,0)</f>
        <v>0</v>
      </c>
      <c r="BH850" s="226">
        <f>IF(N850="sníž. přenesená",J850,0)</f>
        <v>0</v>
      </c>
      <c r="BI850" s="226">
        <f>IF(N850="nulová",J850,0)</f>
        <v>0</v>
      </c>
      <c r="BJ850" s="19" t="s">
        <v>81</v>
      </c>
      <c r="BK850" s="226">
        <f>ROUND(I850*H850,2)</f>
        <v>0</v>
      </c>
      <c r="BL850" s="19" t="s">
        <v>257</v>
      </c>
      <c r="BM850" s="225" t="s">
        <v>1775</v>
      </c>
    </row>
    <row r="851" s="2" customFormat="1">
      <c r="A851" s="40"/>
      <c r="B851" s="41"/>
      <c r="C851" s="42"/>
      <c r="D851" s="227" t="s">
        <v>168</v>
      </c>
      <c r="E851" s="42"/>
      <c r="F851" s="228" t="s">
        <v>1776</v>
      </c>
      <c r="G851" s="42"/>
      <c r="H851" s="42"/>
      <c r="I851" s="229"/>
      <c r="J851" s="42"/>
      <c r="K851" s="42"/>
      <c r="L851" s="46"/>
      <c r="M851" s="230"/>
      <c r="N851" s="231"/>
      <c r="O851" s="86"/>
      <c r="P851" s="86"/>
      <c r="Q851" s="86"/>
      <c r="R851" s="86"/>
      <c r="S851" s="86"/>
      <c r="T851" s="87"/>
      <c r="U851" s="40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T851" s="19" t="s">
        <v>168</v>
      </c>
      <c r="AU851" s="19" t="s">
        <v>83</v>
      </c>
    </row>
    <row r="852" s="2" customFormat="1" ht="37.8" customHeight="1">
      <c r="A852" s="40"/>
      <c r="B852" s="41"/>
      <c r="C852" s="214" t="s">
        <v>1777</v>
      </c>
      <c r="D852" s="214" t="s">
        <v>161</v>
      </c>
      <c r="E852" s="215" t="s">
        <v>1778</v>
      </c>
      <c r="F852" s="216" t="s">
        <v>1779</v>
      </c>
      <c r="G852" s="217" t="s">
        <v>164</v>
      </c>
      <c r="H852" s="218">
        <v>77.799999999999997</v>
      </c>
      <c r="I852" s="219"/>
      <c r="J852" s="220">
        <f>ROUND(I852*H852,2)</f>
        <v>0</v>
      </c>
      <c r="K852" s="216" t="s">
        <v>165</v>
      </c>
      <c r="L852" s="46"/>
      <c r="M852" s="221" t="s">
        <v>19</v>
      </c>
      <c r="N852" s="222" t="s">
        <v>44</v>
      </c>
      <c r="O852" s="86"/>
      <c r="P852" s="223">
        <f>O852*H852</f>
        <v>0</v>
      </c>
      <c r="Q852" s="223">
        <v>0.0075799999999999999</v>
      </c>
      <c r="R852" s="223">
        <f>Q852*H852</f>
        <v>0.58972400000000003</v>
      </c>
      <c r="S852" s="223">
        <v>0</v>
      </c>
      <c r="T852" s="224">
        <f>S852*H852</f>
        <v>0</v>
      </c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R852" s="225" t="s">
        <v>257</v>
      </c>
      <c r="AT852" s="225" t="s">
        <v>161</v>
      </c>
      <c r="AU852" s="225" t="s">
        <v>83</v>
      </c>
      <c r="AY852" s="19" t="s">
        <v>159</v>
      </c>
      <c r="BE852" s="226">
        <f>IF(N852="základní",J852,0)</f>
        <v>0</v>
      </c>
      <c r="BF852" s="226">
        <f>IF(N852="snížená",J852,0)</f>
        <v>0</v>
      </c>
      <c r="BG852" s="226">
        <f>IF(N852="zákl. přenesená",J852,0)</f>
        <v>0</v>
      </c>
      <c r="BH852" s="226">
        <f>IF(N852="sníž. přenesená",J852,0)</f>
        <v>0</v>
      </c>
      <c r="BI852" s="226">
        <f>IF(N852="nulová",J852,0)</f>
        <v>0</v>
      </c>
      <c r="BJ852" s="19" t="s">
        <v>81</v>
      </c>
      <c r="BK852" s="226">
        <f>ROUND(I852*H852,2)</f>
        <v>0</v>
      </c>
      <c r="BL852" s="19" t="s">
        <v>257</v>
      </c>
      <c r="BM852" s="225" t="s">
        <v>1780</v>
      </c>
    </row>
    <row r="853" s="2" customFormat="1">
      <c r="A853" s="40"/>
      <c r="B853" s="41"/>
      <c r="C853" s="42"/>
      <c r="D853" s="227" t="s">
        <v>168</v>
      </c>
      <c r="E853" s="42"/>
      <c r="F853" s="228" t="s">
        <v>1781</v>
      </c>
      <c r="G853" s="42"/>
      <c r="H853" s="42"/>
      <c r="I853" s="229"/>
      <c r="J853" s="42"/>
      <c r="K853" s="42"/>
      <c r="L853" s="46"/>
      <c r="M853" s="230"/>
      <c r="N853" s="231"/>
      <c r="O853" s="86"/>
      <c r="P853" s="86"/>
      <c r="Q853" s="86"/>
      <c r="R853" s="86"/>
      <c r="S853" s="86"/>
      <c r="T853" s="87"/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T853" s="19" t="s">
        <v>168</v>
      </c>
      <c r="AU853" s="19" t="s">
        <v>83</v>
      </c>
    </row>
    <row r="854" s="2" customFormat="1" ht="37.8" customHeight="1">
      <c r="A854" s="40"/>
      <c r="B854" s="41"/>
      <c r="C854" s="214" t="s">
        <v>1782</v>
      </c>
      <c r="D854" s="214" t="s">
        <v>161</v>
      </c>
      <c r="E854" s="215" t="s">
        <v>1783</v>
      </c>
      <c r="F854" s="216" t="s">
        <v>1784</v>
      </c>
      <c r="G854" s="217" t="s">
        <v>172</v>
      </c>
      <c r="H854" s="218">
        <v>8</v>
      </c>
      <c r="I854" s="219"/>
      <c r="J854" s="220">
        <f>ROUND(I854*H854,2)</f>
        <v>0</v>
      </c>
      <c r="K854" s="216" t="s">
        <v>165</v>
      </c>
      <c r="L854" s="46"/>
      <c r="M854" s="221" t="s">
        <v>19</v>
      </c>
      <c r="N854" s="222" t="s">
        <v>44</v>
      </c>
      <c r="O854" s="86"/>
      <c r="P854" s="223">
        <f>O854*H854</f>
        <v>0</v>
      </c>
      <c r="Q854" s="223">
        <v>0.00020000000000000001</v>
      </c>
      <c r="R854" s="223">
        <f>Q854*H854</f>
        <v>0.0016000000000000001</v>
      </c>
      <c r="S854" s="223">
        <v>0</v>
      </c>
      <c r="T854" s="224">
        <f>S854*H854</f>
        <v>0</v>
      </c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R854" s="225" t="s">
        <v>257</v>
      </c>
      <c r="AT854" s="225" t="s">
        <v>161</v>
      </c>
      <c r="AU854" s="225" t="s">
        <v>83</v>
      </c>
      <c r="AY854" s="19" t="s">
        <v>159</v>
      </c>
      <c r="BE854" s="226">
        <f>IF(N854="základní",J854,0)</f>
        <v>0</v>
      </c>
      <c r="BF854" s="226">
        <f>IF(N854="snížená",J854,0)</f>
        <v>0</v>
      </c>
      <c r="BG854" s="226">
        <f>IF(N854="zákl. přenesená",J854,0)</f>
        <v>0</v>
      </c>
      <c r="BH854" s="226">
        <f>IF(N854="sníž. přenesená",J854,0)</f>
        <v>0</v>
      </c>
      <c r="BI854" s="226">
        <f>IF(N854="nulová",J854,0)</f>
        <v>0</v>
      </c>
      <c r="BJ854" s="19" t="s">
        <v>81</v>
      </c>
      <c r="BK854" s="226">
        <f>ROUND(I854*H854,2)</f>
        <v>0</v>
      </c>
      <c r="BL854" s="19" t="s">
        <v>257</v>
      </c>
      <c r="BM854" s="225" t="s">
        <v>1785</v>
      </c>
    </row>
    <row r="855" s="2" customFormat="1">
      <c r="A855" s="40"/>
      <c r="B855" s="41"/>
      <c r="C855" s="42"/>
      <c r="D855" s="227" t="s">
        <v>168</v>
      </c>
      <c r="E855" s="42"/>
      <c r="F855" s="228" t="s">
        <v>1786</v>
      </c>
      <c r="G855" s="42"/>
      <c r="H855" s="42"/>
      <c r="I855" s="229"/>
      <c r="J855" s="42"/>
      <c r="K855" s="42"/>
      <c r="L855" s="46"/>
      <c r="M855" s="230"/>
      <c r="N855" s="231"/>
      <c r="O855" s="86"/>
      <c r="P855" s="86"/>
      <c r="Q855" s="86"/>
      <c r="R855" s="86"/>
      <c r="S855" s="86"/>
      <c r="T855" s="87"/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T855" s="19" t="s">
        <v>168</v>
      </c>
      <c r="AU855" s="19" t="s">
        <v>83</v>
      </c>
    </row>
    <row r="856" s="2" customFormat="1" ht="21.75" customHeight="1">
      <c r="A856" s="40"/>
      <c r="B856" s="41"/>
      <c r="C856" s="255" t="s">
        <v>1787</v>
      </c>
      <c r="D856" s="255" t="s">
        <v>244</v>
      </c>
      <c r="E856" s="256" t="s">
        <v>1788</v>
      </c>
      <c r="F856" s="257" t="s">
        <v>1789</v>
      </c>
      <c r="G856" s="258" t="s">
        <v>172</v>
      </c>
      <c r="H856" s="259">
        <v>8.8000000000000007</v>
      </c>
      <c r="I856" s="260"/>
      <c r="J856" s="261">
        <f>ROUND(I856*H856,2)</f>
        <v>0</v>
      </c>
      <c r="K856" s="257" t="s">
        <v>165</v>
      </c>
      <c r="L856" s="262"/>
      <c r="M856" s="263" t="s">
        <v>19</v>
      </c>
      <c r="N856" s="264" t="s">
        <v>44</v>
      </c>
      <c r="O856" s="86"/>
      <c r="P856" s="223">
        <f>O856*H856</f>
        <v>0</v>
      </c>
      <c r="Q856" s="223">
        <v>0.00025999999999999998</v>
      </c>
      <c r="R856" s="223">
        <f>Q856*H856</f>
        <v>0.0022880000000000001</v>
      </c>
      <c r="S856" s="223">
        <v>0</v>
      </c>
      <c r="T856" s="224">
        <f>S856*H856</f>
        <v>0</v>
      </c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R856" s="225" t="s">
        <v>353</v>
      </c>
      <c r="AT856" s="225" t="s">
        <v>244</v>
      </c>
      <c r="AU856" s="225" t="s">
        <v>83</v>
      </c>
      <c r="AY856" s="19" t="s">
        <v>159</v>
      </c>
      <c r="BE856" s="226">
        <f>IF(N856="základní",J856,0)</f>
        <v>0</v>
      </c>
      <c r="BF856" s="226">
        <f>IF(N856="snížená",J856,0)</f>
        <v>0</v>
      </c>
      <c r="BG856" s="226">
        <f>IF(N856="zákl. přenesená",J856,0)</f>
        <v>0</v>
      </c>
      <c r="BH856" s="226">
        <f>IF(N856="sníž. přenesená",J856,0)</f>
        <v>0</v>
      </c>
      <c r="BI856" s="226">
        <f>IF(N856="nulová",J856,0)</f>
        <v>0</v>
      </c>
      <c r="BJ856" s="19" t="s">
        <v>81</v>
      </c>
      <c r="BK856" s="226">
        <f>ROUND(I856*H856,2)</f>
        <v>0</v>
      </c>
      <c r="BL856" s="19" t="s">
        <v>257</v>
      </c>
      <c r="BM856" s="225" t="s">
        <v>1790</v>
      </c>
    </row>
    <row r="857" s="13" customFormat="1">
      <c r="A857" s="13"/>
      <c r="B857" s="232"/>
      <c r="C857" s="233"/>
      <c r="D857" s="234" t="s">
        <v>181</v>
      </c>
      <c r="E857" s="233"/>
      <c r="F857" s="236" t="s">
        <v>1791</v>
      </c>
      <c r="G857" s="233"/>
      <c r="H857" s="237">
        <v>8.8000000000000007</v>
      </c>
      <c r="I857" s="238"/>
      <c r="J857" s="233"/>
      <c r="K857" s="233"/>
      <c r="L857" s="239"/>
      <c r="M857" s="240"/>
      <c r="N857" s="241"/>
      <c r="O857" s="241"/>
      <c r="P857" s="241"/>
      <c r="Q857" s="241"/>
      <c r="R857" s="241"/>
      <c r="S857" s="241"/>
      <c r="T857" s="242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43" t="s">
        <v>181</v>
      </c>
      <c r="AU857" s="243" t="s">
        <v>83</v>
      </c>
      <c r="AV857" s="13" t="s">
        <v>83</v>
      </c>
      <c r="AW857" s="13" t="s">
        <v>4</v>
      </c>
      <c r="AX857" s="13" t="s">
        <v>81</v>
      </c>
      <c r="AY857" s="243" t="s">
        <v>159</v>
      </c>
    </row>
    <row r="858" s="2" customFormat="1" ht="37.8" customHeight="1">
      <c r="A858" s="40"/>
      <c r="B858" s="41"/>
      <c r="C858" s="214" t="s">
        <v>1792</v>
      </c>
      <c r="D858" s="214" t="s">
        <v>161</v>
      </c>
      <c r="E858" s="215" t="s">
        <v>1793</v>
      </c>
      <c r="F858" s="216" t="s">
        <v>1794</v>
      </c>
      <c r="G858" s="217" t="s">
        <v>172</v>
      </c>
      <c r="H858" s="218">
        <v>22.5</v>
      </c>
      <c r="I858" s="219"/>
      <c r="J858" s="220">
        <f>ROUND(I858*H858,2)</f>
        <v>0</v>
      </c>
      <c r="K858" s="216" t="s">
        <v>165</v>
      </c>
      <c r="L858" s="46"/>
      <c r="M858" s="221" t="s">
        <v>19</v>
      </c>
      <c r="N858" s="222" t="s">
        <v>44</v>
      </c>
      <c r="O858" s="86"/>
      <c r="P858" s="223">
        <f>O858*H858</f>
        <v>0</v>
      </c>
      <c r="Q858" s="223">
        <v>0.00034000000000000002</v>
      </c>
      <c r="R858" s="223">
        <f>Q858*H858</f>
        <v>0.0076500000000000005</v>
      </c>
      <c r="S858" s="223">
        <v>0</v>
      </c>
      <c r="T858" s="224">
        <f>S858*H858</f>
        <v>0</v>
      </c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R858" s="225" t="s">
        <v>257</v>
      </c>
      <c r="AT858" s="225" t="s">
        <v>161</v>
      </c>
      <c r="AU858" s="225" t="s">
        <v>83</v>
      </c>
      <c r="AY858" s="19" t="s">
        <v>159</v>
      </c>
      <c r="BE858" s="226">
        <f>IF(N858="základní",J858,0)</f>
        <v>0</v>
      </c>
      <c r="BF858" s="226">
        <f>IF(N858="snížená",J858,0)</f>
        <v>0</v>
      </c>
      <c r="BG858" s="226">
        <f>IF(N858="zákl. přenesená",J858,0)</f>
        <v>0</v>
      </c>
      <c r="BH858" s="226">
        <f>IF(N858="sníž. přenesená",J858,0)</f>
        <v>0</v>
      </c>
      <c r="BI858" s="226">
        <f>IF(N858="nulová",J858,0)</f>
        <v>0</v>
      </c>
      <c r="BJ858" s="19" t="s">
        <v>81</v>
      </c>
      <c r="BK858" s="226">
        <f>ROUND(I858*H858,2)</f>
        <v>0</v>
      </c>
      <c r="BL858" s="19" t="s">
        <v>257</v>
      </c>
      <c r="BM858" s="225" t="s">
        <v>1795</v>
      </c>
    </row>
    <row r="859" s="2" customFormat="1">
      <c r="A859" s="40"/>
      <c r="B859" s="41"/>
      <c r="C859" s="42"/>
      <c r="D859" s="227" t="s">
        <v>168</v>
      </c>
      <c r="E859" s="42"/>
      <c r="F859" s="228" t="s">
        <v>1796</v>
      </c>
      <c r="G859" s="42"/>
      <c r="H859" s="42"/>
      <c r="I859" s="229"/>
      <c r="J859" s="42"/>
      <c r="K859" s="42"/>
      <c r="L859" s="46"/>
      <c r="M859" s="230"/>
      <c r="N859" s="231"/>
      <c r="O859" s="86"/>
      <c r="P859" s="86"/>
      <c r="Q859" s="86"/>
      <c r="R859" s="86"/>
      <c r="S859" s="86"/>
      <c r="T859" s="87"/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T859" s="19" t="s">
        <v>168</v>
      </c>
      <c r="AU859" s="19" t="s">
        <v>83</v>
      </c>
    </row>
    <row r="860" s="2" customFormat="1" ht="24.15" customHeight="1">
      <c r="A860" s="40"/>
      <c r="B860" s="41"/>
      <c r="C860" s="255" t="s">
        <v>1797</v>
      </c>
      <c r="D860" s="255" t="s">
        <v>244</v>
      </c>
      <c r="E860" s="256" t="s">
        <v>1798</v>
      </c>
      <c r="F860" s="257" t="s">
        <v>1799</v>
      </c>
      <c r="G860" s="258" t="s">
        <v>172</v>
      </c>
      <c r="H860" s="259">
        <v>24.75</v>
      </c>
      <c r="I860" s="260"/>
      <c r="J860" s="261">
        <f>ROUND(I860*H860,2)</f>
        <v>0</v>
      </c>
      <c r="K860" s="257" t="s">
        <v>165</v>
      </c>
      <c r="L860" s="262"/>
      <c r="M860" s="263" t="s">
        <v>19</v>
      </c>
      <c r="N860" s="264" t="s">
        <v>44</v>
      </c>
      <c r="O860" s="86"/>
      <c r="P860" s="223">
        <f>O860*H860</f>
        <v>0</v>
      </c>
      <c r="Q860" s="223">
        <v>0.00036000000000000002</v>
      </c>
      <c r="R860" s="223">
        <f>Q860*H860</f>
        <v>0.0089100000000000013</v>
      </c>
      <c r="S860" s="223">
        <v>0</v>
      </c>
      <c r="T860" s="224">
        <f>S860*H860</f>
        <v>0</v>
      </c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R860" s="225" t="s">
        <v>353</v>
      </c>
      <c r="AT860" s="225" t="s">
        <v>244</v>
      </c>
      <c r="AU860" s="225" t="s">
        <v>83</v>
      </c>
      <c r="AY860" s="19" t="s">
        <v>159</v>
      </c>
      <c r="BE860" s="226">
        <f>IF(N860="základní",J860,0)</f>
        <v>0</v>
      </c>
      <c r="BF860" s="226">
        <f>IF(N860="snížená",J860,0)</f>
        <v>0</v>
      </c>
      <c r="BG860" s="226">
        <f>IF(N860="zákl. přenesená",J860,0)</f>
        <v>0</v>
      </c>
      <c r="BH860" s="226">
        <f>IF(N860="sníž. přenesená",J860,0)</f>
        <v>0</v>
      </c>
      <c r="BI860" s="226">
        <f>IF(N860="nulová",J860,0)</f>
        <v>0</v>
      </c>
      <c r="BJ860" s="19" t="s">
        <v>81</v>
      </c>
      <c r="BK860" s="226">
        <f>ROUND(I860*H860,2)</f>
        <v>0</v>
      </c>
      <c r="BL860" s="19" t="s">
        <v>257</v>
      </c>
      <c r="BM860" s="225" t="s">
        <v>1800</v>
      </c>
    </row>
    <row r="861" s="13" customFormat="1">
      <c r="A861" s="13"/>
      <c r="B861" s="232"/>
      <c r="C861" s="233"/>
      <c r="D861" s="234" t="s">
        <v>181</v>
      </c>
      <c r="E861" s="233"/>
      <c r="F861" s="236" t="s">
        <v>1801</v>
      </c>
      <c r="G861" s="233"/>
      <c r="H861" s="237">
        <v>24.75</v>
      </c>
      <c r="I861" s="238"/>
      <c r="J861" s="233"/>
      <c r="K861" s="233"/>
      <c r="L861" s="239"/>
      <c r="M861" s="240"/>
      <c r="N861" s="241"/>
      <c r="O861" s="241"/>
      <c r="P861" s="241"/>
      <c r="Q861" s="241"/>
      <c r="R861" s="241"/>
      <c r="S861" s="241"/>
      <c r="T861" s="242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43" t="s">
        <v>181</v>
      </c>
      <c r="AU861" s="243" t="s">
        <v>83</v>
      </c>
      <c r="AV861" s="13" t="s">
        <v>83</v>
      </c>
      <c r="AW861" s="13" t="s">
        <v>4</v>
      </c>
      <c r="AX861" s="13" t="s">
        <v>81</v>
      </c>
      <c r="AY861" s="243" t="s">
        <v>159</v>
      </c>
    </row>
    <row r="862" s="2" customFormat="1" ht="44.25" customHeight="1">
      <c r="A862" s="40"/>
      <c r="B862" s="41"/>
      <c r="C862" s="214" t="s">
        <v>1802</v>
      </c>
      <c r="D862" s="214" t="s">
        <v>161</v>
      </c>
      <c r="E862" s="215" t="s">
        <v>1803</v>
      </c>
      <c r="F862" s="216" t="s">
        <v>1804</v>
      </c>
      <c r="G862" s="217" t="s">
        <v>172</v>
      </c>
      <c r="H862" s="218">
        <v>19.800000000000001</v>
      </c>
      <c r="I862" s="219"/>
      <c r="J862" s="220">
        <f>ROUND(I862*H862,2)</f>
        <v>0</v>
      </c>
      <c r="K862" s="216" t="s">
        <v>165</v>
      </c>
      <c r="L862" s="46"/>
      <c r="M862" s="221" t="s">
        <v>19</v>
      </c>
      <c r="N862" s="222" t="s">
        <v>44</v>
      </c>
      <c r="O862" s="86"/>
      <c r="P862" s="223">
        <f>O862*H862</f>
        <v>0</v>
      </c>
      <c r="Q862" s="223">
        <v>0.0015299999999999999</v>
      </c>
      <c r="R862" s="223">
        <f>Q862*H862</f>
        <v>0.030293999999999998</v>
      </c>
      <c r="S862" s="223">
        <v>0</v>
      </c>
      <c r="T862" s="224">
        <f>S862*H862</f>
        <v>0</v>
      </c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R862" s="225" t="s">
        <v>257</v>
      </c>
      <c r="AT862" s="225" t="s">
        <v>161</v>
      </c>
      <c r="AU862" s="225" t="s">
        <v>83</v>
      </c>
      <c r="AY862" s="19" t="s">
        <v>159</v>
      </c>
      <c r="BE862" s="226">
        <f>IF(N862="základní",J862,0)</f>
        <v>0</v>
      </c>
      <c r="BF862" s="226">
        <f>IF(N862="snížená",J862,0)</f>
        <v>0</v>
      </c>
      <c r="BG862" s="226">
        <f>IF(N862="zákl. přenesená",J862,0)</f>
        <v>0</v>
      </c>
      <c r="BH862" s="226">
        <f>IF(N862="sníž. přenesená",J862,0)</f>
        <v>0</v>
      </c>
      <c r="BI862" s="226">
        <f>IF(N862="nulová",J862,0)</f>
        <v>0</v>
      </c>
      <c r="BJ862" s="19" t="s">
        <v>81</v>
      </c>
      <c r="BK862" s="226">
        <f>ROUND(I862*H862,2)</f>
        <v>0</v>
      </c>
      <c r="BL862" s="19" t="s">
        <v>257</v>
      </c>
      <c r="BM862" s="225" t="s">
        <v>1805</v>
      </c>
    </row>
    <row r="863" s="2" customFormat="1">
      <c r="A863" s="40"/>
      <c r="B863" s="41"/>
      <c r="C863" s="42"/>
      <c r="D863" s="227" t="s">
        <v>168</v>
      </c>
      <c r="E863" s="42"/>
      <c r="F863" s="228" t="s">
        <v>1806</v>
      </c>
      <c r="G863" s="42"/>
      <c r="H863" s="42"/>
      <c r="I863" s="229"/>
      <c r="J863" s="42"/>
      <c r="K863" s="42"/>
      <c r="L863" s="46"/>
      <c r="M863" s="230"/>
      <c r="N863" s="231"/>
      <c r="O863" s="86"/>
      <c r="P863" s="86"/>
      <c r="Q863" s="86"/>
      <c r="R863" s="86"/>
      <c r="S863" s="86"/>
      <c r="T863" s="87"/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T863" s="19" t="s">
        <v>168</v>
      </c>
      <c r="AU863" s="19" t="s">
        <v>83</v>
      </c>
    </row>
    <row r="864" s="13" customFormat="1">
      <c r="A864" s="13"/>
      <c r="B864" s="232"/>
      <c r="C864" s="233"/>
      <c r="D864" s="234" t="s">
        <v>181</v>
      </c>
      <c r="E864" s="235" t="s">
        <v>19</v>
      </c>
      <c r="F864" s="236" t="s">
        <v>1807</v>
      </c>
      <c r="G864" s="233"/>
      <c r="H864" s="237">
        <v>19.800000000000001</v>
      </c>
      <c r="I864" s="238"/>
      <c r="J864" s="233"/>
      <c r="K864" s="233"/>
      <c r="L864" s="239"/>
      <c r="M864" s="240"/>
      <c r="N864" s="241"/>
      <c r="O864" s="241"/>
      <c r="P864" s="241"/>
      <c r="Q864" s="241"/>
      <c r="R864" s="241"/>
      <c r="S864" s="241"/>
      <c r="T864" s="242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43" t="s">
        <v>181</v>
      </c>
      <c r="AU864" s="243" t="s">
        <v>83</v>
      </c>
      <c r="AV864" s="13" t="s">
        <v>83</v>
      </c>
      <c r="AW864" s="13" t="s">
        <v>33</v>
      </c>
      <c r="AX864" s="13" t="s">
        <v>81</v>
      </c>
      <c r="AY864" s="243" t="s">
        <v>159</v>
      </c>
    </row>
    <row r="865" s="2" customFormat="1" ht="37.8" customHeight="1">
      <c r="A865" s="40"/>
      <c r="B865" s="41"/>
      <c r="C865" s="255" t="s">
        <v>1808</v>
      </c>
      <c r="D865" s="255" t="s">
        <v>244</v>
      </c>
      <c r="E865" s="256" t="s">
        <v>1809</v>
      </c>
      <c r="F865" s="257" t="s">
        <v>1810</v>
      </c>
      <c r="G865" s="258" t="s">
        <v>172</v>
      </c>
      <c r="H865" s="259">
        <v>21.780000000000001</v>
      </c>
      <c r="I865" s="260"/>
      <c r="J865" s="261">
        <f>ROUND(I865*H865,2)</f>
        <v>0</v>
      </c>
      <c r="K865" s="257" t="s">
        <v>165</v>
      </c>
      <c r="L865" s="262"/>
      <c r="M865" s="263" t="s">
        <v>19</v>
      </c>
      <c r="N865" s="264" t="s">
        <v>44</v>
      </c>
      <c r="O865" s="86"/>
      <c r="P865" s="223">
        <f>O865*H865</f>
        <v>0</v>
      </c>
      <c r="Q865" s="223">
        <v>0.0066</v>
      </c>
      <c r="R865" s="223">
        <f>Q865*H865</f>
        <v>0.14374800000000002</v>
      </c>
      <c r="S865" s="223">
        <v>0</v>
      </c>
      <c r="T865" s="224">
        <f>S865*H865</f>
        <v>0</v>
      </c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R865" s="225" t="s">
        <v>353</v>
      </c>
      <c r="AT865" s="225" t="s">
        <v>244</v>
      </c>
      <c r="AU865" s="225" t="s">
        <v>83</v>
      </c>
      <c r="AY865" s="19" t="s">
        <v>159</v>
      </c>
      <c r="BE865" s="226">
        <f>IF(N865="základní",J865,0)</f>
        <v>0</v>
      </c>
      <c r="BF865" s="226">
        <f>IF(N865="snížená",J865,0)</f>
        <v>0</v>
      </c>
      <c r="BG865" s="226">
        <f>IF(N865="zákl. přenesená",J865,0)</f>
        <v>0</v>
      </c>
      <c r="BH865" s="226">
        <f>IF(N865="sníž. přenesená",J865,0)</f>
        <v>0</v>
      </c>
      <c r="BI865" s="226">
        <f>IF(N865="nulová",J865,0)</f>
        <v>0</v>
      </c>
      <c r="BJ865" s="19" t="s">
        <v>81</v>
      </c>
      <c r="BK865" s="226">
        <f>ROUND(I865*H865,2)</f>
        <v>0</v>
      </c>
      <c r="BL865" s="19" t="s">
        <v>257</v>
      </c>
      <c r="BM865" s="225" t="s">
        <v>1811</v>
      </c>
    </row>
    <row r="866" s="13" customFormat="1">
      <c r="A866" s="13"/>
      <c r="B866" s="232"/>
      <c r="C866" s="233"/>
      <c r="D866" s="234" t="s">
        <v>181</v>
      </c>
      <c r="E866" s="233"/>
      <c r="F866" s="236" t="s">
        <v>1812</v>
      </c>
      <c r="G866" s="233"/>
      <c r="H866" s="237">
        <v>21.780000000000001</v>
      </c>
      <c r="I866" s="238"/>
      <c r="J866" s="233"/>
      <c r="K866" s="233"/>
      <c r="L866" s="239"/>
      <c r="M866" s="240"/>
      <c r="N866" s="241"/>
      <c r="O866" s="241"/>
      <c r="P866" s="241"/>
      <c r="Q866" s="241"/>
      <c r="R866" s="241"/>
      <c r="S866" s="241"/>
      <c r="T866" s="242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43" t="s">
        <v>181</v>
      </c>
      <c r="AU866" s="243" t="s">
        <v>83</v>
      </c>
      <c r="AV866" s="13" t="s">
        <v>83</v>
      </c>
      <c r="AW866" s="13" t="s">
        <v>4</v>
      </c>
      <c r="AX866" s="13" t="s">
        <v>81</v>
      </c>
      <c r="AY866" s="243" t="s">
        <v>159</v>
      </c>
    </row>
    <row r="867" s="2" customFormat="1" ht="44.25" customHeight="1">
      <c r="A867" s="40"/>
      <c r="B867" s="41"/>
      <c r="C867" s="214" t="s">
        <v>1813</v>
      </c>
      <c r="D867" s="214" t="s">
        <v>161</v>
      </c>
      <c r="E867" s="215" t="s">
        <v>1814</v>
      </c>
      <c r="F867" s="216" t="s">
        <v>1815</v>
      </c>
      <c r="G867" s="217" t="s">
        <v>172</v>
      </c>
      <c r="H867" s="218">
        <v>19.800000000000001</v>
      </c>
      <c r="I867" s="219"/>
      <c r="J867" s="220">
        <f>ROUND(I867*H867,2)</f>
        <v>0</v>
      </c>
      <c r="K867" s="216" t="s">
        <v>165</v>
      </c>
      <c r="L867" s="46"/>
      <c r="M867" s="221" t="s">
        <v>19</v>
      </c>
      <c r="N867" s="222" t="s">
        <v>44</v>
      </c>
      <c r="O867" s="86"/>
      <c r="P867" s="223">
        <f>O867*H867</f>
        <v>0</v>
      </c>
      <c r="Q867" s="223">
        <v>0.0010200000000000001</v>
      </c>
      <c r="R867" s="223">
        <f>Q867*H867</f>
        <v>0.020196000000000002</v>
      </c>
      <c r="S867" s="223">
        <v>0</v>
      </c>
      <c r="T867" s="224">
        <f>S867*H867</f>
        <v>0</v>
      </c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R867" s="225" t="s">
        <v>257</v>
      </c>
      <c r="AT867" s="225" t="s">
        <v>161</v>
      </c>
      <c r="AU867" s="225" t="s">
        <v>83</v>
      </c>
      <c r="AY867" s="19" t="s">
        <v>159</v>
      </c>
      <c r="BE867" s="226">
        <f>IF(N867="základní",J867,0)</f>
        <v>0</v>
      </c>
      <c r="BF867" s="226">
        <f>IF(N867="snížená",J867,0)</f>
        <v>0</v>
      </c>
      <c r="BG867" s="226">
        <f>IF(N867="zákl. přenesená",J867,0)</f>
        <v>0</v>
      </c>
      <c r="BH867" s="226">
        <f>IF(N867="sníž. přenesená",J867,0)</f>
        <v>0</v>
      </c>
      <c r="BI867" s="226">
        <f>IF(N867="nulová",J867,0)</f>
        <v>0</v>
      </c>
      <c r="BJ867" s="19" t="s">
        <v>81</v>
      </c>
      <c r="BK867" s="226">
        <f>ROUND(I867*H867,2)</f>
        <v>0</v>
      </c>
      <c r="BL867" s="19" t="s">
        <v>257</v>
      </c>
      <c r="BM867" s="225" t="s">
        <v>1816</v>
      </c>
    </row>
    <row r="868" s="2" customFormat="1">
      <c r="A868" s="40"/>
      <c r="B868" s="41"/>
      <c r="C868" s="42"/>
      <c r="D868" s="227" t="s">
        <v>168</v>
      </c>
      <c r="E868" s="42"/>
      <c r="F868" s="228" t="s">
        <v>1817</v>
      </c>
      <c r="G868" s="42"/>
      <c r="H868" s="42"/>
      <c r="I868" s="229"/>
      <c r="J868" s="42"/>
      <c r="K868" s="42"/>
      <c r="L868" s="46"/>
      <c r="M868" s="230"/>
      <c r="N868" s="231"/>
      <c r="O868" s="86"/>
      <c r="P868" s="86"/>
      <c r="Q868" s="86"/>
      <c r="R868" s="86"/>
      <c r="S868" s="86"/>
      <c r="T868" s="87"/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T868" s="19" t="s">
        <v>168</v>
      </c>
      <c r="AU868" s="19" t="s">
        <v>83</v>
      </c>
    </row>
    <row r="869" s="2" customFormat="1" ht="24.15" customHeight="1">
      <c r="A869" s="40"/>
      <c r="B869" s="41"/>
      <c r="C869" s="255" t="s">
        <v>1818</v>
      </c>
      <c r="D869" s="255" t="s">
        <v>244</v>
      </c>
      <c r="E869" s="256" t="s">
        <v>1819</v>
      </c>
      <c r="F869" s="257" t="s">
        <v>1820</v>
      </c>
      <c r="G869" s="258" t="s">
        <v>164</v>
      </c>
      <c r="H869" s="259">
        <v>4.2000000000000002</v>
      </c>
      <c r="I869" s="260"/>
      <c r="J869" s="261">
        <f>ROUND(I869*H869,2)</f>
        <v>0</v>
      </c>
      <c r="K869" s="257" t="s">
        <v>165</v>
      </c>
      <c r="L869" s="262"/>
      <c r="M869" s="263" t="s">
        <v>19</v>
      </c>
      <c r="N869" s="264" t="s">
        <v>44</v>
      </c>
      <c r="O869" s="86"/>
      <c r="P869" s="223">
        <f>O869*H869</f>
        <v>0</v>
      </c>
      <c r="Q869" s="223">
        <v>0.021999999999999999</v>
      </c>
      <c r="R869" s="223">
        <f>Q869*H869</f>
        <v>0.092399999999999996</v>
      </c>
      <c r="S869" s="223">
        <v>0</v>
      </c>
      <c r="T869" s="224">
        <f>S869*H869</f>
        <v>0</v>
      </c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R869" s="225" t="s">
        <v>353</v>
      </c>
      <c r="AT869" s="225" t="s">
        <v>244</v>
      </c>
      <c r="AU869" s="225" t="s">
        <v>83</v>
      </c>
      <c r="AY869" s="19" t="s">
        <v>159</v>
      </c>
      <c r="BE869" s="226">
        <f>IF(N869="základní",J869,0)</f>
        <v>0</v>
      </c>
      <c r="BF869" s="226">
        <f>IF(N869="snížená",J869,0)</f>
        <v>0</v>
      </c>
      <c r="BG869" s="226">
        <f>IF(N869="zákl. přenesená",J869,0)</f>
        <v>0</v>
      </c>
      <c r="BH869" s="226">
        <f>IF(N869="sníž. přenesená",J869,0)</f>
        <v>0</v>
      </c>
      <c r="BI869" s="226">
        <f>IF(N869="nulová",J869,0)</f>
        <v>0</v>
      </c>
      <c r="BJ869" s="19" t="s">
        <v>81</v>
      </c>
      <c r="BK869" s="226">
        <f>ROUND(I869*H869,2)</f>
        <v>0</v>
      </c>
      <c r="BL869" s="19" t="s">
        <v>257</v>
      </c>
      <c r="BM869" s="225" t="s">
        <v>1821</v>
      </c>
    </row>
    <row r="870" s="13" customFormat="1">
      <c r="A870" s="13"/>
      <c r="B870" s="232"/>
      <c r="C870" s="233"/>
      <c r="D870" s="234" t="s">
        <v>181</v>
      </c>
      <c r="E870" s="233"/>
      <c r="F870" s="236" t="s">
        <v>1822</v>
      </c>
      <c r="G870" s="233"/>
      <c r="H870" s="237">
        <v>4.2000000000000002</v>
      </c>
      <c r="I870" s="238"/>
      <c r="J870" s="233"/>
      <c r="K870" s="233"/>
      <c r="L870" s="239"/>
      <c r="M870" s="240"/>
      <c r="N870" s="241"/>
      <c r="O870" s="241"/>
      <c r="P870" s="241"/>
      <c r="Q870" s="241"/>
      <c r="R870" s="241"/>
      <c r="S870" s="241"/>
      <c r="T870" s="242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43" t="s">
        <v>181</v>
      </c>
      <c r="AU870" s="243" t="s">
        <v>83</v>
      </c>
      <c r="AV870" s="13" t="s">
        <v>83</v>
      </c>
      <c r="AW870" s="13" t="s">
        <v>4</v>
      </c>
      <c r="AX870" s="13" t="s">
        <v>81</v>
      </c>
      <c r="AY870" s="243" t="s">
        <v>159</v>
      </c>
    </row>
    <row r="871" s="2" customFormat="1" ht="49.05" customHeight="1">
      <c r="A871" s="40"/>
      <c r="B871" s="41"/>
      <c r="C871" s="214" t="s">
        <v>1823</v>
      </c>
      <c r="D871" s="214" t="s">
        <v>161</v>
      </c>
      <c r="E871" s="215" t="s">
        <v>1824</v>
      </c>
      <c r="F871" s="216" t="s">
        <v>1825</v>
      </c>
      <c r="G871" s="217" t="s">
        <v>164</v>
      </c>
      <c r="H871" s="218">
        <v>71.799999999999997</v>
      </c>
      <c r="I871" s="219"/>
      <c r="J871" s="220">
        <f>ROUND(I871*H871,2)</f>
        <v>0</v>
      </c>
      <c r="K871" s="216" t="s">
        <v>165</v>
      </c>
      <c r="L871" s="46"/>
      <c r="M871" s="221" t="s">
        <v>19</v>
      </c>
      <c r="N871" s="222" t="s">
        <v>44</v>
      </c>
      <c r="O871" s="86"/>
      <c r="P871" s="223">
        <f>O871*H871</f>
        <v>0</v>
      </c>
      <c r="Q871" s="223">
        <v>0.0055300000000000002</v>
      </c>
      <c r="R871" s="223">
        <f>Q871*H871</f>
        <v>0.39705400000000002</v>
      </c>
      <c r="S871" s="223">
        <v>0</v>
      </c>
      <c r="T871" s="224">
        <f>S871*H871</f>
        <v>0</v>
      </c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R871" s="225" t="s">
        <v>257</v>
      </c>
      <c r="AT871" s="225" t="s">
        <v>161</v>
      </c>
      <c r="AU871" s="225" t="s">
        <v>83</v>
      </c>
      <c r="AY871" s="19" t="s">
        <v>159</v>
      </c>
      <c r="BE871" s="226">
        <f>IF(N871="základní",J871,0)</f>
        <v>0</v>
      </c>
      <c r="BF871" s="226">
        <f>IF(N871="snížená",J871,0)</f>
        <v>0</v>
      </c>
      <c r="BG871" s="226">
        <f>IF(N871="zákl. přenesená",J871,0)</f>
        <v>0</v>
      </c>
      <c r="BH871" s="226">
        <f>IF(N871="sníž. přenesená",J871,0)</f>
        <v>0</v>
      </c>
      <c r="BI871" s="226">
        <f>IF(N871="nulová",J871,0)</f>
        <v>0</v>
      </c>
      <c r="BJ871" s="19" t="s">
        <v>81</v>
      </c>
      <c r="BK871" s="226">
        <f>ROUND(I871*H871,2)</f>
        <v>0</v>
      </c>
      <c r="BL871" s="19" t="s">
        <v>257</v>
      </c>
      <c r="BM871" s="225" t="s">
        <v>1826</v>
      </c>
    </row>
    <row r="872" s="2" customFormat="1">
      <c r="A872" s="40"/>
      <c r="B872" s="41"/>
      <c r="C872" s="42"/>
      <c r="D872" s="227" t="s">
        <v>168</v>
      </c>
      <c r="E872" s="42"/>
      <c r="F872" s="228" t="s">
        <v>1827</v>
      </c>
      <c r="G872" s="42"/>
      <c r="H872" s="42"/>
      <c r="I872" s="229"/>
      <c r="J872" s="42"/>
      <c r="K872" s="42"/>
      <c r="L872" s="46"/>
      <c r="M872" s="230"/>
      <c r="N872" s="231"/>
      <c r="O872" s="86"/>
      <c r="P872" s="86"/>
      <c r="Q872" s="86"/>
      <c r="R872" s="86"/>
      <c r="S872" s="86"/>
      <c r="T872" s="87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T872" s="19" t="s">
        <v>168</v>
      </c>
      <c r="AU872" s="19" t="s">
        <v>83</v>
      </c>
    </row>
    <row r="873" s="2" customFormat="1" ht="33" customHeight="1">
      <c r="A873" s="40"/>
      <c r="B873" s="41"/>
      <c r="C873" s="255" t="s">
        <v>1828</v>
      </c>
      <c r="D873" s="255" t="s">
        <v>244</v>
      </c>
      <c r="E873" s="256" t="s">
        <v>1829</v>
      </c>
      <c r="F873" s="257" t="s">
        <v>1830</v>
      </c>
      <c r="G873" s="258" t="s">
        <v>164</v>
      </c>
      <c r="H873" s="259">
        <v>75.390000000000001</v>
      </c>
      <c r="I873" s="260"/>
      <c r="J873" s="261">
        <f>ROUND(I873*H873,2)</f>
        <v>0</v>
      </c>
      <c r="K873" s="257" t="s">
        <v>165</v>
      </c>
      <c r="L873" s="262"/>
      <c r="M873" s="263" t="s">
        <v>19</v>
      </c>
      <c r="N873" s="264" t="s">
        <v>44</v>
      </c>
      <c r="O873" s="86"/>
      <c r="P873" s="223">
        <f>O873*H873</f>
        <v>0</v>
      </c>
      <c r="Q873" s="223">
        <v>0.021999999999999999</v>
      </c>
      <c r="R873" s="223">
        <f>Q873*H873</f>
        <v>1.6585799999999999</v>
      </c>
      <c r="S873" s="223">
        <v>0</v>
      </c>
      <c r="T873" s="224">
        <f>S873*H873</f>
        <v>0</v>
      </c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R873" s="225" t="s">
        <v>353</v>
      </c>
      <c r="AT873" s="225" t="s">
        <v>244</v>
      </c>
      <c r="AU873" s="225" t="s">
        <v>83</v>
      </c>
      <c r="AY873" s="19" t="s">
        <v>159</v>
      </c>
      <c r="BE873" s="226">
        <f>IF(N873="základní",J873,0)</f>
        <v>0</v>
      </c>
      <c r="BF873" s="226">
        <f>IF(N873="snížená",J873,0)</f>
        <v>0</v>
      </c>
      <c r="BG873" s="226">
        <f>IF(N873="zákl. přenesená",J873,0)</f>
        <v>0</v>
      </c>
      <c r="BH873" s="226">
        <f>IF(N873="sníž. přenesená",J873,0)</f>
        <v>0</v>
      </c>
      <c r="BI873" s="226">
        <f>IF(N873="nulová",J873,0)</f>
        <v>0</v>
      </c>
      <c r="BJ873" s="19" t="s">
        <v>81</v>
      </c>
      <c r="BK873" s="226">
        <f>ROUND(I873*H873,2)</f>
        <v>0</v>
      </c>
      <c r="BL873" s="19" t="s">
        <v>257</v>
      </c>
      <c r="BM873" s="225" t="s">
        <v>1831</v>
      </c>
    </row>
    <row r="874" s="13" customFormat="1">
      <c r="A874" s="13"/>
      <c r="B874" s="232"/>
      <c r="C874" s="233"/>
      <c r="D874" s="234" t="s">
        <v>181</v>
      </c>
      <c r="E874" s="233"/>
      <c r="F874" s="236" t="s">
        <v>1832</v>
      </c>
      <c r="G874" s="233"/>
      <c r="H874" s="237">
        <v>75.390000000000001</v>
      </c>
      <c r="I874" s="238"/>
      <c r="J874" s="233"/>
      <c r="K874" s="233"/>
      <c r="L874" s="239"/>
      <c r="M874" s="240"/>
      <c r="N874" s="241"/>
      <c r="O874" s="241"/>
      <c r="P874" s="241"/>
      <c r="Q874" s="241"/>
      <c r="R874" s="241"/>
      <c r="S874" s="241"/>
      <c r="T874" s="242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43" t="s">
        <v>181</v>
      </c>
      <c r="AU874" s="243" t="s">
        <v>83</v>
      </c>
      <c r="AV874" s="13" t="s">
        <v>83</v>
      </c>
      <c r="AW874" s="13" t="s">
        <v>4</v>
      </c>
      <c r="AX874" s="13" t="s">
        <v>81</v>
      </c>
      <c r="AY874" s="243" t="s">
        <v>159</v>
      </c>
    </row>
    <row r="875" s="2" customFormat="1" ht="24.15" customHeight="1">
      <c r="A875" s="40"/>
      <c r="B875" s="41"/>
      <c r="C875" s="214" t="s">
        <v>1833</v>
      </c>
      <c r="D875" s="214" t="s">
        <v>161</v>
      </c>
      <c r="E875" s="215" t="s">
        <v>1834</v>
      </c>
      <c r="F875" s="216" t="s">
        <v>1835</v>
      </c>
      <c r="G875" s="217" t="s">
        <v>164</v>
      </c>
      <c r="H875" s="218">
        <v>77.799999999999997</v>
      </c>
      <c r="I875" s="219"/>
      <c r="J875" s="220">
        <f>ROUND(I875*H875,2)</f>
        <v>0</v>
      </c>
      <c r="K875" s="216" t="s">
        <v>165</v>
      </c>
      <c r="L875" s="46"/>
      <c r="M875" s="221" t="s">
        <v>19</v>
      </c>
      <c r="N875" s="222" t="s">
        <v>44</v>
      </c>
      <c r="O875" s="86"/>
      <c r="P875" s="223">
        <f>O875*H875</f>
        <v>0</v>
      </c>
      <c r="Q875" s="223">
        <v>0.0015</v>
      </c>
      <c r="R875" s="223">
        <f>Q875*H875</f>
        <v>0.1167</v>
      </c>
      <c r="S875" s="223">
        <v>0</v>
      </c>
      <c r="T875" s="224">
        <f>S875*H875</f>
        <v>0</v>
      </c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R875" s="225" t="s">
        <v>257</v>
      </c>
      <c r="AT875" s="225" t="s">
        <v>161</v>
      </c>
      <c r="AU875" s="225" t="s">
        <v>83</v>
      </c>
      <c r="AY875" s="19" t="s">
        <v>159</v>
      </c>
      <c r="BE875" s="226">
        <f>IF(N875="základní",J875,0)</f>
        <v>0</v>
      </c>
      <c r="BF875" s="226">
        <f>IF(N875="snížená",J875,0)</f>
        <v>0</v>
      </c>
      <c r="BG875" s="226">
        <f>IF(N875="zákl. přenesená",J875,0)</f>
        <v>0</v>
      </c>
      <c r="BH875" s="226">
        <f>IF(N875="sníž. přenesená",J875,0)</f>
        <v>0</v>
      </c>
      <c r="BI875" s="226">
        <f>IF(N875="nulová",J875,0)</f>
        <v>0</v>
      </c>
      <c r="BJ875" s="19" t="s">
        <v>81</v>
      </c>
      <c r="BK875" s="226">
        <f>ROUND(I875*H875,2)</f>
        <v>0</v>
      </c>
      <c r="BL875" s="19" t="s">
        <v>257</v>
      </c>
      <c r="BM875" s="225" t="s">
        <v>1836</v>
      </c>
    </row>
    <row r="876" s="2" customFormat="1">
      <c r="A876" s="40"/>
      <c r="B876" s="41"/>
      <c r="C876" s="42"/>
      <c r="D876" s="227" t="s">
        <v>168</v>
      </c>
      <c r="E876" s="42"/>
      <c r="F876" s="228" t="s">
        <v>1837</v>
      </c>
      <c r="G876" s="42"/>
      <c r="H876" s="42"/>
      <c r="I876" s="229"/>
      <c r="J876" s="42"/>
      <c r="K876" s="42"/>
      <c r="L876" s="46"/>
      <c r="M876" s="230"/>
      <c r="N876" s="231"/>
      <c r="O876" s="86"/>
      <c r="P876" s="86"/>
      <c r="Q876" s="86"/>
      <c r="R876" s="86"/>
      <c r="S876" s="86"/>
      <c r="T876" s="87"/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T876" s="19" t="s">
        <v>168</v>
      </c>
      <c r="AU876" s="19" t="s">
        <v>83</v>
      </c>
    </row>
    <row r="877" s="2" customFormat="1" ht="24.15" customHeight="1">
      <c r="A877" s="40"/>
      <c r="B877" s="41"/>
      <c r="C877" s="214" t="s">
        <v>1838</v>
      </c>
      <c r="D877" s="214" t="s">
        <v>161</v>
      </c>
      <c r="E877" s="215" t="s">
        <v>1839</v>
      </c>
      <c r="F877" s="216" t="s">
        <v>1840</v>
      </c>
      <c r="G877" s="217" t="s">
        <v>164</v>
      </c>
      <c r="H877" s="218">
        <v>77.799999999999997</v>
      </c>
      <c r="I877" s="219"/>
      <c r="J877" s="220">
        <f>ROUND(I877*H877,2)</f>
        <v>0</v>
      </c>
      <c r="K877" s="216" t="s">
        <v>165</v>
      </c>
      <c r="L877" s="46"/>
      <c r="M877" s="221" t="s">
        <v>19</v>
      </c>
      <c r="N877" s="222" t="s">
        <v>44</v>
      </c>
      <c r="O877" s="86"/>
      <c r="P877" s="223">
        <f>O877*H877</f>
        <v>0</v>
      </c>
      <c r="Q877" s="223">
        <v>5.0000000000000002E-05</v>
      </c>
      <c r="R877" s="223">
        <f>Q877*H877</f>
        <v>0.0038900000000000002</v>
      </c>
      <c r="S877" s="223">
        <v>0</v>
      </c>
      <c r="T877" s="224">
        <f>S877*H877</f>
        <v>0</v>
      </c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R877" s="225" t="s">
        <v>257</v>
      </c>
      <c r="AT877" s="225" t="s">
        <v>161</v>
      </c>
      <c r="AU877" s="225" t="s">
        <v>83</v>
      </c>
      <c r="AY877" s="19" t="s">
        <v>159</v>
      </c>
      <c r="BE877" s="226">
        <f>IF(N877="základní",J877,0)</f>
        <v>0</v>
      </c>
      <c r="BF877" s="226">
        <f>IF(N877="snížená",J877,0)</f>
        <v>0</v>
      </c>
      <c r="BG877" s="226">
        <f>IF(N877="zákl. přenesená",J877,0)</f>
        <v>0</v>
      </c>
      <c r="BH877" s="226">
        <f>IF(N877="sníž. přenesená",J877,0)</f>
        <v>0</v>
      </c>
      <c r="BI877" s="226">
        <f>IF(N877="nulová",J877,0)</f>
        <v>0</v>
      </c>
      <c r="BJ877" s="19" t="s">
        <v>81</v>
      </c>
      <c r="BK877" s="226">
        <f>ROUND(I877*H877,2)</f>
        <v>0</v>
      </c>
      <c r="BL877" s="19" t="s">
        <v>257</v>
      </c>
      <c r="BM877" s="225" t="s">
        <v>1841</v>
      </c>
    </row>
    <row r="878" s="2" customFormat="1">
      <c r="A878" s="40"/>
      <c r="B878" s="41"/>
      <c r="C878" s="42"/>
      <c r="D878" s="227" t="s">
        <v>168</v>
      </c>
      <c r="E878" s="42"/>
      <c r="F878" s="228" t="s">
        <v>1842</v>
      </c>
      <c r="G878" s="42"/>
      <c r="H878" s="42"/>
      <c r="I878" s="229"/>
      <c r="J878" s="42"/>
      <c r="K878" s="42"/>
      <c r="L878" s="46"/>
      <c r="M878" s="230"/>
      <c r="N878" s="231"/>
      <c r="O878" s="86"/>
      <c r="P878" s="86"/>
      <c r="Q878" s="86"/>
      <c r="R878" s="86"/>
      <c r="S878" s="86"/>
      <c r="T878" s="87"/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T878" s="19" t="s">
        <v>168</v>
      </c>
      <c r="AU878" s="19" t="s">
        <v>83</v>
      </c>
    </row>
    <row r="879" s="2" customFormat="1" ht="49.05" customHeight="1">
      <c r="A879" s="40"/>
      <c r="B879" s="41"/>
      <c r="C879" s="214" t="s">
        <v>1843</v>
      </c>
      <c r="D879" s="214" t="s">
        <v>161</v>
      </c>
      <c r="E879" s="215" t="s">
        <v>1844</v>
      </c>
      <c r="F879" s="216" t="s">
        <v>1845</v>
      </c>
      <c r="G879" s="217" t="s">
        <v>247</v>
      </c>
      <c r="H879" s="218">
        <v>3.0960000000000001</v>
      </c>
      <c r="I879" s="219"/>
      <c r="J879" s="220">
        <f>ROUND(I879*H879,2)</f>
        <v>0</v>
      </c>
      <c r="K879" s="216" t="s">
        <v>165</v>
      </c>
      <c r="L879" s="46"/>
      <c r="M879" s="221" t="s">
        <v>19</v>
      </c>
      <c r="N879" s="222" t="s">
        <v>44</v>
      </c>
      <c r="O879" s="86"/>
      <c r="P879" s="223">
        <f>O879*H879</f>
        <v>0</v>
      </c>
      <c r="Q879" s="223">
        <v>0</v>
      </c>
      <c r="R879" s="223">
        <f>Q879*H879</f>
        <v>0</v>
      </c>
      <c r="S879" s="223">
        <v>0</v>
      </c>
      <c r="T879" s="224">
        <f>S879*H879</f>
        <v>0</v>
      </c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R879" s="225" t="s">
        <v>257</v>
      </c>
      <c r="AT879" s="225" t="s">
        <v>161</v>
      </c>
      <c r="AU879" s="225" t="s">
        <v>83</v>
      </c>
      <c r="AY879" s="19" t="s">
        <v>159</v>
      </c>
      <c r="BE879" s="226">
        <f>IF(N879="základní",J879,0)</f>
        <v>0</v>
      </c>
      <c r="BF879" s="226">
        <f>IF(N879="snížená",J879,0)</f>
        <v>0</v>
      </c>
      <c r="BG879" s="226">
        <f>IF(N879="zákl. přenesená",J879,0)</f>
        <v>0</v>
      </c>
      <c r="BH879" s="226">
        <f>IF(N879="sníž. přenesená",J879,0)</f>
        <v>0</v>
      </c>
      <c r="BI879" s="226">
        <f>IF(N879="nulová",J879,0)</f>
        <v>0</v>
      </c>
      <c r="BJ879" s="19" t="s">
        <v>81</v>
      </c>
      <c r="BK879" s="226">
        <f>ROUND(I879*H879,2)</f>
        <v>0</v>
      </c>
      <c r="BL879" s="19" t="s">
        <v>257</v>
      </c>
      <c r="BM879" s="225" t="s">
        <v>1846</v>
      </c>
    </row>
    <row r="880" s="2" customFormat="1">
      <c r="A880" s="40"/>
      <c r="B880" s="41"/>
      <c r="C880" s="42"/>
      <c r="D880" s="227" t="s">
        <v>168</v>
      </c>
      <c r="E880" s="42"/>
      <c r="F880" s="228" t="s">
        <v>1847</v>
      </c>
      <c r="G880" s="42"/>
      <c r="H880" s="42"/>
      <c r="I880" s="229"/>
      <c r="J880" s="42"/>
      <c r="K880" s="42"/>
      <c r="L880" s="46"/>
      <c r="M880" s="230"/>
      <c r="N880" s="231"/>
      <c r="O880" s="86"/>
      <c r="P880" s="86"/>
      <c r="Q880" s="86"/>
      <c r="R880" s="86"/>
      <c r="S880" s="86"/>
      <c r="T880" s="87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T880" s="19" t="s">
        <v>168</v>
      </c>
      <c r="AU880" s="19" t="s">
        <v>83</v>
      </c>
    </row>
    <row r="881" s="12" customFormat="1" ht="22.8" customHeight="1">
      <c r="A881" s="12"/>
      <c r="B881" s="198"/>
      <c r="C881" s="199"/>
      <c r="D881" s="200" t="s">
        <v>72</v>
      </c>
      <c r="E881" s="212" t="s">
        <v>1848</v>
      </c>
      <c r="F881" s="212" t="s">
        <v>1849</v>
      </c>
      <c r="G881" s="199"/>
      <c r="H881" s="199"/>
      <c r="I881" s="202"/>
      <c r="J881" s="213">
        <f>BK881</f>
        <v>0</v>
      </c>
      <c r="K881" s="199"/>
      <c r="L881" s="204"/>
      <c r="M881" s="205"/>
      <c r="N881" s="206"/>
      <c r="O881" s="206"/>
      <c r="P881" s="207">
        <f>SUM(P882:P893)</f>
        <v>0</v>
      </c>
      <c r="Q881" s="206"/>
      <c r="R881" s="207">
        <f>SUM(R882:R893)</f>
        <v>0.49712000000000006</v>
      </c>
      <c r="S881" s="206"/>
      <c r="T881" s="208">
        <f>SUM(T882:T893)</f>
        <v>0</v>
      </c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R881" s="209" t="s">
        <v>83</v>
      </c>
      <c r="AT881" s="210" t="s">
        <v>72</v>
      </c>
      <c r="AU881" s="210" t="s">
        <v>81</v>
      </c>
      <c r="AY881" s="209" t="s">
        <v>159</v>
      </c>
      <c r="BK881" s="211">
        <f>SUM(BK882:BK893)</f>
        <v>0</v>
      </c>
    </row>
    <row r="882" s="2" customFormat="1" ht="37.8" customHeight="1">
      <c r="A882" s="40"/>
      <c r="B882" s="41"/>
      <c r="C882" s="214" t="s">
        <v>1850</v>
      </c>
      <c r="D882" s="214" t="s">
        <v>161</v>
      </c>
      <c r="E882" s="215" t="s">
        <v>1851</v>
      </c>
      <c r="F882" s="216" t="s">
        <v>1852</v>
      </c>
      <c r="G882" s="217" t="s">
        <v>164</v>
      </c>
      <c r="H882" s="218">
        <v>40</v>
      </c>
      <c r="I882" s="219"/>
      <c r="J882" s="220">
        <f>ROUND(I882*H882,2)</f>
        <v>0</v>
      </c>
      <c r="K882" s="216" t="s">
        <v>165</v>
      </c>
      <c r="L882" s="46"/>
      <c r="M882" s="221" t="s">
        <v>19</v>
      </c>
      <c r="N882" s="222" t="s">
        <v>44</v>
      </c>
      <c r="O882" s="86"/>
      <c r="P882" s="223">
        <f>O882*H882</f>
        <v>0</v>
      </c>
      <c r="Q882" s="223">
        <v>0.00050000000000000001</v>
      </c>
      <c r="R882" s="223">
        <f>Q882*H882</f>
        <v>0.02</v>
      </c>
      <c r="S882" s="223">
        <v>0</v>
      </c>
      <c r="T882" s="224">
        <f>S882*H882</f>
        <v>0</v>
      </c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R882" s="225" t="s">
        <v>257</v>
      </c>
      <c r="AT882" s="225" t="s">
        <v>161</v>
      </c>
      <c r="AU882" s="225" t="s">
        <v>83</v>
      </c>
      <c r="AY882" s="19" t="s">
        <v>159</v>
      </c>
      <c r="BE882" s="226">
        <f>IF(N882="základní",J882,0)</f>
        <v>0</v>
      </c>
      <c r="BF882" s="226">
        <f>IF(N882="snížená",J882,0)</f>
        <v>0</v>
      </c>
      <c r="BG882" s="226">
        <f>IF(N882="zákl. přenesená",J882,0)</f>
        <v>0</v>
      </c>
      <c r="BH882" s="226">
        <f>IF(N882="sníž. přenesená",J882,0)</f>
        <v>0</v>
      </c>
      <c r="BI882" s="226">
        <f>IF(N882="nulová",J882,0)</f>
        <v>0</v>
      </c>
      <c r="BJ882" s="19" t="s">
        <v>81</v>
      </c>
      <c r="BK882" s="226">
        <f>ROUND(I882*H882,2)</f>
        <v>0</v>
      </c>
      <c r="BL882" s="19" t="s">
        <v>257</v>
      </c>
      <c r="BM882" s="225" t="s">
        <v>1853</v>
      </c>
    </row>
    <row r="883" s="2" customFormat="1">
      <c r="A883" s="40"/>
      <c r="B883" s="41"/>
      <c r="C883" s="42"/>
      <c r="D883" s="227" t="s">
        <v>168</v>
      </c>
      <c r="E883" s="42"/>
      <c r="F883" s="228" t="s">
        <v>1854</v>
      </c>
      <c r="G883" s="42"/>
      <c r="H883" s="42"/>
      <c r="I883" s="229"/>
      <c r="J883" s="42"/>
      <c r="K883" s="42"/>
      <c r="L883" s="46"/>
      <c r="M883" s="230"/>
      <c r="N883" s="231"/>
      <c r="O883" s="86"/>
      <c r="P883" s="86"/>
      <c r="Q883" s="86"/>
      <c r="R883" s="86"/>
      <c r="S883" s="86"/>
      <c r="T883" s="87"/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T883" s="19" t="s">
        <v>168</v>
      </c>
      <c r="AU883" s="19" t="s">
        <v>83</v>
      </c>
    </row>
    <row r="884" s="2" customFormat="1" ht="37.8" customHeight="1">
      <c r="A884" s="40"/>
      <c r="B884" s="41"/>
      <c r="C884" s="214" t="s">
        <v>1855</v>
      </c>
      <c r="D884" s="214" t="s">
        <v>161</v>
      </c>
      <c r="E884" s="215" t="s">
        <v>1856</v>
      </c>
      <c r="F884" s="216" t="s">
        <v>1857</v>
      </c>
      <c r="G884" s="217" t="s">
        <v>164</v>
      </c>
      <c r="H884" s="218">
        <v>40</v>
      </c>
      <c r="I884" s="219"/>
      <c r="J884" s="220">
        <f>ROUND(I884*H884,2)</f>
        <v>0</v>
      </c>
      <c r="K884" s="216" t="s">
        <v>165</v>
      </c>
      <c r="L884" s="46"/>
      <c r="M884" s="221" t="s">
        <v>19</v>
      </c>
      <c r="N884" s="222" t="s">
        <v>44</v>
      </c>
      <c r="O884" s="86"/>
      <c r="P884" s="223">
        <f>O884*H884</f>
        <v>0</v>
      </c>
      <c r="Q884" s="223">
        <v>0.0075799999999999999</v>
      </c>
      <c r="R884" s="223">
        <f>Q884*H884</f>
        <v>0.30320000000000003</v>
      </c>
      <c r="S884" s="223">
        <v>0</v>
      </c>
      <c r="T884" s="224">
        <f>S884*H884</f>
        <v>0</v>
      </c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R884" s="225" t="s">
        <v>257</v>
      </c>
      <c r="AT884" s="225" t="s">
        <v>161</v>
      </c>
      <c r="AU884" s="225" t="s">
        <v>83</v>
      </c>
      <c r="AY884" s="19" t="s">
        <v>159</v>
      </c>
      <c r="BE884" s="226">
        <f>IF(N884="základní",J884,0)</f>
        <v>0</v>
      </c>
      <c r="BF884" s="226">
        <f>IF(N884="snížená",J884,0)</f>
        <v>0</v>
      </c>
      <c r="BG884" s="226">
        <f>IF(N884="zákl. přenesená",J884,0)</f>
        <v>0</v>
      </c>
      <c r="BH884" s="226">
        <f>IF(N884="sníž. přenesená",J884,0)</f>
        <v>0</v>
      </c>
      <c r="BI884" s="226">
        <f>IF(N884="nulová",J884,0)</f>
        <v>0</v>
      </c>
      <c r="BJ884" s="19" t="s">
        <v>81</v>
      </c>
      <c r="BK884" s="226">
        <f>ROUND(I884*H884,2)</f>
        <v>0</v>
      </c>
      <c r="BL884" s="19" t="s">
        <v>257</v>
      </c>
      <c r="BM884" s="225" t="s">
        <v>1858</v>
      </c>
    </row>
    <row r="885" s="2" customFormat="1">
      <c r="A885" s="40"/>
      <c r="B885" s="41"/>
      <c r="C885" s="42"/>
      <c r="D885" s="227" t="s">
        <v>168</v>
      </c>
      <c r="E885" s="42"/>
      <c r="F885" s="228" t="s">
        <v>1859</v>
      </c>
      <c r="G885" s="42"/>
      <c r="H885" s="42"/>
      <c r="I885" s="229"/>
      <c r="J885" s="42"/>
      <c r="K885" s="42"/>
      <c r="L885" s="46"/>
      <c r="M885" s="230"/>
      <c r="N885" s="231"/>
      <c r="O885" s="86"/>
      <c r="P885" s="86"/>
      <c r="Q885" s="86"/>
      <c r="R885" s="86"/>
      <c r="S885" s="86"/>
      <c r="T885" s="87"/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T885" s="19" t="s">
        <v>168</v>
      </c>
      <c r="AU885" s="19" t="s">
        <v>83</v>
      </c>
    </row>
    <row r="886" s="2" customFormat="1" ht="24.15" customHeight="1">
      <c r="A886" s="40"/>
      <c r="B886" s="41"/>
      <c r="C886" s="214" t="s">
        <v>1860</v>
      </c>
      <c r="D886" s="214" t="s">
        <v>161</v>
      </c>
      <c r="E886" s="215" t="s">
        <v>1861</v>
      </c>
      <c r="F886" s="216" t="s">
        <v>1862</v>
      </c>
      <c r="G886" s="217" t="s">
        <v>164</v>
      </c>
      <c r="H886" s="218">
        <v>40</v>
      </c>
      <c r="I886" s="219"/>
      <c r="J886" s="220">
        <f>ROUND(I886*H886,2)</f>
        <v>0</v>
      </c>
      <c r="K886" s="216" t="s">
        <v>165</v>
      </c>
      <c r="L886" s="46"/>
      <c r="M886" s="221" t="s">
        <v>19</v>
      </c>
      <c r="N886" s="222" t="s">
        <v>44</v>
      </c>
      <c r="O886" s="86"/>
      <c r="P886" s="223">
        <f>O886*H886</f>
        <v>0</v>
      </c>
      <c r="Q886" s="223">
        <v>0.00029999999999999997</v>
      </c>
      <c r="R886" s="223">
        <f>Q886*H886</f>
        <v>0.011999999999999999</v>
      </c>
      <c r="S886" s="223">
        <v>0</v>
      </c>
      <c r="T886" s="224">
        <f>S886*H886</f>
        <v>0</v>
      </c>
      <c r="U886" s="40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  <c r="AR886" s="225" t="s">
        <v>257</v>
      </c>
      <c r="AT886" s="225" t="s">
        <v>161</v>
      </c>
      <c r="AU886" s="225" t="s">
        <v>83</v>
      </c>
      <c r="AY886" s="19" t="s">
        <v>159</v>
      </c>
      <c r="BE886" s="226">
        <f>IF(N886="základní",J886,0)</f>
        <v>0</v>
      </c>
      <c r="BF886" s="226">
        <f>IF(N886="snížená",J886,0)</f>
        <v>0</v>
      </c>
      <c r="BG886" s="226">
        <f>IF(N886="zákl. přenesená",J886,0)</f>
        <v>0</v>
      </c>
      <c r="BH886" s="226">
        <f>IF(N886="sníž. přenesená",J886,0)</f>
        <v>0</v>
      </c>
      <c r="BI886" s="226">
        <f>IF(N886="nulová",J886,0)</f>
        <v>0</v>
      </c>
      <c r="BJ886" s="19" t="s">
        <v>81</v>
      </c>
      <c r="BK886" s="226">
        <f>ROUND(I886*H886,2)</f>
        <v>0</v>
      </c>
      <c r="BL886" s="19" t="s">
        <v>257</v>
      </c>
      <c r="BM886" s="225" t="s">
        <v>1863</v>
      </c>
    </row>
    <row r="887" s="2" customFormat="1">
      <c r="A887" s="40"/>
      <c r="B887" s="41"/>
      <c r="C887" s="42"/>
      <c r="D887" s="227" t="s">
        <v>168</v>
      </c>
      <c r="E887" s="42"/>
      <c r="F887" s="228" t="s">
        <v>1864</v>
      </c>
      <c r="G887" s="42"/>
      <c r="H887" s="42"/>
      <c r="I887" s="229"/>
      <c r="J887" s="42"/>
      <c r="K887" s="42"/>
      <c r="L887" s="46"/>
      <c r="M887" s="230"/>
      <c r="N887" s="231"/>
      <c r="O887" s="86"/>
      <c r="P887" s="86"/>
      <c r="Q887" s="86"/>
      <c r="R887" s="86"/>
      <c r="S887" s="86"/>
      <c r="T887" s="87"/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T887" s="19" t="s">
        <v>168</v>
      </c>
      <c r="AU887" s="19" t="s">
        <v>83</v>
      </c>
    </row>
    <row r="888" s="2" customFormat="1" ht="44.25" customHeight="1">
      <c r="A888" s="40"/>
      <c r="B888" s="41"/>
      <c r="C888" s="255" t="s">
        <v>1865</v>
      </c>
      <c r="D888" s="255" t="s">
        <v>244</v>
      </c>
      <c r="E888" s="256" t="s">
        <v>1866</v>
      </c>
      <c r="F888" s="257" t="s">
        <v>1867</v>
      </c>
      <c r="G888" s="258" t="s">
        <v>164</v>
      </c>
      <c r="H888" s="259">
        <v>44</v>
      </c>
      <c r="I888" s="260"/>
      <c r="J888" s="261">
        <f>ROUND(I888*H888,2)</f>
        <v>0</v>
      </c>
      <c r="K888" s="257" t="s">
        <v>165</v>
      </c>
      <c r="L888" s="262"/>
      <c r="M888" s="263" t="s">
        <v>19</v>
      </c>
      <c r="N888" s="264" t="s">
        <v>44</v>
      </c>
      <c r="O888" s="86"/>
      <c r="P888" s="223">
        <f>O888*H888</f>
        <v>0</v>
      </c>
      <c r="Q888" s="223">
        <v>0.0036800000000000001</v>
      </c>
      <c r="R888" s="223">
        <f>Q888*H888</f>
        <v>0.16192000000000001</v>
      </c>
      <c r="S888" s="223">
        <v>0</v>
      </c>
      <c r="T888" s="224">
        <f>S888*H888</f>
        <v>0</v>
      </c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R888" s="225" t="s">
        <v>353</v>
      </c>
      <c r="AT888" s="225" t="s">
        <v>244</v>
      </c>
      <c r="AU888" s="225" t="s">
        <v>83</v>
      </c>
      <c r="AY888" s="19" t="s">
        <v>159</v>
      </c>
      <c r="BE888" s="226">
        <f>IF(N888="základní",J888,0)</f>
        <v>0</v>
      </c>
      <c r="BF888" s="226">
        <f>IF(N888="snížená",J888,0)</f>
        <v>0</v>
      </c>
      <c r="BG888" s="226">
        <f>IF(N888="zákl. přenesená",J888,0)</f>
        <v>0</v>
      </c>
      <c r="BH888" s="226">
        <f>IF(N888="sníž. přenesená",J888,0)</f>
        <v>0</v>
      </c>
      <c r="BI888" s="226">
        <f>IF(N888="nulová",J888,0)</f>
        <v>0</v>
      </c>
      <c r="BJ888" s="19" t="s">
        <v>81</v>
      </c>
      <c r="BK888" s="226">
        <f>ROUND(I888*H888,2)</f>
        <v>0</v>
      </c>
      <c r="BL888" s="19" t="s">
        <v>257</v>
      </c>
      <c r="BM888" s="225" t="s">
        <v>1868</v>
      </c>
    </row>
    <row r="889" s="13" customFormat="1">
      <c r="A889" s="13"/>
      <c r="B889" s="232"/>
      <c r="C889" s="233"/>
      <c r="D889" s="234" t="s">
        <v>181</v>
      </c>
      <c r="E889" s="233"/>
      <c r="F889" s="236" t="s">
        <v>1869</v>
      </c>
      <c r="G889" s="233"/>
      <c r="H889" s="237">
        <v>44</v>
      </c>
      <c r="I889" s="238"/>
      <c r="J889" s="233"/>
      <c r="K889" s="233"/>
      <c r="L889" s="239"/>
      <c r="M889" s="240"/>
      <c r="N889" s="241"/>
      <c r="O889" s="241"/>
      <c r="P889" s="241"/>
      <c r="Q889" s="241"/>
      <c r="R889" s="241"/>
      <c r="S889" s="241"/>
      <c r="T889" s="242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43" t="s">
        <v>181</v>
      </c>
      <c r="AU889" s="243" t="s">
        <v>83</v>
      </c>
      <c r="AV889" s="13" t="s">
        <v>83</v>
      </c>
      <c r="AW889" s="13" t="s">
        <v>4</v>
      </c>
      <c r="AX889" s="13" t="s">
        <v>81</v>
      </c>
      <c r="AY889" s="243" t="s">
        <v>159</v>
      </c>
    </row>
    <row r="890" s="2" customFormat="1" ht="24.15" customHeight="1">
      <c r="A890" s="40"/>
      <c r="B890" s="41"/>
      <c r="C890" s="214" t="s">
        <v>1870</v>
      </c>
      <c r="D890" s="214" t="s">
        <v>161</v>
      </c>
      <c r="E890" s="215" t="s">
        <v>1871</v>
      </c>
      <c r="F890" s="216" t="s">
        <v>1872</v>
      </c>
      <c r="G890" s="217" t="s">
        <v>164</v>
      </c>
      <c r="H890" s="218">
        <v>40</v>
      </c>
      <c r="I890" s="219"/>
      <c r="J890" s="220">
        <f>ROUND(I890*H890,2)</f>
        <v>0</v>
      </c>
      <c r="K890" s="216" t="s">
        <v>165</v>
      </c>
      <c r="L890" s="46"/>
      <c r="M890" s="221" t="s">
        <v>19</v>
      </c>
      <c r="N890" s="222" t="s">
        <v>44</v>
      </c>
      <c r="O890" s="86"/>
      <c r="P890" s="223">
        <f>O890*H890</f>
        <v>0</v>
      </c>
      <c r="Q890" s="223">
        <v>0</v>
      </c>
      <c r="R890" s="223">
        <f>Q890*H890</f>
        <v>0</v>
      </c>
      <c r="S890" s="223">
        <v>0</v>
      </c>
      <c r="T890" s="224">
        <f>S890*H890</f>
        <v>0</v>
      </c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R890" s="225" t="s">
        <v>257</v>
      </c>
      <c r="AT890" s="225" t="s">
        <v>161</v>
      </c>
      <c r="AU890" s="225" t="s">
        <v>83</v>
      </c>
      <c r="AY890" s="19" t="s">
        <v>159</v>
      </c>
      <c r="BE890" s="226">
        <f>IF(N890="základní",J890,0)</f>
        <v>0</v>
      </c>
      <c r="BF890" s="226">
        <f>IF(N890="snížená",J890,0)</f>
        <v>0</v>
      </c>
      <c r="BG890" s="226">
        <f>IF(N890="zákl. přenesená",J890,0)</f>
        <v>0</v>
      </c>
      <c r="BH890" s="226">
        <f>IF(N890="sníž. přenesená",J890,0)</f>
        <v>0</v>
      </c>
      <c r="BI890" s="226">
        <f>IF(N890="nulová",J890,0)</f>
        <v>0</v>
      </c>
      <c r="BJ890" s="19" t="s">
        <v>81</v>
      </c>
      <c r="BK890" s="226">
        <f>ROUND(I890*H890,2)</f>
        <v>0</v>
      </c>
      <c r="BL890" s="19" t="s">
        <v>257</v>
      </c>
      <c r="BM890" s="225" t="s">
        <v>1873</v>
      </c>
    </row>
    <row r="891" s="2" customFormat="1">
      <c r="A891" s="40"/>
      <c r="B891" s="41"/>
      <c r="C891" s="42"/>
      <c r="D891" s="227" t="s">
        <v>168</v>
      </c>
      <c r="E891" s="42"/>
      <c r="F891" s="228" t="s">
        <v>1874</v>
      </c>
      <c r="G891" s="42"/>
      <c r="H891" s="42"/>
      <c r="I891" s="229"/>
      <c r="J891" s="42"/>
      <c r="K891" s="42"/>
      <c r="L891" s="46"/>
      <c r="M891" s="230"/>
      <c r="N891" s="231"/>
      <c r="O891" s="86"/>
      <c r="P891" s="86"/>
      <c r="Q891" s="86"/>
      <c r="R891" s="86"/>
      <c r="S891" s="86"/>
      <c r="T891" s="87"/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T891" s="19" t="s">
        <v>168</v>
      </c>
      <c r="AU891" s="19" t="s">
        <v>83</v>
      </c>
    </row>
    <row r="892" s="2" customFormat="1" ht="49.05" customHeight="1">
      <c r="A892" s="40"/>
      <c r="B892" s="41"/>
      <c r="C892" s="214" t="s">
        <v>1875</v>
      </c>
      <c r="D892" s="214" t="s">
        <v>161</v>
      </c>
      <c r="E892" s="215" t="s">
        <v>1876</v>
      </c>
      <c r="F892" s="216" t="s">
        <v>1877</v>
      </c>
      <c r="G892" s="217" t="s">
        <v>247</v>
      </c>
      <c r="H892" s="218">
        <v>0.497</v>
      </c>
      <c r="I892" s="219"/>
      <c r="J892" s="220">
        <f>ROUND(I892*H892,2)</f>
        <v>0</v>
      </c>
      <c r="K892" s="216" t="s">
        <v>165</v>
      </c>
      <c r="L892" s="46"/>
      <c r="M892" s="221" t="s">
        <v>19</v>
      </c>
      <c r="N892" s="222" t="s">
        <v>44</v>
      </c>
      <c r="O892" s="86"/>
      <c r="P892" s="223">
        <f>O892*H892</f>
        <v>0</v>
      </c>
      <c r="Q892" s="223">
        <v>0</v>
      </c>
      <c r="R892" s="223">
        <f>Q892*H892</f>
        <v>0</v>
      </c>
      <c r="S892" s="223">
        <v>0</v>
      </c>
      <c r="T892" s="224">
        <f>S892*H892</f>
        <v>0</v>
      </c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R892" s="225" t="s">
        <v>257</v>
      </c>
      <c r="AT892" s="225" t="s">
        <v>161</v>
      </c>
      <c r="AU892" s="225" t="s">
        <v>83</v>
      </c>
      <c r="AY892" s="19" t="s">
        <v>159</v>
      </c>
      <c r="BE892" s="226">
        <f>IF(N892="základní",J892,0)</f>
        <v>0</v>
      </c>
      <c r="BF892" s="226">
        <f>IF(N892="snížená",J892,0)</f>
        <v>0</v>
      </c>
      <c r="BG892" s="226">
        <f>IF(N892="zákl. přenesená",J892,0)</f>
        <v>0</v>
      </c>
      <c r="BH892" s="226">
        <f>IF(N892="sníž. přenesená",J892,0)</f>
        <v>0</v>
      </c>
      <c r="BI892" s="226">
        <f>IF(N892="nulová",J892,0)</f>
        <v>0</v>
      </c>
      <c r="BJ892" s="19" t="s">
        <v>81</v>
      </c>
      <c r="BK892" s="226">
        <f>ROUND(I892*H892,2)</f>
        <v>0</v>
      </c>
      <c r="BL892" s="19" t="s">
        <v>257</v>
      </c>
      <c r="BM892" s="225" t="s">
        <v>1878</v>
      </c>
    </row>
    <row r="893" s="2" customFormat="1">
      <c r="A893" s="40"/>
      <c r="B893" s="41"/>
      <c r="C893" s="42"/>
      <c r="D893" s="227" t="s">
        <v>168</v>
      </c>
      <c r="E893" s="42"/>
      <c r="F893" s="228" t="s">
        <v>1879</v>
      </c>
      <c r="G893" s="42"/>
      <c r="H893" s="42"/>
      <c r="I893" s="229"/>
      <c r="J893" s="42"/>
      <c r="K893" s="42"/>
      <c r="L893" s="46"/>
      <c r="M893" s="230"/>
      <c r="N893" s="231"/>
      <c r="O893" s="86"/>
      <c r="P893" s="86"/>
      <c r="Q893" s="86"/>
      <c r="R893" s="86"/>
      <c r="S893" s="86"/>
      <c r="T893" s="87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T893" s="19" t="s">
        <v>168</v>
      </c>
      <c r="AU893" s="19" t="s">
        <v>83</v>
      </c>
    </row>
    <row r="894" s="12" customFormat="1" ht="22.8" customHeight="1">
      <c r="A894" s="12"/>
      <c r="B894" s="198"/>
      <c r="C894" s="199"/>
      <c r="D894" s="200" t="s">
        <v>72</v>
      </c>
      <c r="E894" s="212" t="s">
        <v>1880</v>
      </c>
      <c r="F894" s="212" t="s">
        <v>1881</v>
      </c>
      <c r="G894" s="199"/>
      <c r="H894" s="199"/>
      <c r="I894" s="202"/>
      <c r="J894" s="213">
        <f>BK894</f>
        <v>0</v>
      </c>
      <c r="K894" s="199"/>
      <c r="L894" s="204"/>
      <c r="M894" s="205"/>
      <c r="N894" s="206"/>
      <c r="O894" s="206"/>
      <c r="P894" s="207">
        <f>SUM(P895:P937)</f>
        <v>0</v>
      </c>
      <c r="Q894" s="206"/>
      <c r="R894" s="207">
        <f>SUM(R895:R937)</f>
        <v>1.7381100799999998</v>
      </c>
      <c r="S894" s="206"/>
      <c r="T894" s="208">
        <f>SUM(T895:T937)</f>
        <v>0</v>
      </c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R894" s="209" t="s">
        <v>83</v>
      </c>
      <c r="AT894" s="210" t="s">
        <v>72</v>
      </c>
      <c r="AU894" s="210" t="s">
        <v>81</v>
      </c>
      <c r="AY894" s="209" t="s">
        <v>159</v>
      </c>
      <c r="BK894" s="211">
        <f>SUM(BK895:BK937)</f>
        <v>0</v>
      </c>
    </row>
    <row r="895" s="2" customFormat="1" ht="24.15" customHeight="1">
      <c r="A895" s="40"/>
      <c r="B895" s="41"/>
      <c r="C895" s="214" t="s">
        <v>1882</v>
      </c>
      <c r="D895" s="214" t="s">
        <v>161</v>
      </c>
      <c r="E895" s="215" t="s">
        <v>1883</v>
      </c>
      <c r="F895" s="216" t="s">
        <v>1884</v>
      </c>
      <c r="G895" s="217" t="s">
        <v>164</v>
      </c>
      <c r="H895" s="218">
        <v>82.872</v>
      </c>
      <c r="I895" s="219"/>
      <c r="J895" s="220">
        <f>ROUND(I895*H895,2)</f>
        <v>0</v>
      </c>
      <c r="K895" s="216" t="s">
        <v>165</v>
      </c>
      <c r="L895" s="46"/>
      <c r="M895" s="221" t="s">
        <v>19</v>
      </c>
      <c r="N895" s="222" t="s">
        <v>44</v>
      </c>
      <c r="O895" s="86"/>
      <c r="P895" s="223">
        <f>O895*H895</f>
        <v>0</v>
      </c>
      <c r="Q895" s="223">
        <v>0.00029999999999999997</v>
      </c>
      <c r="R895" s="223">
        <f>Q895*H895</f>
        <v>0.024861599999999998</v>
      </c>
      <c r="S895" s="223">
        <v>0</v>
      </c>
      <c r="T895" s="224">
        <f>S895*H895</f>
        <v>0</v>
      </c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R895" s="225" t="s">
        <v>257</v>
      </c>
      <c r="AT895" s="225" t="s">
        <v>161</v>
      </c>
      <c r="AU895" s="225" t="s">
        <v>83</v>
      </c>
      <c r="AY895" s="19" t="s">
        <v>159</v>
      </c>
      <c r="BE895" s="226">
        <f>IF(N895="základní",J895,0)</f>
        <v>0</v>
      </c>
      <c r="BF895" s="226">
        <f>IF(N895="snížená",J895,0)</f>
        <v>0</v>
      </c>
      <c r="BG895" s="226">
        <f>IF(N895="zákl. přenesená",J895,0)</f>
        <v>0</v>
      </c>
      <c r="BH895" s="226">
        <f>IF(N895="sníž. přenesená",J895,0)</f>
        <v>0</v>
      </c>
      <c r="BI895" s="226">
        <f>IF(N895="nulová",J895,0)</f>
        <v>0</v>
      </c>
      <c r="BJ895" s="19" t="s">
        <v>81</v>
      </c>
      <c r="BK895" s="226">
        <f>ROUND(I895*H895,2)</f>
        <v>0</v>
      </c>
      <c r="BL895" s="19" t="s">
        <v>257</v>
      </c>
      <c r="BM895" s="225" t="s">
        <v>1885</v>
      </c>
    </row>
    <row r="896" s="2" customFormat="1">
      <c r="A896" s="40"/>
      <c r="B896" s="41"/>
      <c r="C896" s="42"/>
      <c r="D896" s="227" t="s">
        <v>168</v>
      </c>
      <c r="E896" s="42"/>
      <c r="F896" s="228" t="s">
        <v>1886</v>
      </c>
      <c r="G896" s="42"/>
      <c r="H896" s="42"/>
      <c r="I896" s="229"/>
      <c r="J896" s="42"/>
      <c r="K896" s="42"/>
      <c r="L896" s="46"/>
      <c r="M896" s="230"/>
      <c r="N896" s="231"/>
      <c r="O896" s="86"/>
      <c r="P896" s="86"/>
      <c r="Q896" s="86"/>
      <c r="R896" s="86"/>
      <c r="S896" s="86"/>
      <c r="T896" s="87"/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T896" s="19" t="s">
        <v>168</v>
      </c>
      <c r="AU896" s="19" t="s">
        <v>83</v>
      </c>
    </row>
    <row r="897" s="15" customFormat="1">
      <c r="A897" s="15"/>
      <c r="B897" s="265"/>
      <c r="C897" s="266"/>
      <c r="D897" s="234" t="s">
        <v>181</v>
      </c>
      <c r="E897" s="267" t="s">
        <v>19</v>
      </c>
      <c r="F897" s="268" t="s">
        <v>1887</v>
      </c>
      <c r="G897" s="266"/>
      <c r="H897" s="267" t="s">
        <v>19</v>
      </c>
      <c r="I897" s="269"/>
      <c r="J897" s="266"/>
      <c r="K897" s="266"/>
      <c r="L897" s="270"/>
      <c r="M897" s="271"/>
      <c r="N897" s="272"/>
      <c r="O897" s="272"/>
      <c r="P897" s="272"/>
      <c r="Q897" s="272"/>
      <c r="R897" s="272"/>
      <c r="S897" s="272"/>
      <c r="T897" s="273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T897" s="274" t="s">
        <v>181</v>
      </c>
      <c r="AU897" s="274" t="s">
        <v>83</v>
      </c>
      <c r="AV897" s="15" t="s">
        <v>81</v>
      </c>
      <c r="AW897" s="15" t="s">
        <v>33</v>
      </c>
      <c r="AX897" s="15" t="s">
        <v>73</v>
      </c>
      <c r="AY897" s="274" t="s">
        <v>159</v>
      </c>
    </row>
    <row r="898" s="13" customFormat="1">
      <c r="A898" s="13"/>
      <c r="B898" s="232"/>
      <c r="C898" s="233"/>
      <c r="D898" s="234" t="s">
        <v>181</v>
      </c>
      <c r="E898" s="235" t="s">
        <v>19</v>
      </c>
      <c r="F898" s="236" t="s">
        <v>1888</v>
      </c>
      <c r="G898" s="233"/>
      <c r="H898" s="237">
        <v>10.619999999999999</v>
      </c>
      <c r="I898" s="238"/>
      <c r="J898" s="233"/>
      <c r="K898" s="233"/>
      <c r="L898" s="239"/>
      <c r="M898" s="240"/>
      <c r="N898" s="241"/>
      <c r="O898" s="241"/>
      <c r="P898" s="241"/>
      <c r="Q898" s="241"/>
      <c r="R898" s="241"/>
      <c r="S898" s="241"/>
      <c r="T898" s="242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43" t="s">
        <v>181</v>
      </c>
      <c r="AU898" s="243" t="s">
        <v>83</v>
      </c>
      <c r="AV898" s="13" t="s">
        <v>83</v>
      </c>
      <c r="AW898" s="13" t="s">
        <v>33</v>
      </c>
      <c r="AX898" s="13" t="s">
        <v>73</v>
      </c>
      <c r="AY898" s="243" t="s">
        <v>159</v>
      </c>
    </row>
    <row r="899" s="13" customFormat="1">
      <c r="A899" s="13"/>
      <c r="B899" s="232"/>
      <c r="C899" s="233"/>
      <c r="D899" s="234" t="s">
        <v>181</v>
      </c>
      <c r="E899" s="235" t="s">
        <v>19</v>
      </c>
      <c r="F899" s="236" t="s">
        <v>1889</v>
      </c>
      <c r="G899" s="233"/>
      <c r="H899" s="237">
        <v>12.060000000000001</v>
      </c>
      <c r="I899" s="238"/>
      <c r="J899" s="233"/>
      <c r="K899" s="233"/>
      <c r="L899" s="239"/>
      <c r="M899" s="240"/>
      <c r="N899" s="241"/>
      <c r="O899" s="241"/>
      <c r="P899" s="241"/>
      <c r="Q899" s="241"/>
      <c r="R899" s="241"/>
      <c r="S899" s="241"/>
      <c r="T899" s="242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43" t="s">
        <v>181</v>
      </c>
      <c r="AU899" s="243" t="s">
        <v>83</v>
      </c>
      <c r="AV899" s="13" t="s">
        <v>83</v>
      </c>
      <c r="AW899" s="13" t="s">
        <v>33</v>
      </c>
      <c r="AX899" s="13" t="s">
        <v>73</v>
      </c>
      <c r="AY899" s="243" t="s">
        <v>159</v>
      </c>
    </row>
    <row r="900" s="13" customFormat="1">
      <c r="A900" s="13"/>
      <c r="B900" s="232"/>
      <c r="C900" s="233"/>
      <c r="D900" s="234" t="s">
        <v>181</v>
      </c>
      <c r="E900" s="235" t="s">
        <v>19</v>
      </c>
      <c r="F900" s="236" t="s">
        <v>1890</v>
      </c>
      <c r="G900" s="233"/>
      <c r="H900" s="237">
        <v>24.012</v>
      </c>
      <c r="I900" s="238"/>
      <c r="J900" s="233"/>
      <c r="K900" s="233"/>
      <c r="L900" s="239"/>
      <c r="M900" s="240"/>
      <c r="N900" s="241"/>
      <c r="O900" s="241"/>
      <c r="P900" s="241"/>
      <c r="Q900" s="241"/>
      <c r="R900" s="241"/>
      <c r="S900" s="241"/>
      <c r="T900" s="242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243" t="s">
        <v>181</v>
      </c>
      <c r="AU900" s="243" t="s">
        <v>83</v>
      </c>
      <c r="AV900" s="13" t="s">
        <v>83</v>
      </c>
      <c r="AW900" s="13" t="s">
        <v>33</v>
      </c>
      <c r="AX900" s="13" t="s">
        <v>73</v>
      </c>
      <c r="AY900" s="243" t="s">
        <v>159</v>
      </c>
    </row>
    <row r="901" s="13" customFormat="1">
      <c r="A901" s="13"/>
      <c r="B901" s="232"/>
      <c r="C901" s="233"/>
      <c r="D901" s="234" t="s">
        <v>181</v>
      </c>
      <c r="E901" s="235" t="s">
        <v>19</v>
      </c>
      <c r="F901" s="236" t="s">
        <v>1891</v>
      </c>
      <c r="G901" s="233"/>
      <c r="H901" s="237">
        <v>18.899999999999999</v>
      </c>
      <c r="I901" s="238"/>
      <c r="J901" s="233"/>
      <c r="K901" s="233"/>
      <c r="L901" s="239"/>
      <c r="M901" s="240"/>
      <c r="N901" s="241"/>
      <c r="O901" s="241"/>
      <c r="P901" s="241"/>
      <c r="Q901" s="241"/>
      <c r="R901" s="241"/>
      <c r="S901" s="241"/>
      <c r="T901" s="242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43" t="s">
        <v>181</v>
      </c>
      <c r="AU901" s="243" t="s">
        <v>83</v>
      </c>
      <c r="AV901" s="13" t="s">
        <v>83</v>
      </c>
      <c r="AW901" s="13" t="s">
        <v>33</v>
      </c>
      <c r="AX901" s="13" t="s">
        <v>73</v>
      </c>
      <c r="AY901" s="243" t="s">
        <v>159</v>
      </c>
    </row>
    <row r="902" s="15" customFormat="1">
      <c r="A902" s="15"/>
      <c r="B902" s="265"/>
      <c r="C902" s="266"/>
      <c r="D902" s="234" t="s">
        <v>181</v>
      </c>
      <c r="E902" s="267" t="s">
        <v>19</v>
      </c>
      <c r="F902" s="268" t="s">
        <v>1892</v>
      </c>
      <c r="G902" s="266"/>
      <c r="H902" s="267" t="s">
        <v>19</v>
      </c>
      <c r="I902" s="269"/>
      <c r="J902" s="266"/>
      <c r="K902" s="266"/>
      <c r="L902" s="270"/>
      <c r="M902" s="271"/>
      <c r="N902" s="272"/>
      <c r="O902" s="272"/>
      <c r="P902" s="272"/>
      <c r="Q902" s="272"/>
      <c r="R902" s="272"/>
      <c r="S902" s="272"/>
      <c r="T902" s="273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T902" s="274" t="s">
        <v>181</v>
      </c>
      <c r="AU902" s="274" t="s">
        <v>83</v>
      </c>
      <c r="AV902" s="15" t="s">
        <v>81</v>
      </c>
      <c r="AW902" s="15" t="s">
        <v>33</v>
      </c>
      <c r="AX902" s="15" t="s">
        <v>73</v>
      </c>
      <c r="AY902" s="274" t="s">
        <v>159</v>
      </c>
    </row>
    <row r="903" s="13" customFormat="1">
      <c r="A903" s="13"/>
      <c r="B903" s="232"/>
      <c r="C903" s="233"/>
      <c r="D903" s="234" t="s">
        <v>181</v>
      </c>
      <c r="E903" s="235" t="s">
        <v>19</v>
      </c>
      <c r="F903" s="236" t="s">
        <v>1893</v>
      </c>
      <c r="G903" s="233"/>
      <c r="H903" s="237">
        <v>15.48</v>
      </c>
      <c r="I903" s="238"/>
      <c r="J903" s="233"/>
      <c r="K903" s="233"/>
      <c r="L903" s="239"/>
      <c r="M903" s="240"/>
      <c r="N903" s="241"/>
      <c r="O903" s="241"/>
      <c r="P903" s="241"/>
      <c r="Q903" s="241"/>
      <c r="R903" s="241"/>
      <c r="S903" s="241"/>
      <c r="T903" s="242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43" t="s">
        <v>181</v>
      </c>
      <c r="AU903" s="243" t="s">
        <v>83</v>
      </c>
      <c r="AV903" s="13" t="s">
        <v>83</v>
      </c>
      <c r="AW903" s="13" t="s">
        <v>33</v>
      </c>
      <c r="AX903" s="13" t="s">
        <v>73</v>
      </c>
      <c r="AY903" s="243" t="s">
        <v>159</v>
      </c>
    </row>
    <row r="904" s="13" customFormat="1">
      <c r="A904" s="13"/>
      <c r="B904" s="232"/>
      <c r="C904" s="233"/>
      <c r="D904" s="234" t="s">
        <v>181</v>
      </c>
      <c r="E904" s="235" t="s">
        <v>19</v>
      </c>
      <c r="F904" s="236" t="s">
        <v>1894</v>
      </c>
      <c r="G904" s="233"/>
      <c r="H904" s="237">
        <v>1.8</v>
      </c>
      <c r="I904" s="238"/>
      <c r="J904" s="233"/>
      <c r="K904" s="233"/>
      <c r="L904" s="239"/>
      <c r="M904" s="240"/>
      <c r="N904" s="241"/>
      <c r="O904" s="241"/>
      <c r="P904" s="241"/>
      <c r="Q904" s="241"/>
      <c r="R904" s="241"/>
      <c r="S904" s="241"/>
      <c r="T904" s="242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43" t="s">
        <v>181</v>
      </c>
      <c r="AU904" s="243" t="s">
        <v>83</v>
      </c>
      <c r="AV904" s="13" t="s">
        <v>83</v>
      </c>
      <c r="AW904" s="13" t="s">
        <v>33</v>
      </c>
      <c r="AX904" s="13" t="s">
        <v>73</v>
      </c>
      <c r="AY904" s="243" t="s">
        <v>159</v>
      </c>
    </row>
    <row r="905" s="14" customFormat="1">
      <c r="A905" s="14"/>
      <c r="B905" s="244"/>
      <c r="C905" s="245"/>
      <c r="D905" s="234" t="s">
        <v>181</v>
      </c>
      <c r="E905" s="246" t="s">
        <v>19</v>
      </c>
      <c r="F905" s="247" t="s">
        <v>189</v>
      </c>
      <c r="G905" s="245"/>
      <c r="H905" s="248">
        <v>82.872</v>
      </c>
      <c r="I905" s="249"/>
      <c r="J905" s="245"/>
      <c r="K905" s="245"/>
      <c r="L905" s="250"/>
      <c r="M905" s="251"/>
      <c r="N905" s="252"/>
      <c r="O905" s="252"/>
      <c r="P905" s="252"/>
      <c r="Q905" s="252"/>
      <c r="R905" s="252"/>
      <c r="S905" s="252"/>
      <c r="T905" s="253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T905" s="254" t="s">
        <v>181</v>
      </c>
      <c r="AU905" s="254" t="s">
        <v>83</v>
      </c>
      <c r="AV905" s="14" t="s">
        <v>166</v>
      </c>
      <c r="AW905" s="14" t="s">
        <v>33</v>
      </c>
      <c r="AX905" s="14" t="s">
        <v>81</v>
      </c>
      <c r="AY905" s="254" t="s">
        <v>159</v>
      </c>
    </row>
    <row r="906" s="2" customFormat="1" ht="24.15" customHeight="1">
      <c r="A906" s="40"/>
      <c r="B906" s="41"/>
      <c r="C906" s="214" t="s">
        <v>1895</v>
      </c>
      <c r="D906" s="214" t="s">
        <v>161</v>
      </c>
      <c r="E906" s="215" t="s">
        <v>1896</v>
      </c>
      <c r="F906" s="216" t="s">
        <v>1897</v>
      </c>
      <c r="G906" s="217" t="s">
        <v>164</v>
      </c>
      <c r="H906" s="218">
        <v>82.872</v>
      </c>
      <c r="I906" s="219"/>
      <c r="J906" s="220">
        <f>ROUND(I906*H906,2)</f>
        <v>0</v>
      </c>
      <c r="K906" s="216" t="s">
        <v>165</v>
      </c>
      <c r="L906" s="46"/>
      <c r="M906" s="221" t="s">
        <v>19</v>
      </c>
      <c r="N906" s="222" t="s">
        <v>44</v>
      </c>
      <c r="O906" s="86"/>
      <c r="P906" s="223">
        <f>O906*H906</f>
        <v>0</v>
      </c>
      <c r="Q906" s="223">
        <v>0.0015</v>
      </c>
      <c r="R906" s="223">
        <f>Q906*H906</f>
        <v>0.124308</v>
      </c>
      <c r="S906" s="223">
        <v>0</v>
      </c>
      <c r="T906" s="224">
        <f>S906*H906</f>
        <v>0</v>
      </c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R906" s="225" t="s">
        <v>257</v>
      </c>
      <c r="AT906" s="225" t="s">
        <v>161</v>
      </c>
      <c r="AU906" s="225" t="s">
        <v>83</v>
      </c>
      <c r="AY906" s="19" t="s">
        <v>159</v>
      </c>
      <c r="BE906" s="226">
        <f>IF(N906="základní",J906,0)</f>
        <v>0</v>
      </c>
      <c r="BF906" s="226">
        <f>IF(N906="snížená",J906,0)</f>
        <v>0</v>
      </c>
      <c r="BG906" s="226">
        <f>IF(N906="zákl. přenesená",J906,0)</f>
        <v>0</v>
      </c>
      <c r="BH906" s="226">
        <f>IF(N906="sníž. přenesená",J906,0)</f>
        <v>0</v>
      </c>
      <c r="BI906" s="226">
        <f>IF(N906="nulová",J906,0)</f>
        <v>0</v>
      </c>
      <c r="BJ906" s="19" t="s">
        <v>81</v>
      </c>
      <c r="BK906" s="226">
        <f>ROUND(I906*H906,2)</f>
        <v>0</v>
      </c>
      <c r="BL906" s="19" t="s">
        <v>257</v>
      </c>
      <c r="BM906" s="225" t="s">
        <v>1898</v>
      </c>
    </row>
    <row r="907" s="2" customFormat="1">
      <c r="A907" s="40"/>
      <c r="B907" s="41"/>
      <c r="C907" s="42"/>
      <c r="D907" s="227" t="s">
        <v>168</v>
      </c>
      <c r="E907" s="42"/>
      <c r="F907" s="228" t="s">
        <v>1899</v>
      </c>
      <c r="G907" s="42"/>
      <c r="H907" s="42"/>
      <c r="I907" s="229"/>
      <c r="J907" s="42"/>
      <c r="K907" s="42"/>
      <c r="L907" s="46"/>
      <c r="M907" s="230"/>
      <c r="N907" s="231"/>
      <c r="O907" s="86"/>
      <c r="P907" s="86"/>
      <c r="Q907" s="86"/>
      <c r="R907" s="86"/>
      <c r="S907" s="86"/>
      <c r="T907" s="87"/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T907" s="19" t="s">
        <v>168</v>
      </c>
      <c r="AU907" s="19" t="s">
        <v>83</v>
      </c>
    </row>
    <row r="908" s="15" customFormat="1">
      <c r="A908" s="15"/>
      <c r="B908" s="265"/>
      <c r="C908" s="266"/>
      <c r="D908" s="234" t="s">
        <v>181</v>
      </c>
      <c r="E908" s="267" t="s">
        <v>19</v>
      </c>
      <c r="F908" s="268" t="s">
        <v>1887</v>
      </c>
      <c r="G908" s="266"/>
      <c r="H908" s="267" t="s">
        <v>19</v>
      </c>
      <c r="I908" s="269"/>
      <c r="J908" s="266"/>
      <c r="K908" s="266"/>
      <c r="L908" s="270"/>
      <c r="M908" s="271"/>
      <c r="N908" s="272"/>
      <c r="O908" s="272"/>
      <c r="P908" s="272"/>
      <c r="Q908" s="272"/>
      <c r="R908" s="272"/>
      <c r="S908" s="272"/>
      <c r="T908" s="273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T908" s="274" t="s">
        <v>181</v>
      </c>
      <c r="AU908" s="274" t="s">
        <v>83</v>
      </c>
      <c r="AV908" s="15" t="s">
        <v>81</v>
      </c>
      <c r="AW908" s="15" t="s">
        <v>33</v>
      </c>
      <c r="AX908" s="15" t="s">
        <v>73</v>
      </c>
      <c r="AY908" s="274" t="s">
        <v>159</v>
      </c>
    </row>
    <row r="909" s="13" customFormat="1">
      <c r="A909" s="13"/>
      <c r="B909" s="232"/>
      <c r="C909" s="233"/>
      <c r="D909" s="234" t="s">
        <v>181</v>
      </c>
      <c r="E909" s="235" t="s">
        <v>19</v>
      </c>
      <c r="F909" s="236" t="s">
        <v>1888</v>
      </c>
      <c r="G909" s="233"/>
      <c r="H909" s="237">
        <v>10.619999999999999</v>
      </c>
      <c r="I909" s="238"/>
      <c r="J909" s="233"/>
      <c r="K909" s="233"/>
      <c r="L909" s="239"/>
      <c r="M909" s="240"/>
      <c r="N909" s="241"/>
      <c r="O909" s="241"/>
      <c r="P909" s="241"/>
      <c r="Q909" s="241"/>
      <c r="R909" s="241"/>
      <c r="S909" s="241"/>
      <c r="T909" s="242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43" t="s">
        <v>181</v>
      </c>
      <c r="AU909" s="243" t="s">
        <v>83</v>
      </c>
      <c r="AV909" s="13" t="s">
        <v>83</v>
      </c>
      <c r="AW909" s="13" t="s">
        <v>33</v>
      </c>
      <c r="AX909" s="13" t="s">
        <v>73</v>
      </c>
      <c r="AY909" s="243" t="s">
        <v>159</v>
      </c>
    </row>
    <row r="910" s="13" customFormat="1">
      <c r="A910" s="13"/>
      <c r="B910" s="232"/>
      <c r="C910" s="233"/>
      <c r="D910" s="234" t="s">
        <v>181</v>
      </c>
      <c r="E910" s="235" t="s">
        <v>19</v>
      </c>
      <c r="F910" s="236" t="s">
        <v>1889</v>
      </c>
      <c r="G910" s="233"/>
      <c r="H910" s="237">
        <v>12.060000000000001</v>
      </c>
      <c r="I910" s="238"/>
      <c r="J910" s="233"/>
      <c r="K910" s="233"/>
      <c r="L910" s="239"/>
      <c r="M910" s="240"/>
      <c r="N910" s="241"/>
      <c r="O910" s="241"/>
      <c r="P910" s="241"/>
      <c r="Q910" s="241"/>
      <c r="R910" s="241"/>
      <c r="S910" s="241"/>
      <c r="T910" s="242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43" t="s">
        <v>181</v>
      </c>
      <c r="AU910" s="243" t="s">
        <v>83</v>
      </c>
      <c r="AV910" s="13" t="s">
        <v>83</v>
      </c>
      <c r="AW910" s="13" t="s">
        <v>33</v>
      </c>
      <c r="AX910" s="13" t="s">
        <v>73</v>
      </c>
      <c r="AY910" s="243" t="s">
        <v>159</v>
      </c>
    </row>
    <row r="911" s="13" customFormat="1">
      <c r="A911" s="13"/>
      <c r="B911" s="232"/>
      <c r="C911" s="233"/>
      <c r="D911" s="234" t="s">
        <v>181</v>
      </c>
      <c r="E911" s="235" t="s">
        <v>19</v>
      </c>
      <c r="F911" s="236" t="s">
        <v>1890</v>
      </c>
      <c r="G911" s="233"/>
      <c r="H911" s="237">
        <v>24.012</v>
      </c>
      <c r="I911" s="238"/>
      <c r="J911" s="233"/>
      <c r="K911" s="233"/>
      <c r="L911" s="239"/>
      <c r="M911" s="240"/>
      <c r="N911" s="241"/>
      <c r="O911" s="241"/>
      <c r="P911" s="241"/>
      <c r="Q911" s="241"/>
      <c r="R911" s="241"/>
      <c r="S911" s="241"/>
      <c r="T911" s="242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43" t="s">
        <v>181</v>
      </c>
      <c r="AU911" s="243" t="s">
        <v>83</v>
      </c>
      <c r="AV911" s="13" t="s">
        <v>83</v>
      </c>
      <c r="AW911" s="13" t="s">
        <v>33</v>
      </c>
      <c r="AX911" s="13" t="s">
        <v>73</v>
      </c>
      <c r="AY911" s="243" t="s">
        <v>159</v>
      </c>
    </row>
    <row r="912" s="13" customFormat="1">
      <c r="A912" s="13"/>
      <c r="B912" s="232"/>
      <c r="C912" s="233"/>
      <c r="D912" s="234" t="s">
        <v>181</v>
      </c>
      <c r="E912" s="235" t="s">
        <v>19</v>
      </c>
      <c r="F912" s="236" t="s">
        <v>1891</v>
      </c>
      <c r="G912" s="233"/>
      <c r="H912" s="237">
        <v>18.899999999999999</v>
      </c>
      <c r="I912" s="238"/>
      <c r="J912" s="233"/>
      <c r="K912" s="233"/>
      <c r="L912" s="239"/>
      <c r="M912" s="240"/>
      <c r="N912" s="241"/>
      <c r="O912" s="241"/>
      <c r="P912" s="241"/>
      <c r="Q912" s="241"/>
      <c r="R912" s="241"/>
      <c r="S912" s="241"/>
      <c r="T912" s="242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43" t="s">
        <v>181</v>
      </c>
      <c r="AU912" s="243" t="s">
        <v>83</v>
      </c>
      <c r="AV912" s="13" t="s">
        <v>83</v>
      </c>
      <c r="AW912" s="13" t="s">
        <v>33</v>
      </c>
      <c r="AX912" s="13" t="s">
        <v>73</v>
      </c>
      <c r="AY912" s="243" t="s">
        <v>159</v>
      </c>
    </row>
    <row r="913" s="15" customFormat="1">
      <c r="A913" s="15"/>
      <c r="B913" s="265"/>
      <c r="C913" s="266"/>
      <c r="D913" s="234" t="s">
        <v>181</v>
      </c>
      <c r="E913" s="267" t="s">
        <v>19</v>
      </c>
      <c r="F913" s="268" t="s">
        <v>1892</v>
      </c>
      <c r="G913" s="266"/>
      <c r="H913" s="267" t="s">
        <v>19</v>
      </c>
      <c r="I913" s="269"/>
      <c r="J913" s="266"/>
      <c r="K913" s="266"/>
      <c r="L913" s="270"/>
      <c r="M913" s="271"/>
      <c r="N913" s="272"/>
      <c r="O913" s="272"/>
      <c r="P913" s="272"/>
      <c r="Q913" s="272"/>
      <c r="R913" s="272"/>
      <c r="S913" s="272"/>
      <c r="T913" s="273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T913" s="274" t="s">
        <v>181</v>
      </c>
      <c r="AU913" s="274" t="s">
        <v>83</v>
      </c>
      <c r="AV913" s="15" t="s">
        <v>81</v>
      </c>
      <c r="AW913" s="15" t="s">
        <v>33</v>
      </c>
      <c r="AX913" s="15" t="s">
        <v>73</v>
      </c>
      <c r="AY913" s="274" t="s">
        <v>159</v>
      </c>
    </row>
    <row r="914" s="13" customFormat="1">
      <c r="A914" s="13"/>
      <c r="B914" s="232"/>
      <c r="C914" s="233"/>
      <c r="D914" s="234" t="s">
        <v>181</v>
      </c>
      <c r="E914" s="235" t="s">
        <v>19</v>
      </c>
      <c r="F914" s="236" t="s">
        <v>1893</v>
      </c>
      <c r="G914" s="233"/>
      <c r="H914" s="237">
        <v>15.48</v>
      </c>
      <c r="I914" s="238"/>
      <c r="J914" s="233"/>
      <c r="K914" s="233"/>
      <c r="L914" s="239"/>
      <c r="M914" s="240"/>
      <c r="N914" s="241"/>
      <c r="O914" s="241"/>
      <c r="P914" s="241"/>
      <c r="Q914" s="241"/>
      <c r="R914" s="241"/>
      <c r="S914" s="241"/>
      <c r="T914" s="242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43" t="s">
        <v>181</v>
      </c>
      <c r="AU914" s="243" t="s">
        <v>83</v>
      </c>
      <c r="AV914" s="13" t="s">
        <v>83</v>
      </c>
      <c r="AW914" s="13" t="s">
        <v>33</v>
      </c>
      <c r="AX914" s="13" t="s">
        <v>73</v>
      </c>
      <c r="AY914" s="243" t="s">
        <v>159</v>
      </c>
    </row>
    <row r="915" s="13" customFormat="1">
      <c r="A915" s="13"/>
      <c r="B915" s="232"/>
      <c r="C915" s="233"/>
      <c r="D915" s="234" t="s">
        <v>181</v>
      </c>
      <c r="E915" s="235" t="s">
        <v>19</v>
      </c>
      <c r="F915" s="236" t="s">
        <v>1894</v>
      </c>
      <c r="G915" s="233"/>
      <c r="H915" s="237">
        <v>1.8</v>
      </c>
      <c r="I915" s="238"/>
      <c r="J915" s="233"/>
      <c r="K915" s="233"/>
      <c r="L915" s="239"/>
      <c r="M915" s="240"/>
      <c r="N915" s="241"/>
      <c r="O915" s="241"/>
      <c r="P915" s="241"/>
      <c r="Q915" s="241"/>
      <c r="R915" s="241"/>
      <c r="S915" s="241"/>
      <c r="T915" s="242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43" t="s">
        <v>181</v>
      </c>
      <c r="AU915" s="243" t="s">
        <v>83</v>
      </c>
      <c r="AV915" s="13" t="s">
        <v>83</v>
      </c>
      <c r="AW915" s="13" t="s">
        <v>33</v>
      </c>
      <c r="AX915" s="13" t="s">
        <v>73</v>
      </c>
      <c r="AY915" s="243" t="s">
        <v>159</v>
      </c>
    </row>
    <row r="916" s="14" customFormat="1">
      <c r="A916" s="14"/>
      <c r="B916" s="244"/>
      <c r="C916" s="245"/>
      <c r="D916" s="234" t="s">
        <v>181</v>
      </c>
      <c r="E916" s="246" t="s">
        <v>19</v>
      </c>
      <c r="F916" s="247" t="s">
        <v>189</v>
      </c>
      <c r="G916" s="245"/>
      <c r="H916" s="248">
        <v>82.872</v>
      </c>
      <c r="I916" s="249"/>
      <c r="J916" s="245"/>
      <c r="K916" s="245"/>
      <c r="L916" s="250"/>
      <c r="M916" s="251"/>
      <c r="N916" s="252"/>
      <c r="O916" s="252"/>
      <c r="P916" s="252"/>
      <c r="Q916" s="252"/>
      <c r="R916" s="252"/>
      <c r="S916" s="252"/>
      <c r="T916" s="253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54" t="s">
        <v>181</v>
      </c>
      <c r="AU916" s="254" t="s">
        <v>83</v>
      </c>
      <c r="AV916" s="14" t="s">
        <v>166</v>
      </c>
      <c r="AW916" s="14" t="s">
        <v>33</v>
      </c>
      <c r="AX916" s="14" t="s">
        <v>81</v>
      </c>
      <c r="AY916" s="254" t="s">
        <v>159</v>
      </c>
    </row>
    <row r="917" s="2" customFormat="1" ht="37.8" customHeight="1">
      <c r="A917" s="40"/>
      <c r="B917" s="41"/>
      <c r="C917" s="214" t="s">
        <v>1900</v>
      </c>
      <c r="D917" s="214" t="s">
        <v>161</v>
      </c>
      <c r="E917" s="215" t="s">
        <v>1901</v>
      </c>
      <c r="F917" s="216" t="s">
        <v>1902</v>
      </c>
      <c r="G917" s="217" t="s">
        <v>164</v>
      </c>
      <c r="H917" s="218">
        <v>82.872</v>
      </c>
      <c r="I917" s="219"/>
      <c r="J917" s="220">
        <f>ROUND(I917*H917,2)</f>
        <v>0</v>
      </c>
      <c r="K917" s="216" t="s">
        <v>165</v>
      </c>
      <c r="L917" s="46"/>
      <c r="M917" s="221" t="s">
        <v>19</v>
      </c>
      <c r="N917" s="222" t="s">
        <v>44</v>
      </c>
      <c r="O917" s="86"/>
      <c r="P917" s="223">
        <f>O917*H917</f>
        <v>0</v>
      </c>
      <c r="Q917" s="223">
        <v>0.0053</v>
      </c>
      <c r="R917" s="223">
        <f>Q917*H917</f>
        <v>0.43922159999999999</v>
      </c>
      <c r="S917" s="223">
        <v>0</v>
      </c>
      <c r="T917" s="224">
        <f>S917*H917</f>
        <v>0</v>
      </c>
      <c r="U917" s="40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R917" s="225" t="s">
        <v>257</v>
      </c>
      <c r="AT917" s="225" t="s">
        <v>161</v>
      </c>
      <c r="AU917" s="225" t="s">
        <v>83</v>
      </c>
      <c r="AY917" s="19" t="s">
        <v>159</v>
      </c>
      <c r="BE917" s="226">
        <f>IF(N917="základní",J917,0)</f>
        <v>0</v>
      </c>
      <c r="BF917" s="226">
        <f>IF(N917="snížená",J917,0)</f>
        <v>0</v>
      </c>
      <c r="BG917" s="226">
        <f>IF(N917="zákl. přenesená",J917,0)</f>
        <v>0</v>
      </c>
      <c r="BH917" s="226">
        <f>IF(N917="sníž. přenesená",J917,0)</f>
        <v>0</v>
      </c>
      <c r="BI917" s="226">
        <f>IF(N917="nulová",J917,0)</f>
        <v>0</v>
      </c>
      <c r="BJ917" s="19" t="s">
        <v>81</v>
      </c>
      <c r="BK917" s="226">
        <f>ROUND(I917*H917,2)</f>
        <v>0</v>
      </c>
      <c r="BL917" s="19" t="s">
        <v>257</v>
      </c>
      <c r="BM917" s="225" t="s">
        <v>1903</v>
      </c>
    </row>
    <row r="918" s="2" customFormat="1">
      <c r="A918" s="40"/>
      <c r="B918" s="41"/>
      <c r="C918" s="42"/>
      <c r="D918" s="227" t="s">
        <v>168</v>
      </c>
      <c r="E918" s="42"/>
      <c r="F918" s="228" t="s">
        <v>1904</v>
      </c>
      <c r="G918" s="42"/>
      <c r="H918" s="42"/>
      <c r="I918" s="229"/>
      <c r="J918" s="42"/>
      <c r="K918" s="42"/>
      <c r="L918" s="46"/>
      <c r="M918" s="230"/>
      <c r="N918" s="231"/>
      <c r="O918" s="86"/>
      <c r="P918" s="86"/>
      <c r="Q918" s="86"/>
      <c r="R918" s="86"/>
      <c r="S918" s="86"/>
      <c r="T918" s="87"/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T918" s="19" t="s">
        <v>168</v>
      </c>
      <c r="AU918" s="19" t="s">
        <v>83</v>
      </c>
    </row>
    <row r="919" s="15" customFormat="1">
      <c r="A919" s="15"/>
      <c r="B919" s="265"/>
      <c r="C919" s="266"/>
      <c r="D919" s="234" t="s">
        <v>181</v>
      </c>
      <c r="E919" s="267" t="s">
        <v>19</v>
      </c>
      <c r="F919" s="268" t="s">
        <v>1887</v>
      </c>
      <c r="G919" s="266"/>
      <c r="H919" s="267" t="s">
        <v>19</v>
      </c>
      <c r="I919" s="269"/>
      <c r="J919" s="266"/>
      <c r="K919" s="266"/>
      <c r="L919" s="270"/>
      <c r="M919" s="271"/>
      <c r="N919" s="272"/>
      <c r="O919" s="272"/>
      <c r="P919" s="272"/>
      <c r="Q919" s="272"/>
      <c r="R919" s="272"/>
      <c r="S919" s="272"/>
      <c r="T919" s="273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T919" s="274" t="s">
        <v>181</v>
      </c>
      <c r="AU919" s="274" t="s">
        <v>83</v>
      </c>
      <c r="AV919" s="15" t="s">
        <v>81</v>
      </c>
      <c r="AW919" s="15" t="s">
        <v>33</v>
      </c>
      <c r="AX919" s="15" t="s">
        <v>73</v>
      </c>
      <c r="AY919" s="274" t="s">
        <v>159</v>
      </c>
    </row>
    <row r="920" s="13" customFormat="1">
      <c r="A920" s="13"/>
      <c r="B920" s="232"/>
      <c r="C920" s="233"/>
      <c r="D920" s="234" t="s">
        <v>181</v>
      </c>
      <c r="E920" s="235" t="s">
        <v>19</v>
      </c>
      <c r="F920" s="236" t="s">
        <v>1888</v>
      </c>
      <c r="G920" s="233"/>
      <c r="H920" s="237">
        <v>10.619999999999999</v>
      </c>
      <c r="I920" s="238"/>
      <c r="J920" s="233"/>
      <c r="K920" s="233"/>
      <c r="L920" s="239"/>
      <c r="M920" s="240"/>
      <c r="N920" s="241"/>
      <c r="O920" s="241"/>
      <c r="P920" s="241"/>
      <c r="Q920" s="241"/>
      <c r="R920" s="241"/>
      <c r="S920" s="241"/>
      <c r="T920" s="242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43" t="s">
        <v>181</v>
      </c>
      <c r="AU920" s="243" t="s">
        <v>83</v>
      </c>
      <c r="AV920" s="13" t="s">
        <v>83</v>
      </c>
      <c r="AW920" s="13" t="s">
        <v>33</v>
      </c>
      <c r="AX920" s="13" t="s">
        <v>73</v>
      </c>
      <c r="AY920" s="243" t="s">
        <v>159</v>
      </c>
    </row>
    <row r="921" s="13" customFormat="1">
      <c r="A921" s="13"/>
      <c r="B921" s="232"/>
      <c r="C921" s="233"/>
      <c r="D921" s="234" t="s">
        <v>181</v>
      </c>
      <c r="E921" s="235" t="s">
        <v>19</v>
      </c>
      <c r="F921" s="236" t="s">
        <v>1889</v>
      </c>
      <c r="G921" s="233"/>
      <c r="H921" s="237">
        <v>12.060000000000001</v>
      </c>
      <c r="I921" s="238"/>
      <c r="J921" s="233"/>
      <c r="K921" s="233"/>
      <c r="L921" s="239"/>
      <c r="M921" s="240"/>
      <c r="N921" s="241"/>
      <c r="O921" s="241"/>
      <c r="P921" s="241"/>
      <c r="Q921" s="241"/>
      <c r="R921" s="241"/>
      <c r="S921" s="241"/>
      <c r="T921" s="242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243" t="s">
        <v>181</v>
      </c>
      <c r="AU921" s="243" t="s">
        <v>83</v>
      </c>
      <c r="AV921" s="13" t="s">
        <v>83</v>
      </c>
      <c r="AW921" s="13" t="s">
        <v>33</v>
      </c>
      <c r="AX921" s="13" t="s">
        <v>73</v>
      </c>
      <c r="AY921" s="243" t="s">
        <v>159</v>
      </c>
    </row>
    <row r="922" s="13" customFormat="1">
      <c r="A922" s="13"/>
      <c r="B922" s="232"/>
      <c r="C922" s="233"/>
      <c r="D922" s="234" t="s">
        <v>181</v>
      </c>
      <c r="E922" s="235" t="s">
        <v>19</v>
      </c>
      <c r="F922" s="236" t="s">
        <v>1890</v>
      </c>
      <c r="G922" s="233"/>
      <c r="H922" s="237">
        <v>24.012</v>
      </c>
      <c r="I922" s="238"/>
      <c r="J922" s="233"/>
      <c r="K922" s="233"/>
      <c r="L922" s="239"/>
      <c r="M922" s="240"/>
      <c r="N922" s="241"/>
      <c r="O922" s="241"/>
      <c r="P922" s="241"/>
      <c r="Q922" s="241"/>
      <c r="R922" s="241"/>
      <c r="S922" s="241"/>
      <c r="T922" s="242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43" t="s">
        <v>181</v>
      </c>
      <c r="AU922" s="243" t="s">
        <v>83</v>
      </c>
      <c r="AV922" s="13" t="s">
        <v>83</v>
      </c>
      <c r="AW922" s="13" t="s">
        <v>33</v>
      </c>
      <c r="AX922" s="13" t="s">
        <v>73</v>
      </c>
      <c r="AY922" s="243" t="s">
        <v>159</v>
      </c>
    </row>
    <row r="923" s="13" customFormat="1">
      <c r="A923" s="13"/>
      <c r="B923" s="232"/>
      <c r="C923" s="233"/>
      <c r="D923" s="234" t="s">
        <v>181</v>
      </c>
      <c r="E923" s="235" t="s">
        <v>19</v>
      </c>
      <c r="F923" s="236" t="s">
        <v>1891</v>
      </c>
      <c r="G923" s="233"/>
      <c r="H923" s="237">
        <v>18.899999999999999</v>
      </c>
      <c r="I923" s="238"/>
      <c r="J923" s="233"/>
      <c r="K923" s="233"/>
      <c r="L923" s="239"/>
      <c r="M923" s="240"/>
      <c r="N923" s="241"/>
      <c r="O923" s="241"/>
      <c r="P923" s="241"/>
      <c r="Q923" s="241"/>
      <c r="R923" s="241"/>
      <c r="S923" s="241"/>
      <c r="T923" s="242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43" t="s">
        <v>181</v>
      </c>
      <c r="AU923" s="243" t="s">
        <v>83</v>
      </c>
      <c r="AV923" s="13" t="s">
        <v>83</v>
      </c>
      <c r="AW923" s="13" t="s">
        <v>33</v>
      </c>
      <c r="AX923" s="13" t="s">
        <v>73</v>
      </c>
      <c r="AY923" s="243" t="s">
        <v>159</v>
      </c>
    </row>
    <row r="924" s="15" customFormat="1">
      <c r="A924" s="15"/>
      <c r="B924" s="265"/>
      <c r="C924" s="266"/>
      <c r="D924" s="234" t="s">
        <v>181</v>
      </c>
      <c r="E924" s="267" t="s">
        <v>19</v>
      </c>
      <c r="F924" s="268" t="s">
        <v>1892</v>
      </c>
      <c r="G924" s="266"/>
      <c r="H924" s="267" t="s">
        <v>19</v>
      </c>
      <c r="I924" s="269"/>
      <c r="J924" s="266"/>
      <c r="K924" s="266"/>
      <c r="L924" s="270"/>
      <c r="M924" s="271"/>
      <c r="N924" s="272"/>
      <c r="O924" s="272"/>
      <c r="P924" s="272"/>
      <c r="Q924" s="272"/>
      <c r="R924" s="272"/>
      <c r="S924" s="272"/>
      <c r="T924" s="273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T924" s="274" t="s">
        <v>181</v>
      </c>
      <c r="AU924" s="274" t="s">
        <v>83</v>
      </c>
      <c r="AV924" s="15" t="s">
        <v>81</v>
      </c>
      <c r="AW924" s="15" t="s">
        <v>33</v>
      </c>
      <c r="AX924" s="15" t="s">
        <v>73</v>
      </c>
      <c r="AY924" s="274" t="s">
        <v>159</v>
      </c>
    </row>
    <row r="925" s="13" customFormat="1">
      <c r="A925" s="13"/>
      <c r="B925" s="232"/>
      <c r="C925" s="233"/>
      <c r="D925" s="234" t="s">
        <v>181</v>
      </c>
      <c r="E925" s="235" t="s">
        <v>19</v>
      </c>
      <c r="F925" s="236" t="s">
        <v>1893</v>
      </c>
      <c r="G925" s="233"/>
      <c r="H925" s="237">
        <v>15.48</v>
      </c>
      <c r="I925" s="238"/>
      <c r="J925" s="233"/>
      <c r="K925" s="233"/>
      <c r="L925" s="239"/>
      <c r="M925" s="240"/>
      <c r="N925" s="241"/>
      <c r="O925" s="241"/>
      <c r="P925" s="241"/>
      <c r="Q925" s="241"/>
      <c r="R925" s="241"/>
      <c r="S925" s="241"/>
      <c r="T925" s="242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43" t="s">
        <v>181</v>
      </c>
      <c r="AU925" s="243" t="s">
        <v>83</v>
      </c>
      <c r="AV925" s="13" t="s">
        <v>83</v>
      </c>
      <c r="AW925" s="13" t="s">
        <v>33</v>
      </c>
      <c r="AX925" s="13" t="s">
        <v>73</v>
      </c>
      <c r="AY925" s="243" t="s">
        <v>159</v>
      </c>
    </row>
    <row r="926" s="13" customFormat="1">
      <c r="A926" s="13"/>
      <c r="B926" s="232"/>
      <c r="C926" s="233"/>
      <c r="D926" s="234" t="s">
        <v>181</v>
      </c>
      <c r="E926" s="235" t="s">
        <v>19</v>
      </c>
      <c r="F926" s="236" t="s">
        <v>1894</v>
      </c>
      <c r="G926" s="233"/>
      <c r="H926" s="237">
        <v>1.8</v>
      </c>
      <c r="I926" s="238"/>
      <c r="J926" s="233"/>
      <c r="K926" s="233"/>
      <c r="L926" s="239"/>
      <c r="M926" s="240"/>
      <c r="N926" s="241"/>
      <c r="O926" s="241"/>
      <c r="P926" s="241"/>
      <c r="Q926" s="241"/>
      <c r="R926" s="241"/>
      <c r="S926" s="241"/>
      <c r="T926" s="242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43" t="s">
        <v>181</v>
      </c>
      <c r="AU926" s="243" t="s">
        <v>83</v>
      </c>
      <c r="AV926" s="13" t="s">
        <v>83</v>
      </c>
      <c r="AW926" s="13" t="s">
        <v>33</v>
      </c>
      <c r="AX926" s="13" t="s">
        <v>73</v>
      </c>
      <c r="AY926" s="243" t="s">
        <v>159</v>
      </c>
    </row>
    <row r="927" s="14" customFormat="1">
      <c r="A927" s="14"/>
      <c r="B927" s="244"/>
      <c r="C927" s="245"/>
      <c r="D927" s="234" t="s">
        <v>181</v>
      </c>
      <c r="E927" s="246" t="s">
        <v>19</v>
      </c>
      <c r="F927" s="247" t="s">
        <v>189</v>
      </c>
      <c r="G927" s="245"/>
      <c r="H927" s="248">
        <v>82.872</v>
      </c>
      <c r="I927" s="249"/>
      <c r="J927" s="245"/>
      <c r="K927" s="245"/>
      <c r="L927" s="250"/>
      <c r="M927" s="251"/>
      <c r="N927" s="252"/>
      <c r="O927" s="252"/>
      <c r="P927" s="252"/>
      <c r="Q927" s="252"/>
      <c r="R927" s="252"/>
      <c r="S927" s="252"/>
      <c r="T927" s="253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254" t="s">
        <v>181</v>
      </c>
      <c r="AU927" s="254" t="s">
        <v>83</v>
      </c>
      <c r="AV927" s="14" t="s">
        <v>166</v>
      </c>
      <c r="AW927" s="14" t="s">
        <v>33</v>
      </c>
      <c r="AX927" s="14" t="s">
        <v>81</v>
      </c>
      <c r="AY927" s="254" t="s">
        <v>159</v>
      </c>
    </row>
    <row r="928" s="2" customFormat="1" ht="24.15" customHeight="1">
      <c r="A928" s="40"/>
      <c r="B928" s="41"/>
      <c r="C928" s="255" t="s">
        <v>1905</v>
      </c>
      <c r="D928" s="255" t="s">
        <v>244</v>
      </c>
      <c r="E928" s="256" t="s">
        <v>1906</v>
      </c>
      <c r="F928" s="257" t="s">
        <v>1907</v>
      </c>
      <c r="G928" s="258" t="s">
        <v>164</v>
      </c>
      <c r="H928" s="259">
        <v>91.159000000000006</v>
      </c>
      <c r="I928" s="260"/>
      <c r="J928" s="261">
        <f>ROUND(I928*H928,2)</f>
        <v>0</v>
      </c>
      <c r="K928" s="257" t="s">
        <v>165</v>
      </c>
      <c r="L928" s="262"/>
      <c r="M928" s="263" t="s">
        <v>19</v>
      </c>
      <c r="N928" s="264" t="s">
        <v>44</v>
      </c>
      <c r="O928" s="86"/>
      <c r="P928" s="223">
        <f>O928*H928</f>
        <v>0</v>
      </c>
      <c r="Q928" s="223">
        <v>0.012319999999999999</v>
      </c>
      <c r="R928" s="223">
        <f>Q928*H928</f>
        <v>1.12307888</v>
      </c>
      <c r="S928" s="223">
        <v>0</v>
      </c>
      <c r="T928" s="224">
        <f>S928*H928</f>
        <v>0</v>
      </c>
      <c r="U928" s="40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  <c r="AR928" s="225" t="s">
        <v>353</v>
      </c>
      <c r="AT928" s="225" t="s">
        <v>244</v>
      </c>
      <c r="AU928" s="225" t="s">
        <v>83</v>
      </c>
      <c r="AY928" s="19" t="s">
        <v>159</v>
      </c>
      <c r="BE928" s="226">
        <f>IF(N928="základní",J928,0)</f>
        <v>0</v>
      </c>
      <c r="BF928" s="226">
        <f>IF(N928="snížená",J928,0)</f>
        <v>0</v>
      </c>
      <c r="BG928" s="226">
        <f>IF(N928="zákl. přenesená",J928,0)</f>
        <v>0</v>
      </c>
      <c r="BH928" s="226">
        <f>IF(N928="sníž. přenesená",J928,0)</f>
        <v>0</v>
      </c>
      <c r="BI928" s="226">
        <f>IF(N928="nulová",J928,0)</f>
        <v>0</v>
      </c>
      <c r="BJ928" s="19" t="s">
        <v>81</v>
      </c>
      <c r="BK928" s="226">
        <f>ROUND(I928*H928,2)</f>
        <v>0</v>
      </c>
      <c r="BL928" s="19" t="s">
        <v>257</v>
      </c>
      <c r="BM928" s="225" t="s">
        <v>1908</v>
      </c>
    </row>
    <row r="929" s="13" customFormat="1">
      <c r="A929" s="13"/>
      <c r="B929" s="232"/>
      <c r="C929" s="233"/>
      <c r="D929" s="234" t="s">
        <v>181</v>
      </c>
      <c r="E929" s="233"/>
      <c r="F929" s="236" t="s">
        <v>1909</v>
      </c>
      <c r="G929" s="233"/>
      <c r="H929" s="237">
        <v>91.159000000000006</v>
      </c>
      <c r="I929" s="238"/>
      <c r="J929" s="233"/>
      <c r="K929" s="233"/>
      <c r="L929" s="239"/>
      <c r="M929" s="240"/>
      <c r="N929" s="241"/>
      <c r="O929" s="241"/>
      <c r="P929" s="241"/>
      <c r="Q929" s="241"/>
      <c r="R929" s="241"/>
      <c r="S929" s="241"/>
      <c r="T929" s="242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43" t="s">
        <v>181</v>
      </c>
      <c r="AU929" s="243" t="s">
        <v>83</v>
      </c>
      <c r="AV929" s="13" t="s">
        <v>83</v>
      </c>
      <c r="AW929" s="13" t="s">
        <v>4</v>
      </c>
      <c r="AX929" s="13" t="s">
        <v>81</v>
      </c>
      <c r="AY929" s="243" t="s">
        <v>159</v>
      </c>
    </row>
    <row r="930" s="2" customFormat="1" ht="24.15" customHeight="1">
      <c r="A930" s="40"/>
      <c r="B930" s="41"/>
      <c r="C930" s="214" t="s">
        <v>1910</v>
      </c>
      <c r="D930" s="214" t="s">
        <v>161</v>
      </c>
      <c r="E930" s="215" t="s">
        <v>1911</v>
      </c>
      <c r="F930" s="216" t="s">
        <v>1912</v>
      </c>
      <c r="G930" s="217" t="s">
        <v>164</v>
      </c>
      <c r="H930" s="218">
        <v>3</v>
      </c>
      <c r="I930" s="219"/>
      <c r="J930" s="220">
        <f>ROUND(I930*H930,2)</f>
        <v>0</v>
      </c>
      <c r="K930" s="216" t="s">
        <v>165</v>
      </c>
      <c r="L930" s="46"/>
      <c r="M930" s="221" t="s">
        <v>19</v>
      </c>
      <c r="N930" s="222" t="s">
        <v>44</v>
      </c>
      <c r="O930" s="86"/>
      <c r="P930" s="223">
        <f>O930*H930</f>
        <v>0</v>
      </c>
      <c r="Q930" s="223">
        <v>0.00058</v>
      </c>
      <c r="R930" s="223">
        <f>Q930*H930</f>
        <v>0.00174</v>
      </c>
      <c r="S930" s="223">
        <v>0</v>
      </c>
      <c r="T930" s="224">
        <f>S930*H930</f>
        <v>0</v>
      </c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R930" s="225" t="s">
        <v>257</v>
      </c>
      <c r="AT930" s="225" t="s">
        <v>161</v>
      </c>
      <c r="AU930" s="225" t="s">
        <v>83</v>
      </c>
      <c r="AY930" s="19" t="s">
        <v>159</v>
      </c>
      <c r="BE930" s="226">
        <f>IF(N930="základní",J930,0)</f>
        <v>0</v>
      </c>
      <c r="BF930" s="226">
        <f>IF(N930="snížená",J930,0)</f>
        <v>0</v>
      </c>
      <c r="BG930" s="226">
        <f>IF(N930="zákl. přenesená",J930,0)</f>
        <v>0</v>
      </c>
      <c r="BH930" s="226">
        <f>IF(N930="sníž. přenesená",J930,0)</f>
        <v>0</v>
      </c>
      <c r="BI930" s="226">
        <f>IF(N930="nulová",J930,0)</f>
        <v>0</v>
      </c>
      <c r="BJ930" s="19" t="s">
        <v>81</v>
      </c>
      <c r="BK930" s="226">
        <f>ROUND(I930*H930,2)</f>
        <v>0</v>
      </c>
      <c r="BL930" s="19" t="s">
        <v>257</v>
      </c>
      <c r="BM930" s="225" t="s">
        <v>1913</v>
      </c>
    </row>
    <row r="931" s="2" customFormat="1">
      <c r="A931" s="40"/>
      <c r="B931" s="41"/>
      <c r="C931" s="42"/>
      <c r="D931" s="227" t="s">
        <v>168</v>
      </c>
      <c r="E931" s="42"/>
      <c r="F931" s="228" t="s">
        <v>1914</v>
      </c>
      <c r="G931" s="42"/>
      <c r="H931" s="42"/>
      <c r="I931" s="229"/>
      <c r="J931" s="42"/>
      <c r="K931" s="42"/>
      <c r="L931" s="46"/>
      <c r="M931" s="230"/>
      <c r="N931" s="231"/>
      <c r="O931" s="86"/>
      <c r="P931" s="86"/>
      <c r="Q931" s="86"/>
      <c r="R931" s="86"/>
      <c r="S931" s="86"/>
      <c r="T931" s="87"/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T931" s="19" t="s">
        <v>168</v>
      </c>
      <c r="AU931" s="19" t="s">
        <v>83</v>
      </c>
    </row>
    <row r="932" s="2" customFormat="1" ht="24.15" customHeight="1">
      <c r="A932" s="40"/>
      <c r="B932" s="41"/>
      <c r="C932" s="255" t="s">
        <v>1915</v>
      </c>
      <c r="D932" s="255" t="s">
        <v>244</v>
      </c>
      <c r="E932" s="256" t="s">
        <v>1916</v>
      </c>
      <c r="F932" s="257" t="s">
        <v>1917</v>
      </c>
      <c r="G932" s="258" t="s">
        <v>164</v>
      </c>
      <c r="H932" s="259">
        <v>3.2999999999999998</v>
      </c>
      <c r="I932" s="260"/>
      <c r="J932" s="261">
        <f>ROUND(I932*H932,2)</f>
        <v>0</v>
      </c>
      <c r="K932" s="257" t="s">
        <v>165</v>
      </c>
      <c r="L932" s="262"/>
      <c r="M932" s="263" t="s">
        <v>19</v>
      </c>
      <c r="N932" s="264" t="s">
        <v>44</v>
      </c>
      <c r="O932" s="86"/>
      <c r="P932" s="223">
        <f>O932*H932</f>
        <v>0</v>
      </c>
      <c r="Q932" s="223">
        <v>0.0074999999999999997</v>
      </c>
      <c r="R932" s="223">
        <f>Q932*H932</f>
        <v>0.024749999999999998</v>
      </c>
      <c r="S932" s="223">
        <v>0</v>
      </c>
      <c r="T932" s="224">
        <f>S932*H932</f>
        <v>0</v>
      </c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R932" s="225" t="s">
        <v>353</v>
      </c>
      <c r="AT932" s="225" t="s">
        <v>244</v>
      </c>
      <c r="AU932" s="225" t="s">
        <v>83</v>
      </c>
      <c r="AY932" s="19" t="s">
        <v>159</v>
      </c>
      <c r="BE932" s="226">
        <f>IF(N932="základní",J932,0)</f>
        <v>0</v>
      </c>
      <c r="BF932" s="226">
        <f>IF(N932="snížená",J932,0)</f>
        <v>0</v>
      </c>
      <c r="BG932" s="226">
        <f>IF(N932="zákl. přenesená",J932,0)</f>
        <v>0</v>
      </c>
      <c r="BH932" s="226">
        <f>IF(N932="sníž. přenesená",J932,0)</f>
        <v>0</v>
      </c>
      <c r="BI932" s="226">
        <f>IF(N932="nulová",J932,0)</f>
        <v>0</v>
      </c>
      <c r="BJ932" s="19" t="s">
        <v>81</v>
      </c>
      <c r="BK932" s="226">
        <f>ROUND(I932*H932,2)</f>
        <v>0</v>
      </c>
      <c r="BL932" s="19" t="s">
        <v>257</v>
      </c>
      <c r="BM932" s="225" t="s">
        <v>1918</v>
      </c>
    </row>
    <row r="933" s="13" customFormat="1">
      <c r="A933" s="13"/>
      <c r="B933" s="232"/>
      <c r="C933" s="233"/>
      <c r="D933" s="234" t="s">
        <v>181</v>
      </c>
      <c r="E933" s="233"/>
      <c r="F933" s="236" t="s">
        <v>1919</v>
      </c>
      <c r="G933" s="233"/>
      <c r="H933" s="237">
        <v>3.2999999999999998</v>
      </c>
      <c r="I933" s="238"/>
      <c r="J933" s="233"/>
      <c r="K933" s="233"/>
      <c r="L933" s="239"/>
      <c r="M933" s="240"/>
      <c r="N933" s="241"/>
      <c r="O933" s="241"/>
      <c r="P933" s="241"/>
      <c r="Q933" s="241"/>
      <c r="R933" s="241"/>
      <c r="S933" s="241"/>
      <c r="T933" s="242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43" t="s">
        <v>181</v>
      </c>
      <c r="AU933" s="243" t="s">
        <v>83</v>
      </c>
      <c r="AV933" s="13" t="s">
        <v>83</v>
      </c>
      <c r="AW933" s="13" t="s">
        <v>4</v>
      </c>
      <c r="AX933" s="13" t="s">
        <v>81</v>
      </c>
      <c r="AY933" s="243" t="s">
        <v>159</v>
      </c>
    </row>
    <row r="934" s="2" customFormat="1" ht="24.15" customHeight="1">
      <c r="A934" s="40"/>
      <c r="B934" s="41"/>
      <c r="C934" s="214" t="s">
        <v>1920</v>
      </c>
      <c r="D934" s="214" t="s">
        <v>161</v>
      </c>
      <c r="E934" s="215" t="s">
        <v>1921</v>
      </c>
      <c r="F934" s="216" t="s">
        <v>1922</v>
      </c>
      <c r="G934" s="217" t="s">
        <v>164</v>
      </c>
      <c r="H934" s="218">
        <v>3</v>
      </c>
      <c r="I934" s="219"/>
      <c r="J934" s="220">
        <f>ROUND(I934*H934,2)</f>
        <v>0</v>
      </c>
      <c r="K934" s="216" t="s">
        <v>165</v>
      </c>
      <c r="L934" s="46"/>
      <c r="M934" s="221" t="s">
        <v>19</v>
      </c>
      <c r="N934" s="222" t="s">
        <v>44</v>
      </c>
      <c r="O934" s="86"/>
      <c r="P934" s="223">
        <f>O934*H934</f>
        <v>0</v>
      </c>
      <c r="Q934" s="223">
        <v>5.0000000000000002E-05</v>
      </c>
      <c r="R934" s="223">
        <f>Q934*H934</f>
        <v>0.00015000000000000001</v>
      </c>
      <c r="S934" s="223">
        <v>0</v>
      </c>
      <c r="T934" s="224">
        <f>S934*H934</f>
        <v>0</v>
      </c>
      <c r="U934" s="40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R934" s="225" t="s">
        <v>257</v>
      </c>
      <c r="AT934" s="225" t="s">
        <v>161</v>
      </c>
      <c r="AU934" s="225" t="s">
        <v>83</v>
      </c>
      <c r="AY934" s="19" t="s">
        <v>159</v>
      </c>
      <c r="BE934" s="226">
        <f>IF(N934="základní",J934,0)</f>
        <v>0</v>
      </c>
      <c r="BF934" s="226">
        <f>IF(N934="snížená",J934,0)</f>
        <v>0</v>
      </c>
      <c r="BG934" s="226">
        <f>IF(N934="zákl. přenesená",J934,0)</f>
        <v>0</v>
      </c>
      <c r="BH934" s="226">
        <f>IF(N934="sníž. přenesená",J934,0)</f>
        <v>0</v>
      </c>
      <c r="BI934" s="226">
        <f>IF(N934="nulová",J934,0)</f>
        <v>0</v>
      </c>
      <c r="BJ934" s="19" t="s">
        <v>81</v>
      </c>
      <c r="BK934" s="226">
        <f>ROUND(I934*H934,2)</f>
        <v>0</v>
      </c>
      <c r="BL934" s="19" t="s">
        <v>257</v>
      </c>
      <c r="BM934" s="225" t="s">
        <v>1923</v>
      </c>
    </row>
    <row r="935" s="2" customFormat="1">
      <c r="A935" s="40"/>
      <c r="B935" s="41"/>
      <c r="C935" s="42"/>
      <c r="D935" s="227" t="s">
        <v>168</v>
      </c>
      <c r="E935" s="42"/>
      <c r="F935" s="228" t="s">
        <v>1924</v>
      </c>
      <c r="G935" s="42"/>
      <c r="H935" s="42"/>
      <c r="I935" s="229"/>
      <c r="J935" s="42"/>
      <c r="K935" s="42"/>
      <c r="L935" s="46"/>
      <c r="M935" s="230"/>
      <c r="N935" s="231"/>
      <c r="O935" s="86"/>
      <c r="P935" s="86"/>
      <c r="Q935" s="86"/>
      <c r="R935" s="86"/>
      <c r="S935" s="86"/>
      <c r="T935" s="87"/>
      <c r="U935" s="40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T935" s="19" t="s">
        <v>168</v>
      </c>
      <c r="AU935" s="19" t="s">
        <v>83</v>
      </c>
    </row>
    <row r="936" s="2" customFormat="1" ht="49.05" customHeight="1">
      <c r="A936" s="40"/>
      <c r="B936" s="41"/>
      <c r="C936" s="214" t="s">
        <v>1925</v>
      </c>
      <c r="D936" s="214" t="s">
        <v>161</v>
      </c>
      <c r="E936" s="215" t="s">
        <v>1926</v>
      </c>
      <c r="F936" s="216" t="s">
        <v>1927</v>
      </c>
      <c r="G936" s="217" t="s">
        <v>247</v>
      </c>
      <c r="H936" s="218">
        <v>1.738</v>
      </c>
      <c r="I936" s="219"/>
      <c r="J936" s="220">
        <f>ROUND(I936*H936,2)</f>
        <v>0</v>
      </c>
      <c r="K936" s="216" t="s">
        <v>165</v>
      </c>
      <c r="L936" s="46"/>
      <c r="M936" s="221" t="s">
        <v>19</v>
      </c>
      <c r="N936" s="222" t="s">
        <v>44</v>
      </c>
      <c r="O936" s="86"/>
      <c r="P936" s="223">
        <f>O936*H936</f>
        <v>0</v>
      </c>
      <c r="Q936" s="223">
        <v>0</v>
      </c>
      <c r="R936" s="223">
        <f>Q936*H936</f>
        <v>0</v>
      </c>
      <c r="S936" s="223">
        <v>0</v>
      </c>
      <c r="T936" s="224">
        <f>S936*H936</f>
        <v>0</v>
      </c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R936" s="225" t="s">
        <v>257</v>
      </c>
      <c r="AT936" s="225" t="s">
        <v>161</v>
      </c>
      <c r="AU936" s="225" t="s">
        <v>83</v>
      </c>
      <c r="AY936" s="19" t="s">
        <v>159</v>
      </c>
      <c r="BE936" s="226">
        <f>IF(N936="základní",J936,0)</f>
        <v>0</v>
      </c>
      <c r="BF936" s="226">
        <f>IF(N936="snížená",J936,0)</f>
        <v>0</v>
      </c>
      <c r="BG936" s="226">
        <f>IF(N936="zákl. přenesená",J936,0)</f>
        <v>0</v>
      </c>
      <c r="BH936" s="226">
        <f>IF(N936="sníž. přenesená",J936,0)</f>
        <v>0</v>
      </c>
      <c r="BI936" s="226">
        <f>IF(N936="nulová",J936,0)</f>
        <v>0</v>
      </c>
      <c r="BJ936" s="19" t="s">
        <v>81</v>
      </c>
      <c r="BK936" s="226">
        <f>ROUND(I936*H936,2)</f>
        <v>0</v>
      </c>
      <c r="BL936" s="19" t="s">
        <v>257</v>
      </c>
      <c r="BM936" s="225" t="s">
        <v>1928</v>
      </c>
    </row>
    <row r="937" s="2" customFormat="1">
      <c r="A937" s="40"/>
      <c r="B937" s="41"/>
      <c r="C937" s="42"/>
      <c r="D937" s="227" t="s">
        <v>168</v>
      </c>
      <c r="E937" s="42"/>
      <c r="F937" s="228" t="s">
        <v>1929</v>
      </c>
      <c r="G937" s="42"/>
      <c r="H937" s="42"/>
      <c r="I937" s="229"/>
      <c r="J937" s="42"/>
      <c r="K937" s="42"/>
      <c r="L937" s="46"/>
      <c r="M937" s="230"/>
      <c r="N937" s="231"/>
      <c r="O937" s="86"/>
      <c r="P937" s="86"/>
      <c r="Q937" s="86"/>
      <c r="R937" s="86"/>
      <c r="S937" s="86"/>
      <c r="T937" s="87"/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T937" s="19" t="s">
        <v>168</v>
      </c>
      <c r="AU937" s="19" t="s">
        <v>83</v>
      </c>
    </row>
    <row r="938" s="12" customFormat="1" ht="22.8" customHeight="1">
      <c r="A938" s="12"/>
      <c r="B938" s="198"/>
      <c r="C938" s="199"/>
      <c r="D938" s="200" t="s">
        <v>72</v>
      </c>
      <c r="E938" s="212" t="s">
        <v>1930</v>
      </c>
      <c r="F938" s="212" t="s">
        <v>1931</v>
      </c>
      <c r="G938" s="199"/>
      <c r="H938" s="199"/>
      <c r="I938" s="202"/>
      <c r="J938" s="213">
        <f>BK938</f>
        <v>0</v>
      </c>
      <c r="K938" s="199"/>
      <c r="L938" s="204"/>
      <c r="M938" s="205"/>
      <c r="N938" s="206"/>
      <c r="O938" s="206"/>
      <c r="P938" s="207">
        <f>SUM(P939:P962)</f>
        <v>0</v>
      </c>
      <c r="Q938" s="206"/>
      <c r="R938" s="207">
        <f>SUM(R939:R962)</f>
        <v>0.61444999999999994</v>
      </c>
      <c r="S938" s="206"/>
      <c r="T938" s="208">
        <f>SUM(T939:T962)</f>
        <v>0</v>
      </c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R938" s="209" t="s">
        <v>83</v>
      </c>
      <c r="AT938" s="210" t="s">
        <v>72</v>
      </c>
      <c r="AU938" s="210" t="s">
        <v>81</v>
      </c>
      <c r="AY938" s="209" t="s">
        <v>159</v>
      </c>
      <c r="BK938" s="211">
        <f>SUM(BK939:BK962)</f>
        <v>0</v>
      </c>
    </row>
    <row r="939" s="2" customFormat="1" ht="44.25" customHeight="1">
      <c r="A939" s="40"/>
      <c r="B939" s="41"/>
      <c r="C939" s="214" t="s">
        <v>1932</v>
      </c>
      <c r="D939" s="214" t="s">
        <v>161</v>
      </c>
      <c r="E939" s="215" t="s">
        <v>1933</v>
      </c>
      <c r="F939" s="216" t="s">
        <v>1934</v>
      </c>
      <c r="G939" s="217" t="s">
        <v>164</v>
      </c>
      <c r="H939" s="218">
        <v>310</v>
      </c>
      <c r="I939" s="219"/>
      <c r="J939" s="220">
        <f>ROUND(I939*H939,2)</f>
        <v>0</v>
      </c>
      <c r="K939" s="216" t="s">
        <v>165</v>
      </c>
      <c r="L939" s="46"/>
      <c r="M939" s="221" t="s">
        <v>19</v>
      </c>
      <c r="N939" s="222" t="s">
        <v>44</v>
      </c>
      <c r="O939" s="86"/>
      <c r="P939" s="223">
        <f>O939*H939</f>
        <v>0</v>
      </c>
      <c r="Q939" s="223">
        <v>0.00022000000000000001</v>
      </c>
      <c r="R939" s="223">
        <f>Q939*H939</f>
        <v>0.068199999999999997</v>
      </c>
      <c r="S939" s="223">
        <v>0</v>
      </c>
      <c r="T939" s="224">
        <f>S939*H939</f>
        <v>0</v>
      </c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R939" s="225" t="s">
        <v>257</v>
      </c>
      <c r="AT939" s="225" t="s">
        <v>161</v>
      </c>
      <c r="AU939" s="225" t="s">
        <v>83</v>
      </c>
      <c r="AY939" s="19" t="s">
        <v>159</v>
      </c>
      <c r="BE939" s="226">
        <f>IF(N939="základní",J939,0)</f>
        <v>0</v>
      </c>
      <c r="BF939" s="226">
        <f>IF(N939="snížená",J939,0)</f>
        <v>0</v>
      </c>
      <c r="BG939" s="226">
        <f>IF(N939="zákl. přenesená",J939,0)</f>
        <v>0</v>
      </c>
      <c r="BH939" s="226">
        <f>IF(N939="sníž. přenesená",J939,0)</f>
        <v>0</v>
      </c>
      <c r="BI939" s="226">
        <f>IF(N939="nulová",J939,0)</f>
        <v>0</v>
      </c>
      <c r="BJ939" s="19" t="s">
        <v>81</v>
      </c>
      <c r="BK939" s="226">
        <f>ROUND(I939*H939,2)</f>
        <v>0</v>
      </c>
      <c r="BL939" s="19" t="s">
        <v>257</v>
      </c>
      <c r="BM939" s="225" t="s">
        <v>1935</v>
      </c>
    </row>
    <row r="940" s="2" customFormat="1">
      <c r="A940" s="40"/>
      <c r="B940" s="41"/>
      <c r="C940" s="42"/>
      <c r="D940" s="227" t="s">
        <v>168</v>
      </c>
      <c r="E940" s="42"/>
      <c r="F940" s="228" t="s">
        <v>1936</v>
      </c>
      <c r="G940" s="42"/>
      <c r="H940" s="42"/>
      <c r="I940" s="229"/>
      <c r="J940" s="42"/>
      <c r="K940" s="42"/>
      <c r="L940" s="46"/>
      <c r="M940" s="230"/>
      <c r="N940" s="231"/>
      <c r="O940" s="86"/>
      <c r="P940" s="86"/>
      <c r="Q940" s="86"/>
      <c r="R940" s="86"/>
      <c r="S940" s="86"/>
      <c r="T940" s="87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T940" s="19" t="s">
        <v>168</v>
      </c>
      <c r="AU940" s="19" t="s">
        <v>83</v>
      </c>
    </row>
    <row r="941" s="2" customFormat="1" ht="37.8" customHeight="1">
      <c r="A941" s="40"/>
      <c r="B941" s="41"/>
      <c r="C941" s="214" t="s">
        <v>1937</v>
      </c>
      <c r="D941" s="214" t="s">
        <v>161</v>
      </c>
      <c r="E941" s="215" t="s">
        <v>1938</v>
      </c>
      <c r="F941" s="216" t="s">
        <v>1939</v>
      </c>
      <c r="G941" s="217" t="s">
        <v>164</v>
      </c>
      <c r="H941" s="218">
        <v>105</v>
      </c>
      <c r="I941" s="219"/>
      <c r="J941" s="220">
        <f>ROUND(I941*H941,2)</f>
        <v>0</v>
      </c>
      <c r="K941" s="216" t="s">
        <v>165</v>
      </c>
      <c r="L941" s="46"/>
      <c r="M941" s="221" t="s">
        <v>19</v>
      </c>
      <c r="N941" s="222" t="s">
        <v>44</v>
      </c>
      <c r="O941" s="86"/>
      <c r="P941" s="223">
        <f>O941*H941</f>
        <v>0</v>
      </c>
      <c r="Q941" s="223">
        <v>6.9999999999999994E-05</v>
      </c>
      <c r="R941" s="223">
        <f>Q941*H941</f>
        <v>0.0073499999999999998</v>
      </c>
      <c r="S941" s="223">
        <v>0</v>
      </c>
      <c r="T941" s="224">
        <f>S941*H941</f>
        <v>0</v>
      </c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R941" s="225" t="s">
        <v>257</v>
      </c>
      <c r="AT941" s="225" t="s">
        <v>161</v>
      </c>
      <c r="AU941" s="225" t="s">
        <v>83</v>
      </c>
      <c r="AY941" s="19" t="s">
        <v>159</v>
      </c>
      <c r="BE941" s="226">
        <f>IF(N941="základní",J941,0)</f>
        <v>0</v>
      </c>
      <c r="BF941" s="226">
        <f>IF(N941="snížená",J941,0)</f>
        <v>0</v>
      </c>
      <c r="BG941" s="226">
        <f>IF(N941="zákl. přenesená",J941,0)</f>
        <v>0</v>
      </c>
      <c r="BH941" s="226">
        <f>IF(N941="sníž. přenesená",J941,0)</f>
        <v>0</v>
      </c>
      <c r="BI941" s="226">
        <f>IF(N941="nulová",J941,0)</f>
        <v>0</v>
      </c>
      <c r="BJ941" s="19" t="s">
        <v>81</v>
      </c>
      <c r="BK941" s="226">
        <f>ROUND(I941*H941,2)</f>
        <v>0</v>
      </c>
      <c r="BL941" s="19" t="s">
        <v>257</v>
      </c>
      <c r="BM941" s="225" t="s">
        <v>1940</v>
      </c>
    </row>
    <row r="942" s="2" customFormat="1">
      <c r="A942" s="40"/>
      <c r="B942" s="41"/>
      <c r="C942" s="42"/>
      <c r="D942" s="227" t="s">
        <v>168</v>
      </c>
      <c r="E942" s="42"/>
      <c r="F942" s="228" t="s">
        <v>1941</v>
      </c>
      <c r="G942" s="42"/>
      <c r="H942" s="42"/>
      <c r="I942" s="229"/>
      <c r="J942" s="42"/>
      <c r="K942" s="42"/>
      <c r="L942" s="46"/>
      <c r="M942" s="230"/>
      <c r="N942" s="231"/>
      <c r="O942" s="86"/>
      <c r="P942" s="86"/>
      <c r="Q942" s="86"/>
      <c r="R942" s="86"/>
      <c r="S942" s="86"/>
      <c r="T942" s="87"/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T942" s="19" t="s">
        <v>168</v>
      </c>
      <c r="AU942" s="19" t="s">
        <v>83</v>
      </c>
    </row>
    <row r="943" s="2" customFormat="1" ht="24.15" customHeight="1">
      <c r="A943" s="40"/>
      <c r="B943" s="41"/>
      <c r="C943" s="214" t="s">
        <v>1942</v>
      </c>
      <c r="D943" s="214" t="s">
        <v>161</v>
      </c>
      <c r="E943" s="215" t="s">
        <v>1943</v>
      </c>
      <c r="F943" s="216" t="s">
        <v>1944</v>
      </c>
      <c r="G943" s="217" t="s">
        <v>164</v>
      </c>
      <c r="H943" s="218">
        <v>38</v>
      </c>
      <c r="I943" s="219"/>
      <c r="J943" s="220">
        <f>ROUND(I943*H943,2)</f>
        <v>0</v>
      </c>
      <c r="K943" s="216" t="s">
        <v>165</v>
      </c>
      <c r="L943" s="46"/>
      <c r="M943" s="221" t="s">
        <v>19</v>
      </c>
      <c r="N943" s="222" t="s">
        <v>44</v>
      </c>
      <c r="O943" s="86"/>
      <c r="P943" s="223">
        <f>O943*H943</f>
        <v>0</v>
      </c>
      <c r="Q943" s="223">
        <v>2.0000000000000002E-05</v>
      </c>
      <c r="R943" s="223">
        <f>Q943*H943</f>
        <v>0.00076000000000000004</v>
      </c>
      <c r="S943" s="223">
        <v>0</v>
      </c>
      <c r="T943" s="224">
        <f>S943*H943</f>
        <v>0</v>
      </c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R943" s="225" t="s">
        <v>257</v>
      </c>
      <c r="AT943" s="225" t="s">
        <v>161</v>
      </c>
      <c r="AU943" s="225" t="s">
        <v>83</v>
      </c>
      <c r="AY943" s="19" t="s">
        <v>159</v>
      </c>
      <c r="BE943" s="226">
        <f>IF(N943="základní",J943,0)</f>
        <v>0</v>
      </c>
      <c r="BF943" s="226">
        <f>IF(N943="snížená",J943,0)</f>
        <v>0</v>
      </c>
      <c r="BG943" s="226">
        <f>IF(N943="zákl. přenesená",J943,0)</f>
        <v>0</v>
      </c>
      <c r="BH943" s="226">
        <f>IF(N943="sníž. přenesená",J943,0)</f>
        <v>0</v>
      </c>
      <c r="BI943" s="226">
        <f>IF(N943="nulová",J943,0)</f>
        <v>0</v>
      </c>
      <c r="BJ943" s="19" t="s">
        <v>81</v>
      </c>
      <c r="BK943" s="226">
        <f>ROUND(I943*H943,2)</f>
        <v>0</v>
      </c>
      <c r="BL943" s="19" t="s">
        <v>257</v>
      </c>
      <c r="BM943" s="225" t="s">
        <v>1945</v>
      </c>
    </row>
    <row r="944" s="2" customFormat="1">
      <c r="A944" s="40"/>
      <c r="B944" s="41"/>
      <c r="C944" s="42"/>
      <c r="D944" s="227" t="s">
        <v>168</v>
      </c>
      <c r="E944" s="42"/>
      <c r="F944" s="228" t="s">
        <v>1946</v>
      </c>
      <c r="G944" s="42"/>
      <c r="H944" s="42"/>
      <c r="I944" s="229"/>
      <c r="J944" s="42"/>
      <c r="K944" s="42"/>
      <c r="L944" s="46"/>
      <c r="M944" s="230"/>
      <c r="N944" s="231"/>
      <c r="O944" s="86"/>
      <c r="P944" s="86"/>
      <c r="Q944" s="86"/>
      <c r="R944" s="86"/>
      <c r="S944" s="86"/>
      <c r="T944" s="87"/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T944" s="19" t="s">
        <v>168</v>
      </c>
      <c r="AU944" s="19" t="s">
        <v>83</v>
      </c>
    </row>
    <row r="945" s="2" customFormat="1" ht="24.15" customHeight="1">
      <c r="A945" s="40"/>
      <c r="B945" s="41"/>
      <c r="C945" s="214" t="s">
        <v>1947</v>
      </c>
      <c r="D945" s="214" t="s">
        <v>161</v>
      </c>
      <c r="E945" s="215" t="s">
        <v>1948</v>
      </c>
      <c r="F945" s="216" t="s">
        <v>1949</v>
      </c>
      <c r="G945" s="217" t="s">
        <v>164</v>
      </c>
      <c r="H945" s="218">
        <v>105</v>
      </c>
      <c r="I945" s="219"/>
      <c r="J945" s="220">
        <f>ROUND(I945*H945,2)</f>
        <v>0</v>
      </c>
      <c r="K945" s="216" t="s">
        <v>165</v>
      </c>
      <c r="L945" s="46"/>
      <c r="M945" s="221" t="s">
        <v>19</v>
      </c>
      <c r="N945" s="222" t="s">
        <v>44</v>
      </c>
      <c r="O945" s="86"/>
      <c r="P945" s="223">
        <f>O945*H945</f>
        <v>0</v>
      </c>
      <c r="Q945" s="223">
        <v>0.00013999999999999999</v>
      </c>
      <c r="R945" s="223">
        <f>Q945*H945</f>
        <v>0.0147</v>
      </c>
      <c r="S945" s="223">
        <v>0</v>
      </c>
      <c r="T945" s="224">
        <f>S945*H945</f>
        <v>0</v>
      </c>
      <c r="U945" s="40"/>
      <c r="V945" s="40"/>
      <c r="W945" s="40"/>
      <c r="X945" s="40"/>
      <c r="Y945" s="40"/>
      <c r="Z945" s="40"/>
      <c r="AA945" s="40"/>
      <c r="AB945" s="40"/>
      <c r="AC945" s="40"/>
      <c r="AD945" s="40"/>
      <c r="AE945" s="40"/>
      <c r="AR945" s="225" t="s">
        <v>257</v>
      </c>
      <c r="AT945" s="225" t="s">
        <v>161</v>
      </c>
      <c r="AU945" s="225" t="s">
        <v>83</v>
      </c>
      <c r="AY945" s="19" t="s">
        <v>159</v>
      </c>
      <c r="BE945" s="226">
        <f>IF(N945="základní",J945,0)</f>
        <v>0</v>
      </c>
      <c r="BF945" s="226">
        <f>IF(N945="snížená",J945,0)</f>
        <v>0</v>
      </c>
      <c r="BG945" s="226">
        <f>IF(N945="zákl. přenesená",J945,0)</f>
        <v>0</v>
      </c>
      <c r="BH945" s="226">
        <f>IF(N945="sníž. přenesená",J945,0)</f>
        <v>0</v>
      </c>
      <c r="BI945" s="226">
        <f>IF(N945="nulová",J945,0)</f>
        <v>0</v>
      </c>
      <c r="BJ945" s="19" t="s">
        <v>81</v>
      </c>
      <c r="BK945" s="226">
        <f>ROUND(I945*H945,2)</f>
        <v>0</v>
      </c>
      <c r="BL945" s="19" t="s">
        <v>257</v>
      </c>
      <c r="BM945" s="225" t="s">
        <v>1950</v>
      </c>
    </row>
    <row r="946" s="2" customFormat="1">
      <c r="A946" s="40"/>
      <c r="B946" s="41"/>
      <c r="C946" s="42"/>
      <c r="D946" s="227" t="s">
        <v>168</v>
      </c>
      <c r="E946" s="42"/>
      <c r="F946" s="228" t="s">
        <v>1951</v>
      </c>
      <c r="G946" s="42"/>
      <c r="H946" s="42"/>
      <c r="I946" s="229"/>
      <c r="J946" s="42"/>
      <c r="K946" s="42"/>
      <c r="L946" s="46"/>
      <c r="M946" s="230"/>
      <c r="N946" s="231"/>
      <c r="O946" s="86"/>
      <c r="P946" s="86"/>
      <c r="Q946" s="86"/>
      <c r="R946" s="86"/>
      <c r="S946" s="86"/>
      <c r="T946" s="87"/>
      <c r="U946" s="40"/>
      <c r="V946" s="40"/>
      <c r="W946" s="40"/>
      <c r="X946" s="40"/>
      <c r="Y946" s="40"/>
      <c r="Z946" s="40"/>
      <c r="AA946" s="40"/>
      <c r="AB946" s="40"/>
      <c r="AC946" s="40"/>
      <c r="AD946" s="40"/>
      <c r="AE946" s="40"/>
      <c r="AT946" s="19" t="s">
        <v>168</v>
      </c>
      <c r="AU946" s="19" t="s">
        <v>83</v>
      </c>
    </row>
    <row r="947" s="2" customFormat="1" ht="24.15" customHeight="1">
      <c r="A947" s="40"/>
      <c r="B947" s="41"/>
      <c r="C947" s="214" t="s">
        <v>1952</v>
      </c>
      <c r="D947" s="214" t="s">
        <v>161</v>
      </c>
      <c r="E947" s="215" t="s">
        <v>1953</v>
      </c>
      <c r="F947" s="216" t="s">
        <v>1954</v>
      </c>
      <c r="G947" s="217" t="s">
        <v>164</v>
      </c>
      <c r="H947" s="218">
        <v>105</v>
      </c>
      <c r="I947" s="219"/>
      <c r="J947" s="220">
        <f>ROUND(I947*H947,2)</f>
        <v>0</v>
      </c>
      <c r="K947" s="216" t="s">
        <v>165</v>
      </c>
      <c r="L947" s="46"/>
      <c r="M947" s="221" t="s">
        <v>19</v>
      </c>
      <c r="N947" s="222" t="s">
        <v>44</v>
      </c>
      <c r="O947" s="86"/>
      <c r="P947" s="223">
        <f>O947*H947</f>
        <v>0</v>
      </c>
      <c r="Q947" s="223">
        <v>0.00013999999999999999</v>
      </c>
      <c r="R947" s="223">
        <f>Q947*H947</f>
        <v>0.0147</v>
      </c>
      <c r="S947" s="223">
        <v>0</v>
      </c>
      <c r="T947" s="224">
        <f>S947*H947</f>
        <v>0</v>
      </c>
      <c r="U947" s="40"/>
      <c r="V947" s="40"/>
      <c r="W947" s="40"/>
      <c r="X947" s="40"/>
      <c r="Y947" s="40"/>
      <c r="Z947" s="40"/>
      <c r="AA947" s="40"/>
      <c r="AB947" s="40"/>
      <c r="AC947" s="40"/>
      <c r="AD947" s="40"/>
      <c r="AE947" s="40"/>
      <c r="AR947" s="225" t="s">
        <v>257</v>
      </c>
      <c r="AT947" s="225" t="s">
        <v>161</v>
      </c>
      <c r="AU947" s="225" t="s">
        <v>83</v>
      </c>
      <c r="AY947" s="19" t="s">
        <v>159</v>
      </c>
      <c r="BE947" s="226">
        <f>IF(N947="základní",J947,0)</f>
        <v>0</v>
      </c>
      <c r="BF947" s="226">
        <f>IF(N947="snížená",J947,0)</f>
        <v>0</v>
      </c>
      <c r="BG947" s="226">
        <f>IF(N947="zákl. přenesená",J947,0)</f>
        <v>0</v>
      </c>
      <c r="BH947" s="226">
        <f>IF(N947="sníž. přenesená",J947,0)</f>
        <v>0</v>
      </c>
      <c r="BI947" s="226">
        <f>IF(N947="nulová",J947,0)</f>
        <v>0</v>
      </c>
      <c r="BJ947" s="19" t="s">
        <v>81</v>
      </c>
      <c r="BK947" s="226">
        <f>ROUND(I947*H947,2)</f>
        <v>0</v>
      </c>
      <c r="BL947" s="19" t="s">
        <v>257</v>
      </c>
      <c r="BM947" s="225" t="s">
        <v>1955</v>
      </c>
    </row>
    <row r="948" s="2" customFormat="1">
      <c r="A948" s="40"/>
      <c r="B948" s="41"/>
      <c r="C948" s="42"/>
      <c r="D948" s="227" t="s">
        <v>168</v>
      </c>
      <c r="E948" s="42"/>
      <c r="F948" s="228" t="s">
        <v>1956</v>
      </c>
      <c r="G948" s="42"/>
      <c r="H948" s="42"/>
      <c r="I948" s="229"/>
      <c r="J948" s="42"/>
      <c r="K948" s="42"/>
      <c r="L948" s="46"/>
      <c r="M948" s="230"/>
      <c r="N948" s="231"/>
      <c r="O948" s="86"/>
      <c r="P948" s="86"/>
      <c r="Q948" s="86"/>
      <c r="R948" s="86"/>
      <c r="S948" s="86"/>
      <c r="T948" s="87"/>
      <c r="U948" s="40"/>
      <c r="V948" s="40"/>
      <c r="W948" s="40"/>
      <c r="X948" s="40"/>
      <c r="Y948" s="40"/>
      <c r="Z948" s="40"/>
      <c r="AA948" s="40"/>
      <c r="AB948" s="40"/>
      <c r="AC948" s="40"/>
      <c r="AD948" s="40"/>
      <c r="AE948" s="40"/>
      <c r="AT948" s="19" t="s">
        <v>168</v>
      </c>
      <c r="AU948" s="19" t="s">
        <v>83</v>
      </c>
    </row>
    <row r="949" s="2" customFormat="1" ht="24.15" customHeight="1">
      <c r="A949" s="40"/>
      <c r="B949" s="41"/>
      <c r="C949" s="214" t="s">
        <v>1957</v>
      </c>
      <c r="D949" s="214" t="s">
        <v>161</v>
      </c>
      <c r="E949" s="215" t="s">
        <v>1958</v>
      </c>
      <c r="F949" s="216" t="s">
        <v>1959</v>
      </c>
      <c r="G949" s="217" t="s">
        <v>164</v>
      </c>
      <c r="H949" s="218">
        <v>105</v>
      </c>
      <c r="I949" s="219"/>
      <c r="J949" s="220">
        <f>ROUND(I949*H949,2)</f>
        <v>0</v>
      </c>
      <c r="K949" s="216" t="s">
        <v>165</v>
      </c>
      <c r="L949" s="46"/>
      <c r="M949" s="221" t="s">
        <v>19</v>
      </c>
      <c r="N949" s="222" t="s">
        <v>44</v>
      </c>
      <c r="O949" s="86"/>
      <c r="P949" s="223">
        <f>O949*H949</f>
        <v>0</v>
      </c>
      <c r="Q949" s="223">
        <v>0.00013999999999999999</v>
      </c>
      <c r="R949" s="223">
        <f>Q949*H949</f>
        <v>0.0147</v>
      </c>
      <c r="S949" s="223">
        <v>0</v>
      </c>
      <c r="T949" s="224">
        <f>S949*H949</f>
        <v>0</v>
      </c>
      <c r="U949" s="40"/>
      <c r="V949" s="40"/>
      <c r="W949" s="40"/>
      <c r="X949" s="40"/>
      <c r="Y949" s="40"/>
      <c r="Z949" s="40"/>
      <c r="AA949" s="40"/>
      <c r="AB949" s="40"/>
      <c r="AC949" s="40"/>
      <c r="AD949" s="40"/>
      <c r="AE949" s="40"/>
      <c r="AR949" s="225" t="s">
        <v>257</v>
      </c>
      <c r="AT949" s="225" t="s">
        <v>161</v>
      </c>
      <c r="AU949" s="225" t="s">
        <v>83</v>
      </c>
      <c r="AY949" s="19" t="s">
        <v>159</v>
      </c>
      <c r="BE949" s="226">
        <f>IF(N949="základní",J949,0)</f>
        <v>0</v>
      </c>
      <c r="BF949" s="226">
        <f>IF(N949="snížená",J949,0)</f>
        <v>0</v>
      </c>
      <c r="BG949" s="226">
        <f>IF(N949="zákl. přenesená",J949,0)</f>
        <v>0</v>
      </c>
      <c r="BH949" s="226">
        <f>IF(N949="sníž. přenesená",J949,0)</f>
        <v>0</v>
      </c>
      <c r="BI949" s="226">
        <f>IF(N949="nulová",J949,0)</f>
        <v>0</v>
      </c>
      <c r="BJ949" s="19" t="s">
        <v>81</v>
      </c>
      <c r="BK949" s="226">
        <f>ROUND(I949*H949,2)</f>
        <v>0</v>
      </c>
      <c r="BL949" s="19" t="s">
        <v>257</v>
      </c>
      <c r="BM949" s="225" t="s">
        <v>1960</v>
      </c>
    </row>
    <row r="950" s="2" customFormat="1">
      <c r="A950" s="40"/>
      <c r="B950" s="41"/>
      <c r="C950" s="42"/>
      <c r="D950" s="227" t="s">
        <v>168</v>
      </c>
      <c r="E950" s="42"/>
      <c r="F950" s="228" t="s">
        <v>1961</v>
      </c>
      <c r="G950" s="42"/>
      <c r="H950" s="42"/>
      <c r="I950" s="229"/>
      <c r="J950" s="42"/>
      <c r="K950" s="42"/>
      <c r="L950" s="46"/>
      <c r="M950" s="230"/>
      <c r="N950" s="231"/>
      <c r="O950" s="86"/>
      <c r="P950" s="86"/>
      <c r="Q950" s="86"/>
      <c r="R950" s="86"/>
      <c r="S950" s="86"/>
      <c r="T950" s="87"/>
      <c r="U950" s="40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T950" s="19" t="s">
        <v>168</v>
      </c>
      <c r="AU950" s="19" t="s">
        <v>83</v>
      </c>
    </row>
    <row r="951" s="2" customFormat="1" ht="24.15" customHeight="1">
      <c r="A951" s="40"/>
      <c r="B951" s="41"/>
      <c r="C951" s="214" t="s">
        <v>1962</v>
      </c>
      <c r="D951" s="214" t="s">
        <v>161</v>
      </c>
      <c r="E951" s="215" t="s">
        <v>1963</v>
      </c>
      <c r="F951" s="216" t="s">
        <v>1964</v>
      </c>
      <c r="G951" s="217" t="s">
        <v>164</v>
      </c>
      <c r="H951" s="218">
        <v>143.19999999999999</v>
      </c>
      <c r="I951" s="219"/>
      <c r="J951" s="220">
        <f>ROUND(I951*H951,2)</f>
        <v>0</v>
      </c>
      <c r="K951" s="216" t="s">
        <v>165</v>
      </c>
      <c r="L951" s="46"/>
      <c r="M951" s="221" t="s">
        <v>19</v>
      </c>
      <c r="N951" s="222" t="s">
        <v>44</v>
      </c>
      <c r="O951" s="86"/>
      <c r="P951" s="223">
        <f>O951*H951</f>
        <v>0</v>
      </c>
      <c r="Q951" s="223">
        <v>0</v>
      </c>
      <c r="R951" s="223">
        <f>Q951*H951</f>
        <v>0</v>
      </c>
      <c r="S951" s="223">
        <v>0</v>
      </c>
      <c r="T951" s="224">
        <f>S951*H951</f>
        <v>0</v>
      </c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R951" s="225" t="s">
        <v>257</v>
      </c>
      <c r="AT951" s="225" t="s">
        <v>161</v>
      </c>
      <c r="AU951" s="225" t="s">
        <v>83</v>
      </c>
      <c r="AY951" s="19" t="s">
        <v>159</v>
      </c>
      <c r="BE951" s="226">
        <f>IF(N951="základní",J951,0)</f>
        <v>0</v>
      </c>
      <c r="BF951" s="226">
        <f>IF(N951="snížená",J951,0)</f>
        <v>0</v>
      </c>
      <c r="BG951" s="226">
        <f>IF(N951="zákl. přenesená",J951,0)</f>
        <v>0</v>
      </c>
      <c r="BH951" s="226">
        <f>IF(N951="sníž. přenesená",J951,0)</f>
        <v>0</v>
      </c>
      <c r="BI951" s="226">
        <f>IF(N951="nulová",J951,0)</f>
        <v>0</v>
      </c>
      <c r="BJ951" s="19" t="s">
        <v>81</v>
      </c>
      <c r="BK951" s="226">
        <f>ROUND(I951*H951,2)</f>
        <v>0</v>
      </c>
      <c r="BL951" s="19" t="s">
        <v>257</v>
      </c>
      <c r="BM951" s="225" t="s">
        <v>1965</v>
      </c>
    </row>
    <row r="952" s="2" customFormat="1">
      <c r="A952" s="40"/>
      <c r="B952" s="41"/>
      <c r="C952" s="42"/>
      <c r="D952" s="227" t="s">
        <v>168</v>
      </c>
      <c r="E952" s="42"/>
      <c r="F952" s="228" t="s">
        <v>1966</v>
      </c>
      <c r="G952" s="42"/>
      <c r="H952" s="42"/>
      <c r="I952" s="229"/>
      <c r="J952" s="42"/>
      <c r="K952" s="42"/>
      <c r="L952" s="46"/>
      <c r="M952" s="230"/>
      <c r="N952" s="231"/>
      <c r="O952" s="86"/>
      <c r="P952" s="86"/>
      <c r="Q952" s="86"/>
      <c r="R952" s="86"/>
      <c r="S952" s="86"/>
      <c r="T952" s="87"/>
      <c r="U952" s="40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T952" s="19" t="s">
        <v>168</v>
      </c>
      <c r="AU952" s="19" t="s">
        <v>83</v>
      </c>
    </row>
    <row r="953" s="13" customFormat="1">
      <c r="A953" s="13"/>
      <c r="B953" s="232"/>
      <c r="C953" s="233"/>
      <c r="D953" s="234" t="s">
        <v>181</v>
      </c>
      <c r="E953" s="235" t="s">
        <v>19</v>
      </c>
      <c r="F953" s="236" t="s">
        <v>1967</v>
      </c>
      <c r="G953" s="233"/>
      <c r="H953" s="237">
        <v>143.19999999999999</v>
      </c>
      <c r="I953" s="238"/>
      <c r="J953" s="233"/>
      <c r="K953" s="233"/>
      <c r="L953" s="239"/>
      <c r="M953" s="240"/>
      <c r="N953" s="241"/>
      <c r="O953" s="241"/>
      <c r="P953" s="241"/>
      <c r="Q953" s="241"/>
      <c r="R953" s="241"/>
      <c r="S953" s="241"/>
      <c r="T953" s="242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43" t="s">
        <v>181</v>
      </c>
      <c r="AU953" s="243" t="s">
        <v>83</v>
      </c>
      <c r="AV953" s="13" t="s">
        <v>83</v>
      </c>
      <c r="AW953" s="13" t="s">
        <v>33</v>
      </c>
      <c r="AX953" s="13" t="s">
        <v>81</v>
      </c>
      <c r="AY953" s="243" t="s">
        <v>159</v>
      </c>
    </row>
    <row r="954" s="2" customFormat="1" ht="37.8" customHeight="1">
      <c r="A954" s="40"/>
      <c r="B954" s="41"/>
      <c r="C954" s="214" t="s">
        <v>1968</v>
      </c>
      <c r="D954" s="214" t="s">
        <v>161</v>
      </c>
      <c r="E954" s="215" t="s">
        <v>1969</v>
      </c>
      <c r="F954" s="216" t="s">
        <v>1970</v>
      </c>
      <c r="G954" s="217" t="s">
        <v>164</v>
      </c>
      <c r="H954" s="218">
        <v>143.19999999999999</v>
      </c>
      <c r="I954" s="219"/>
      <c r="J954" s="220">
        <f>ROUND(I954*H954,2)</f>
        <v>0</v>
      </c>
      <c r="K954" s="216" t="s">
        <v>165</v>
      </c>
      <c r="L954" s="46"/>
      <c r="M954" s="221" t="s">
        <v>19</v>
      </c>
      <c r="N954" s="222" t="s">
        <v>44</v>
      </c>
      <c r="O954" s="86"/>
      <c r="P954" s="223">
        <f>O954*H954</f>
        <v>0</v>
      </c>
      <c r="Q954" s="223">
        <v>0.00029</v>
      </c>
      <c r="R954" s="223">
        <f>Q954*H954</f>
        <v>0.041527999999999995</v>
      </c>
      <c r="S954" s="223">
        <v>0</v>
      </c>
      <c r="T954" s="224">
        <f>S954*H954</f>
        <v>0</v>
      </c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R954" s="225" t="s">
        <v>257</v>
      </c>
      <c r="AT954" s="225" t="s">
        <v>161</v>
      </c>
      <c r="AU954" s="225" t="s">
        <v>83</v>
      </c>
      <c r="AY954" s="19" t="s">
        <v>159</v>
      </c>
      <c r="BE954" s="226">
        <f>IF(N954="základní",J954,0)</f>
        <v>0</v>
      </c>
      <c r="BF954" s="226">
        <f>IF(N954="snížená",J954,0)</f>
        <v>0</v>
      </c>
      <c r="BG954" s="226">
        <f>IF(N954="zákl. přenesená",J954,0)</f>
        <v>0</v>
      </c>
      <c r="BH954" s="226">
        <f>IF(N954="sníž. přenesená",J954,0)</f>
        <v>0</v>
      </c>
      <c r="BI954" s="226">
        <f>IF(N954="nulová",J954,0)</f>
        <v>0</v>
      </c>
      <c r="BJ954" s="19" t="s">
        <v>81</v>
      </c>
      <c r="BK954" s="226">
        <f>ROUND(I954*H954,2)</f>
        <v>0</v>
      </c>
      <c r="BL954" s="19" t="s">
        <v>257</v>
      </c>
      <c r="BM954" s="225" t="s">
        <v>1971</v>
      </c>
    </row>
    <row r="955" s="2" customFormat="1">
      <c r="A955" s="40"/>
      <c r="B955" s="41"/>
      <c r="C955" s="42"/>
      <c r="D955" s="227" t="s">
        <v>168</v>
      </c>
      <c r="E955" s="42"/>
      <c r="F955" s="228" t="s">
        <v>1972</v>
      </c>
      <c r="G955" s="42"/>
      <c r="H955" s="42"/>
      <c r="I955" s="229"/>
      <c r="J955" s="42"/>
      <c r="K955" s="42"/>
      <c r="L955" s="46"/>
      <c r="M955" s="230"/>
      <c r="N955" s="231"/>
      <c r="O955" s="86"/>
      <c r="P955" s="86"/>
      <c r="Q955" s="86"/>
      <c r="R955" s="86"/>
      <c r="S955" s="86"/>
      <c r="T955" s="87"/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T955" s="19" t="s">
        <v>168</v>
      </c>
      <c r="AU955" s="19" t="s">
        <v>83</v>
      </c>
    </row>
    <row r="956" s="13" customFormat="1">
      <c r="A956" s="13"/>
      <c r="B956" s="232"/>
      <c r="C956" s="233"/>
      <c r="D956" s="234" t="s">
        <v>181</v>
      </c>
      <c r="E956" s="235" t="s">
        <v>19</v>
      </c>
      <c r="F956" s="236" t="s">
        <v>1967</v>
      </c>
      <c r="G956" s="233"/>
      <c r="H956" s="237">
        <v>143.19999999999999</v>
      </c>
      <c r="I956" s="238"/>
      <c r="J956" s="233"/>
      <c r="K956" s="233"/>
      <c r="L956" s="239"/>
      <c r="M956" s="240"/>
      <c r="N956" s="241"/>
      <c r="O956" s="241"/>
      <c r="P956" s="241"/>
      <c r="Q956" s="241"/>
      <c r="R956" s="241"/>
      <c r="S956" s="241"/>
      <c r="T956" s="242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243" t="s">
        <v>181</v>
      </c>
      <c r="AU956" s="243" t="s">
        <v>83</v>
      </c>
      <c r="AV956" s="13" t="s">
        <v>83</v>
      </c>
      <c r="AW956" s="13" t="s">
        <v>33</v>
      </c>
      <c r="AX956" s="13" t="s">
        <v>81</v>
      </c>
      <c r="AY956" s="243" t="s">
        <v>159</v>
      </c>
    </row>
    <row r="957" s="2" customFormat="1" ht="24.15" customHeight="1">
      <c r="A957" s="40"/>
      <c r="B957" s="41"/>
      <c r="C957" s="214" t="s">
        <v>1973</v>
      </c>
      <c r="D957" s="214" t="s">
        <v>161</v>
      </c>
      <c r="E957" s="215" t="s">
        <v>1974</v>
      </c>
      <c r="F957" s="216" t="s">
        <v>1975</v>
      </c>
      <c r="G957" s="217" t="s">
        <v>164</v>
      </c>
      <c r="H957" s="218">
        <v>143.19999999999999</v>
      </c>
      <c r="I957" s="219"/>
      <c r="J957" s="220">
        <f>ROUND(I957*H957,2)</f>
        <v>0</v>
      </c>
      <c r="K957" s="216" t="s">
        <v>165</v>
      </c>
      <c r="L957" s="46"/>
      <c r="M957" s="221" t="s">
        <v>19</v>
      </c>
      <c r="N957" s="222" t="s">
        <v>44</v>
      </c>
      <c r="O957" s="86"/>
      <c r="P957" s="223">
        <f>O957*H957</f>
        <v>0</v>
      </c>
      <c r="Q957" s="223">
        <v>0.00066</v>
      </c>
      <c r="R957" s="223">
        <f>Q957*H957</f>
        <v>0.094511999999999999</v>
      </c>
      <c r="S957" s="223">
        <v>0</v>
      </c>
      <c r="T957" s="224">
        <f>S957*H957</f>
        <v>0</v>
      </c>
      <c r="U957" s="40"/>
      <c r="V957" s="40"/>
      <c r="W957" s="40"/>
      <c r="X957" s="40"/>
      <c r="Y957" s="40"/>
      <c r="Z957" s="40"/>
      <c r="AA957" s="40"/>
      <c r="AB957" s="40"/>
      <c r="AC957" s="40"/>
      <c r="AD957" s="40"/>
      <c r="AE957" s="40"/>
      <c r="AR957" s="225" t="s">
        <v>257</v>
      </c>
      <c r="AT957" s="225" t="s">
        <v>161</v>
      </c>
      <c r="AU957" s="225" t="s">
        <v>83</v>
      </c>
      <c r="AY957" s="19" t="s">
        <v>159</v>
      </c>
      <c r="BE957" s="226">
        <f>IF(N957="základní",J957,0)</f>
        <v>0</v>
      </c>
      <c r="BF957" s="226">
        <f>IF(N957="snížená",J957,0)</f>
        <v>0</v>
      </c>
      <c r="BG957" s="226">
        <f>IF(N957="zákl. přenesená",J957,0)</f>
        <v>0</v>
      </c>
      <c r="BH957" s="226">
        <f>IF(N957="sníž. přenesená",J957,0)</f>
        <v>0</v>
      </c>
      <c r="BI957" s="226">
        <f>IF(N957="nulová",J957,0)</f>
        <v>0</v>
      </c>
      <c r="BJ957" s="19" t="s">
        <v>81</v>
      </c>
      <c r="BK957" s="226">
        <f>ROUND(I957*H957,2)</f>
        <v>0</v>
      </c>
      <c r="BL957" s="19" t="s">
        <v>257</v>
      </c>
      <c r="BM957" s="225" t="s">
        <v>1976</v>
      </c>
    </row>
    <row r="958" s="2" customFormat="1">
      <c r="A958" s="40"/>
      <c r="B958" s="41"/>
      <c r="C958" s="42"/>
      <c r="D958" s="227" t="s">
        <v>168</v>
      </c>
      <c r="E958" s="42"/>
      <c r="F958" s="228" t="s">
        <v>1977</v>
      </c>
      <c r="G958" s="42"/>
      <c r="H958" s="42"/>
      <c r="I958" s="229"/>
      <c r="J958" s="42"/>
      <c r="K958" s="42"/>
      <c r="L958" s="46"/>
      <c r="M958" s="230"/>
      <c r="N958" s="231"/>
      <c r="O958" s="86"/>
      <c r="P958" s="86"/>
      <c r="Q958" s="86"/>
      <c r="R958" s="86"/>
      <c r="S958" s="86"/>
      <c r="T958" s="87"/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T958" s="19" t="s">
        <v>168</v>
      </c>
      <c r="AU958" s="19" t="s">
        <v>83</v>
      </c>
    </row>
    <row r="959" s="13" customFormat="1">
      <c r="A959" s="13"/>
      <c r="B959" s="232"/>
      <c r="C959" s="233"/>
      <c r="D959" s="234" t="s">
        <v>181</v>
      </c>
      <c r="E959" s="235" t="s">
        <v>19</v>
      </c>
      <c r="F959" s="236" t="s">
        <v>1967</v>
      </c>
      <c r="G959" s="233"/>
      <c r="H959" s="237">
        <v>143.19999999999999</v>
      </c>
      <c r="I959" s="238"/>
      <c r="J959" s="233"/>
      <c r="K959" s="233"/>
      <c r="L959" s="239"/>
      <c r="M959" s="240"/>
      <c r="N959" s="241"/>
      <c r="O959" s="241"/>
      <c r="P959" s="241"/>
      <c r="Q959" s="241"/>
      <c r="R959" s="241"/>
      <c r="S959" s="241"/>
      <c r="T959" s="242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43" t="s">
        <v>181</v>
      </c>
      <c r="AU959" s="243" t="s">
        <v>83</v>
      </c>
      <c r="AV959" s="13" t="s">
        <v>83</v>
      </c>
      <c r="AW959" s="13" t="s">
        <v>33</v>
      </c>
      <c r="AX959" s="13" t="s">
        <v>81</v>
      </c>
      <c r="AY959" s="243" t="s">
        <v>159</v>
      </c>
    </row>
    <row r="960" s="2" customFormat="1" ht="44.25" customHeight="1">
      <c r="A960" s="40"/>
      <c r="B960" s="41"/>
      <c r="C960" s="214" t="s">
        <v>1978</v>
      </c>
      <c r="D960" s="214" t="s">
        <v>161</v>
      </c>
      <c r="E960" s="215" t="s">
        <v>1979</v>
      </c>
      <c r="F960" s="216" t="s">
        <v>1980</v>
      </c>
      <c r="G960" s="217" t="s">
        <v>164</v>
      </c>
      <c r="H960" s="218">
        <v>143.19999999999999</v>
      </c>
      <c r="I960" s="219"/>
      <c r="J960" s="220">
        <f>ROUND(I960*H960,2)</f>
        <v>0</v>
      </c>
      <c r="K960" s="216" t="s">
        <v>165</v>
      </c>
      <c r="L960" s="46"/>
      <c r="M960" s="221" t="s">
        <v>19</v>
      </c>
      <c r="N960" s="222" t="s">
        <v>44</v>
      </c>
      <c r="O960" s="86"/>
      <c r="P960" s="223">
        <f>O960*H960</f>
        <v>0</v>
      </c>
      <c r="Q960" s="223">
        <v>0.0025000000000000001</v>
      </c>
      <c r="R960" s="223">
        <f>Q960*H960</f>
        <v>0.35799999999999998</v>
      </c>
      <c r="S960" s="223">
        <v>0</v>
      </c>
      <c r="T960" s="224">
        <f>S960*H960</f>
        <v>0</v>
      </c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R960" s="225" t="s">
        <v>257</v>
      </c>
      <c r="AT960" s="225" t="s">
        <v>161</v>
      </c>
      <c r="AU960" s="225" t="s">
        <v>83</v>
      </c>
      <c r="AY960" s="19" t="s">
        <v>159</v>
      </c>
      <c r="BE960" s="226">
        <f>IF(N960="základní",J960,0)</f>
        <v>0</v>
      </c>
      <c r="BF960" s="226">
        <f>IF(N960="snížená",J960,0)</f>
        <v>0</v>
      </c>
      <c r="BG960" s="226">
        <f>IF(N960="zákl. přenesená",J960,0)</f>
        <v>0</v>
      </c>
      <c r="BH960" s="226">
        <f>IF(N960="sníž. přenesená",J960,0)</f>
        <v>0</v>
      </c>
      <c r="BI960" s="226">
        <f>IF(N960="nulová",J960,0)</f>
        <v>0</v>
      </c>
      <c r="BJ960" s="19" t="s">
        <v>81</v>
      </c>
      <c r="BK960" s="226">
        <f>ROUND(I960*H960,2)</f>
        <v>0</v>
      </c>
      <c r="BL960" s="19" t="s">
        <v>257</v>
      </c>
      <c r="BM960" s="225" t="s">
        <v>1981</v>
      </c>
    </row>
    <row r="961" s="2" customFormat="1">
      <c r="A961" s="40"/>
      <c r="B961" s="41"/>
      <c r="C961" s="42"/>
      <c r="D961" s="227" t="s">
        <v>168</v>
      </c>
      <c r="E961" s="42"/>
      <c r="F961" s="228" t="s">
        <v>1982</v>
      </c>
      <c r="G961" s="42"/>
      <c r="H961" s="42"/>
      <c r="I961" s="229"/>
      <c r="J961" s="42"/>
      <c r="K961" s="42"/>
      <c r="L961" s="46"/>
      <c r="M961" s="230"/>
      <c r="N961" s="231"/>
      <c r="O961" s="86"/>
      <c r="P961" s="86"/>
      <c r="Q961" s="86"/>
      <c r="R961" s="86"/>
      <c r="S961" s="86"/>
      <c r="T961" s="87"/>
      <c r="U961" s="40"/>
      <c r="V961" s="40"/>
      <c r="W961" s="40"/>
      <c r="X961" s="40"/>
      <c r="Y961" s="40"/>
      <c r="Z961" s="40"/>
      <c r="AA961" s="40"/>
      <c r="AB961" s="40"/>
      <c r="AC961" s="40"/>
      <c r="AD961" s="40"/>
      <c r="AE961" s="40"/>
      <c r="AT961" s="19" t="s">
        <v>168</v>
      </c>
      <c r="AU961" s="19" t="s">
        <v>83</v>
      </c>
    </row>
    <row r="962" s="13" customFormat="1">
      <c r="A962" s="13"/>
      <c r="B962" s="232"/>
      <c r="C962" s="233"/>
      <c r="D962" s="234" t="s">
        <v>181</v>
      </c>
      <c r="E962" s="235" t="s">
        <v>19</v>
      </c>
      <c r="F962" s="236" t="s">
        <v>1967</v>
      </c>
      <c r="G962" s="233"/>
      <c r="H962" s="237">
        <v>143.19999999999999</v>
      </c>
      <c r="I962" s="238"/>
      <c r="J962" s="233"/>
      <c r="K962" s="233"/>
      <c r="L962" s="239"/>
      <c r="M962" s="240"/>
      <c r="N962" s="241"/>
      <c r="O962" s="241"/>
      <c r="P962" s="241"/>
      <c r="Q962" s="241"/>
      <c r="R962" s="241"/>
      <c r="S962" s="241"/>
      <c r="T962" s="242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243" t="s">
        <v>181</v>
      </c>
      <c r="AU962" s="243" t="s">
        <v>83</v>
      </c>
      <c r="AV962" s="13" t="s">
        <v>83</v>
      </c>
      <c r="AW962" s="13" t="s">
        <v>33</v>
      </c>
      <c r="AX962" s="13" t="s">
        <v>81</v>
      </c>
      <c r="AY962" s="243" t="s">
        <v>159</v>
      </c>
    </row>
    <row r="963" s="12" customFormat="1" ht="22.8" customHeight="1">
      <c r="A963" s="12"/>
      <c r="B963" s="198"/>
      <c r="C963" s="199"/>
      <c r="D963" s="200" t="s">
        <v>72</v>
      </c>
      <c r="E963" s="212" t="s">
        <v>1983</v>
      </c>
      <c r="F963" s="212" t="s">
        <v>1984</v>
      </c>
      <c r="G963" s="199"/>
      <c r="H963" s="199"/>
      <c r="I963" s="202"/>
      <c r="J963" s="213">
        <f>BK963</f>
        <v>0</v>
      </c>
      <c r="K963" s="199"/>
      <c r="L963" s="204"/>
      <c r="M963" s="205"/>
      <c r="N963" s="206"/>
      <c r="O963" s="206"/>
      <c r="P963" s="207">
        <f>SUM(P964:P973)</f>
        <v>0</v>
      </c>
      <c r="Q963" s="206"/>
      <c r="R963" s="207">
        <f>SUM(R964:R973)</f>
        <v>0.59267999999999998</v>
      </c>
      <c r="S963" s="206"/>
      <c r="T963" s="208">
        <f>SUM(T964:T973)</f>
        <v>0.0075000000000000006</v>
      </c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R963" s="209" t="s">
        <v>83</v>
      </c>
      <c r="AT963" s="210" t="s">
        <v>72</v>
      </c>
      <c r="AU963" s="210" t="s">
        <v>81</v>
      </c>
      <c r="AY963" s="209" t="s">
        <v>159</v>
      </c>
      <c r="BK963" s="211">
        <f>SUM(BK964:BK973)</f>
        <v>0</v>
      </c>
    </row>
    <row r="964" s="2" customFormat="1" ht="24.15" customHeight="1">
      <c r="A964" s="40"/>
      <c r="B964" s="41"/>
      <c r="C964" s="214" t="s">
        <v>1985</v>
      </c>
      <c r="D964" s="214" t="s">
        <v>161</v>
      </c>
      <c r="E964" s="215" t="s">
        <v>1986</v>
      </c>
      <c r="F964" s="216" t="s">
        <v>1987</v>
      </c>
      <c r="G964" s="217" t="s">
        <v>164</v>
      </c>
      <c r="H964" s="218">
        <v>250</v>
      </c>
      <c r="I964" s="219"/>
      <c r="J964" s="220">
        <f>ROUND(I964*H964,2)</f>
        <v>0</v>
      </c>
      <c r="K964" s="216" t="s">
        <v>165</v>
      </c>
      <c r="L964" s="46"/>
      <c r="M964" s="221" t="s">
        <v>19</v>
      </c>
      <c r="N964" s="222" t="s">
        <v>44</v>
      </c>
      <c r="O964" s="86"/>
      <c r="P964" s="223">
        <f>O964*H964</f>
        <v>0</v>
      </c>
      <c r="Q964" s="223">
        <v>0</v>
      </c>
      <c r="R964" s="223">
        <f>Q964*H964</f>
        <v>0</v>
      </c>
      <c r="S964" s="223">
        <v>3.0000000000000001E-05</v>
      </c>
      <c r="T964" s="224">
        <f>S964*H964</f>
        <v>0.0075000000000000006</v>
      </c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R964" s="225" t="s">
        <v>257</v>
      </c>
      <c r="AT964" s="225" t="s">
        <v>161</v>
      </c>
      <c r="AU964" s="225" t="s">
        <v>83</v>
      </c>
      <c r="AY964" s="19" t="s">
        <v>159</v>
      </c>
      <c r="BE964" s="226">
        <f>IF(N964="základní",J964,0)</f>
        <v>0</v>
      </c>
      <c r="BF964" s="226">
        <f>IF(N964="snížená",J964,0)</f>
        <v>0</v>
      </c>
      <c r="BG964" s="226">
        <f>IF(N964="zákl. přenesená",J964,0)</f>
        <v>0</v>
      </c>
      <c r="BH964" s="226">
        <f>IF(N964="sníž. přenesená",J964,0)</f>
        <v>0</v>
      </c>
      <c r="BI964" s="226">
        <f>IF(N964="nulová",J964,0)</f>
        <v>0</v>
      </c>
      <c r="BJ964" s="19" t="s">
        <v>81</v>
      </c>
      <c r="BK964" s="226">
        <f>ROUND(I964*H964,2)</f>
        <v>0</v>
      </c>
      <c r="BL964" s="19" t="s">
        <v>257</v>
      </c>
      <c r="BM964" s="225" t="s">
        <v>1988</v>
      </c>
    </row>
    <row r="965" s="2" customFormat="1">
      <c r="A965" s="40"/>
      <c r="B965" s="41"/>
      <c r="C965" s="42"/>
      <c r="D965" s="227" t="s">
        <v>168</v>
      </c>
      <c r="E965" s="42"/>
      <c r="F965" s="228" t="s">
        <v>1989</v>
      </c>
      <c r="G965" s="42"/>
      <c r="H965" s="42"/>
      <c r="I965" s="229"/>
      <c r="J965" s="42"/>
      <c r="K965" s="42"/>
      <c r="L965" s="46"/>
      <c r="M965" s="230"/>
      <c r="N965" s="231"/>
      <c r="O965" s="86"/>
      <c r="P965" s="86"/>
      <c r="Q965" s="86"/>
      <c r="R965" s="86"/>
      <c r="S965" s="86"/>
      <c r="T965" s="87"/>
      <c r="U965" s="40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T965" s="19" t="s">
        <v>168</v>
      </c>
      <c r="AU965" s="19" t="s">
        <v>83</v>
      </c>
    </row>
    <row r="966" s="2" customFormat="1" ht="16.5" customHeight="1">
      <c r="A966" s="40"/>
      <c r="B966" s="41"/>
      <c r="C966" s="255" t="s">
        <v>1990</v>
      </c>
      <c r="D966" s="255" t="s">
        <v>244</v>
      </c>
      <c r="E966" s="256" t="s">
        <v>1991</v>
      </c>
      <c r="F966" s="257" t="s">
        <v>1992</v>
      </c>
      <c r="G966" s="258" t="s">
        <v>164</v>
      </c>
      <c r="H966" s="259">
        <v>262.5</v>
      </c>
      <c r="I966" s="260"/>
      <c r="J966" s="261">
        <f>ROUND(I966*H966,2)</f>
        <v>0</v>
      </c>
      <c r="K966" s="257" t="s">
        <v>165</v>
      </c>
      <c r="L966" s="262"/>
      <c r="M966" s="263" t="s">
        <v>19</v>
      </c>
      <c r="N966" s="264" t="s">
        <v>44</v>
      </c>
      <c r="O966" s="86"/>
      <c r="P966" s="223">
        <f>O966*H966</f>
        <v>0</v>
      </c>
      <c r="Q966" s="223">
        <v>0</v>
      </c>
      <c r="R966" s="223">
        <f>Q966*H966</f>
        <v>0</v>
      </c>
      <c r="S966" s="223">
        <v>0</v>
      </c>
      <c r="T966" s="224">
        <f>S966*H966</f>
        <v>0</v>
      </c>
      <c r="U966" s="40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  <c r="AR966" s="225" t="s">
        <v>353</v>
      </c>
      <c r="AT966" s="225" t="s">
        <v>244</v>
      </c>
      <c r="AU966" s="225" t="s">
        <v>83</v>
      </c>
      <c r="AY966" s="19" t="s">
        <v>159</v>
      </c>
      <c r="BE966" s="226">
        <f>IF(N966="základní",J966,0)</f>
        <v>0</v>
      </c>
      <c r="BF966" s="226">
        <f>IF(N966="snížená",J966,0)</f>
        <v>0</v>
      </c>
      <c r="BG966" s="226">
        <f>IF(N966="zákl. přenesená",J966,0)</f>
        <v>0</v>
      </c>
      <c r="BH966" s="226">
        <f>IF(N966="sníž. přenesená",J966,0)</f>
        <v>0</v>
      </c>
      <c r="BI966" s="226">
        <f>IF(N966="nulová",J966,0)</f>
        <v>0</v>
      </c>
      <c r="BJ966" s="19" t="s">
        <v>81</v>
      </c>
      <c r="BK966" s="226">
        <f>ROUND(I966*H966,2)</f>
        <v>0</v>
      </c>
      <c r="BL966" s="19" t="s">
        <v>257</v>
      </c>
      <c r="BM966" s="225" t="s">
        <v>1993</v>
      </c>
    </row>
    <row r="967" s="13" customFormat="1">
      <c r="A967" s="13"/>
      <c r="B967" s="232"/>
      <c r="C967" s="233"/>
      <c r="D967" s="234" t="s">
        <v>181</v>
      </c>
      <c r="E967" s="233"/>
      <c r="F967" s="236" t="s">
        <v>1994</v>
      </c>
      <c r="G967" s="233"/>
      <c r="H967" s="237">
        <v>262.5</v>
      </c>
      <c r="I967" s="238"/>
      <c r="J967" s="233"/>
      <c r="K967" s="233"/>
      <c r="L967" s="239"/>
      <c r="M967" s="240"/>
      <c r="N967" s="241"/>
      <c r="O967" s="241"/>
      <c r="P967" s="241"/>
      <c r="Q967" s="241"/>
      <c r="R967" s="241"/>
      <c r="S967" s="241"/>
      <c r="T967" s="242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43" t="s">
        <v>181</v>
      </c>
      <c r="AU967" s="243" t="s">
        <v>83</v>
      </c>
      <c r="AV967" s="13" t="s">
        <v>83</v>
      </c>
      <c r="AW967" s="13" t="s">
        <v>4</v>
      </c>
      <c r="AX967" s="13" t="s">
        <v>81</v>
      </c>
      <c r="AY967" s="243" t="s">
        <v>159</v>
      </c>
    </row>
    <row r="968" s="2" customFormat="1" ht="33" customHeight="1">
      <c r="A968" s="40"/>
      <c r="B968" s="41"/>
      <c r="C968" s="214" t="s">
        <v>1995</v>
      </c>
      <c r="D968" s="214" t="s">
        <v>161</v>
      </c>
      <c r="E968" s="215" t="s">
        <v>1996</v>
      </c>
      <c r="F968" s="216" t="s">
        <v>1997</v>
      </c>
      <c r="G968" s="217" t="s">
        <v>164</v>
      </c>
      <c r="H968" s="218">
        <v>1283</v>
      </c>
      <c r="I968" s="219"/>
      <c r="J968" s="220">
        <f>ROUND(I968*H968,2)</f>
        <v>0</v>
      </c>
      <c r="K968" s="216" t="s">
        <v>165</v>
      </c>
      <c r="L968" s="46"/>
      <c r="M968" s="221" t="s">
        <v>19</v>
      </c>
      <c r="N968" s="222" t="s">
        <v>44</v>
      </c>
      <c r="O968" s="86"/>
      <c r="P968" s="223">
        <f>O968*H968</f>
        <v>0</v>
      </c>
      <c r="Q968" s="223">
        <v>0.00020000000000000001</v>
      </c>
      <c r="R968" s="223">
        <f>Q968*H968</f>
        <v>0.25659999999999999</v>
      </c>
      <c r="S968" s="223">
        <v>0</v>
      </c>
      <c r="T968" s="224">
        <f>S968*H968</f>
        <v>0</v>
      </c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R968" s="225" t="s">
        <v>257</v>
      </c>
      <c r="AT968" s="225" t="s">
        <v>161</v>
      </c>
      <c r="AU968" s="225" t="s">
        <v>83</v>
      </c>
      <c r="AY968" s="19" t="s">
        <v>159</v>
      </c>
      <c r="BE968" s="226">
        <f>IF(N968="základní",J968,0)</f>
        <v>0</v>
      </c>
      <c r="BF968" s="226">
        <f>IF(N968="snížená",J968,0)</f>
        <v>0</v>
      </c>
      <c r="BG968" s="226">
        <f>IF(N968="zákl. přenesená",J968,0)</f>
        <v>0</v>
      </c>
      <c r="BH968" s="226">
        <f>IF(N968="sníž. přenesená",J968,0)</f>
        <v>0</v>
      </c>
      <c r="BI968" s="226">
        <f>IF(N968="nulová",J968,0)</f>
        <v>0</v>
      </c>
      <c r="BJ968" s="19" t="s">
        <v>81</v>
      </c>
      <c r="BK968" s="226">
        <f>ROUND(I968*H968,2)</f>
        <v>0</v>
      </c>
      <c r="BL968" s="19" t="s">
        <v>257</v>
      </c>
      <c r="BM968" s="225" t="s">
        <v>1998</v>
      </c>
    </row>
    <row r="969" s="2" customFormat="1">
      <c r="A969" s="40"/>
      <c r="B969" s="41"/>
      <c r="C969" s="42"/>
      <c r="D969" s="227" t="s">
        <v>168</v>
      </c>
      <c r="E969" s="42"/>
      <c r="F969" s="228" t="s">
        <v>1999</v>
      </c>
      <c r="G969" s="42"/>
      <c r="H969" s="42"/>
      <c r="I969" s="229"/>
      <c r="J969" s="42"/>
      <c r="K969" s="42"/>
      <c r="L969" s="46"/>
      <c r="M969" s="230"/>
      <c r="N969" s="231"/>
      <c r="O969" s="86"/>
      <c r="P969" s="86"/>
      <c r="Q969" s="86"/>
      <c r="R969" s="86"/>
      <c r="S969" s="86"/>
      <c r="T969" s="87"/>
      <c r="U969" s="40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  <c r="AT969" s="19" t="s">
        <v>168</v>
      </c>
      <c r="AU969" s="19" t="s">
        <v>83</v>
      </c>
    </row>
    <row r="970" s="2" customFormat="1" ht="24.15" customHeight="1">
      <c r="A970" s="40"/>
      <c r="B970" s="41"/>
      <c r="C970" s="214" t="s">
        <v>2000</v>
      </c>
      <c r="D970" s="214" t="s">
        <v>161</v>
      </c>
      <c r="E970" s="215" t="s">
        <v>2001</v>
      </c>
      <c r="F970" s="216" t="s">
        <v>2002</v>
      </c>
      <c r="G970" s="217" t="s">
        <v>164</v>
      </c>
      <c r="H970" s="218">
        <v>250</v>
      </c>
      <c r="I970" s="219"/>
      <c r="J970" s="220">
        <f>ROUND(I970*H970,2)</f>
        <v>0</v>
      </c>
      <c r="K970" s="216" t="s">
        <v>165</v>
      </c>
      <c r="L970" s="46"/>
      <c r="M970" s="221" t="s">
        <v>19</v>
      </c>
      <c r="N970" s="222" t="s">
        <v>44</v>
      </c>
      <c r="O970" s="86"/>
      <c r="P970" s="223">
        <f>O970*H970</f>
        <v>0</v>
      </c>
      <c r="Q970" s="223">
        <v>1.0000000000000001E-05</v>
      </c>
      <c r="R970" s="223">
        <f>Q970*H970</f>
        <v>0.0025000000000000001</v>
      </c>
      <c r="S970" s="223">
        <v>0</v>
      </c>
      <c r="T970" s="224">
        <f>S970*H970</f>
        <v>0</v>
      </c>
      <c r="U970" s="40"/>
      <c r="V970" s="40"/>
      <c r="W970" s="40"/>
      <c r="X970" s="40"/>
      <c r="Y970" s="40"/>
      <c r="Z970" s="40"/>
      <c r="AA970" s="40"/>
      <c r="AB970" s="40"/>
      <c r="AC970" s="40"/>
      <c r="AD970" s="40"/>
      <c r="AE970" s="40"/>
      <c r="AR970" s="225" t="s">
        <v>257</v>
      </c>
      <c r="AT970" s="225" t="s">
        <v>161</v>
      </c>
      <c r="AU970" s="225" t="s">
        <v>83</v>
      </c>
      <c r="AY970" s="19" t="s">
        <v>159</v>
      </c>
      <c r="BE970" s="226">
        <f>IF(N970="základní",J970,0)</f>
        <v>0</v>
      </c>
      <c r="BF970" s="226">
        <f>IF(N970="snížená",J970,0)</f>
        <v>0</v>
      </c>
      <c r="BG970" s="226">
        <f>IF(N970="zákl. přenesená",J970,0)</f>
        <v>0</v>
      </c>
      <c r="BH970" s="226">
        <f>IF(N970="sníž. přenesená",J970,0)</f>
        <v>0</v>
      </c>
      <c r="BI970" s="226">
        <f>IF(N970="nulová",J970,0)</f>
        <v>0</v>
      </c>
      <c r="BJ970" s="19" t="s">
        <v>81</v>
      </c>
      <c r="BK970" s="226">
        <f>ROUND(I970*H970,2)</f>
        <v>0</v>
      </c>
      <c r="BL970" s="19" t="s">
        <v>257</v>
      </c>
      <c r="BM970" s="225" t="s">
        <v>2003</v>
      </c>
    </row>
    <row r="971" s="2" customFormat="1">
      <c r="A971" s="40"/>
      <c r="B971" s="41"/>
      <c r="C971" s="42"/>
      <c r="D971" s="227" t="s">
        <v>168</v>
      </c>
      <c r="E971" s="42"/>
      <c r="F971" s="228" t="s">
        <v>2004</v>
      </c>
      <c r="G971" s="42"/>
      <c r="H971" s="42"/>
      <c r="I971" s="229"/>
      <c r="J971" s="42"/>
      <c r="K971" s="42"/>
      <c r="L971" s="46"/>
      <c r="M971" s="230"/>
      <c r="N971" s="231"/>
      <c r="O971" s="86"/>
      <c r="P971" s="86"/>
      <c r="Q971" s="86"/>
      <c r="R971" s="86"/>
      <c r="S971" s="86"/>
      <c r="T971" s="87"/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T971" s="19" t="s">
        <v>168</v>
      </c>
      <c r="AU971" s="19" t="s">
        <v>83</v>
      </c>
    </row>
    <row r="972" s="2" customFormat="1" ht="37.8" customHeight="1">
      <c r="A972" s="40"/>
      <c r="B972" s="41"/>
      <c r="C972" s="214" t="s">
        <v>2005</v>
      </c>
      <c r="D972" s="214" t="s">
        <v>161</v>
      </c>
      <c r="E972" s="215" t="s">
        <v>2006</v>
      </c>
      <c r="F972" s="216" t="s">
        <v>2007</v>
      </c>
      <c r="G972" s="217" t="s">
        <v>164</v>
      </c>
      <c r="H972" s="218">
        <v>1283</v>
      </c>
      <c r="I972" s="219"/>
      <c r="J972" s="220">
        <f>ROUND(I972*H972,2)</f>
        <v>0</v>
      </c>
      <c r="K972" s="216" t="s">
        <v>165</v>
      </c>
      <c r="L972" s="46"/>
      <c r="M972" s="221" t="s">
        <v>19</v>
      </c>
      <c r="N972" s="222" t="s">
        <v>44</v>
      </c>
      <c r="O972" s="86"/>
      <c r="P972" s="223">
        <f>O972*H972</f>
        <v>0</v>
      </c>
      <c r="Q972" s="223">
        <v>0.00025999999999999998</v>
      </c>
      <c r="R972" s="223">
        <f>Q972*H972</f>
        <v>0.33357999999999999</v>
      </c>
      <c r="S972" s="223">
        <v>0</v>
      </c>
      <c r="T972" s="224">
        <f>S972*H972</f>
        <v>0</v>
      </c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R972" s="225" t="s">
        <v>257</v>
      </c>
      <c r="AT972" s="225" t="s">
        <v>161</v>
      </c>
      <c r="AU972" s="225" t="s">
        <v>83</v>
      </c>
      <c r="AY972" s="19" t="s">
        <v>159</v>
      </c>
      <c r="BE972" s="226">
        <f>IF(N972="základní",J972,0)</f>
        <v>0</v>
      </c>
      <c r="BF972" s="226">
        <f>IF(N972="snížená",J972,0)</f>
        <v>0</v>
      </c>
      <c r="BG972" s="226">
        <f>IF(N972="zákl. přenesená",J972,0)</f>
        <v>0</v>
      </c>
      <c r="BH972" s="226">
        <f>IF(N972="sníž. přenesená",J972,0)</f>
        <v>0</v>
      </c>
      <c r="BI972" s="226">
        <f>IF(N972="nulová",J972,0)</f>
        <v>0</v>
      </c>
      <c r="BJ972" s="19" t="s">
        <v>81</v>
      </c>
      <c r="BK972" s="226">
        <f>ROUND(I972*H972,2)</f>
        <v>0</v>
      </c>
      <c r="BL972" s="19" t="s">
        <v>257</v>
      </c>
      <c r="BM972" s="225" t="s">
        <v>2008</v>
      </c>
    </row>
    <row r="973" s="2" customFormat="1">
      <c r="A973" s="40"/>
      <c r="B973" s="41"/>
      <c r="C973" s="42"/>
      <c r="D973" s="227" t="s">
        <v>168</v>
      </c>
      <c r="E973" s="42"/>
      <c r="F973" s="228" t="s">
        <v>2009</v>
      </c>
      <c r="G973" s="42"/>
      <c r="H973" s="42"/>
      <c r="I973" s="229"/>
      <c r="J973" s="42"/>
      <c r="K973" s="42"/>
      <c r="L973" s="46"/>
      <c r="M973" s="230"/>
      <c r="N973" s="231"/>
      <c r="O973" s="86"/>
      <c r="P973" s="86"/>
      <c r="Q973" s="86"/>
      <c r="R973" s="86"/>
      <c r="S973" s="86"/>
      <c r="T973" s="87"/>
      <c r="U973" s="40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  <c r="AT973" s="19" t="s">
        <v>168</v>
      </c>
      <c r="AU973" s="19" t="s">
        <v>83</v>
      </c>
    </row>
    <row r="974" s="12" customFormat="1" ht="22.8" customHeight="1">
      <c r="A974" s="12"/>
      <c r="B974" s="198"/>
      <c r="C974" s="199"/>
      <c r="D974" s="200" t="s">
        <v>72</v>
      </c>
      <c r="E974" s="212" t="s">
        <v>2010</v>
      </c>
      <c r="F974" s="212" t="s">
        <v>2011</v>
      </c>
      <c r="G974" s="199"/>
      <c r="H974" s="199"/>
      <c r="I974" s="202"/>
      <c r="J974" s="213">
        <f>BK974</f>
        <v>0</v>
      </c>
      <c r="K974" s="199"/>
      <c r="L974" s="204"/>
      <c r="M974" s="205"/>
      <c r="N974" s="206"/>
      <c r="O974" s="206"/>
      <c r="P974" s="207">
        <f>P975</f>
        <v>0</v>
      </c>
      <c r="Q974" s="206"/>
      <c r="R974" s="207">
        <f>R975</f>
        <v>0</v>
      </c>
      <c r="S974" s="206"/>
      <c r="T974" s="208">
        <f>T975</f>
        <v>0</v>
      </c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R974" s="209" t="s">
        <v>81</v>
      </c>
      <c r="AT974" s="210" t="s">
        <v>72</v>
      </c>
      <c r="AU974" s="210" t="s">
        <v>81</v>
      </c>
      <c r="AY974" s="209" t="s">
        <v>159</v>
      </c>
      <c r="BK974" s="211">
        <f>BK975</f>
        <v>0</v>
      </c>
    </row>
    <row r="975" s="2" customFormat="1" ht="37.8" customHeight="1">
      <c r="A975" s="40"/>
      <c r="B975" s="41"/>
      <c r="C975" s="214" t="s">
        <v>2012</v>
      </c>
      <c r="D975" s="214" t="s">
        <v>161</v>
      </c>
      <c r="E975" s="215" t="s">
        <v>2013</v>
      </c>
      <c r="F975" s="216" t="s">
        <v>2014</v>
      </c>
      <c r="G975" s="217" t="s">
        <v>2015</v>
      </c>
      <c r="H975" s="276"/>
      <c r="I975" s="219"/>
      <c r="J975" s="220">
        <f>ROUND(I975*H975,2)</f>
        <v>0</v>
      </c>
      <c r="K975" s="216" t="s">
        <v>19</v>
      </c>
      <c r="L975" s="46"/>
      <c r="M975" s="277" t="s">
        <v>19</v>
      </c>
      <c r="N975" s="278" t="s">
        <v>44</v>
      </c>
      <c r="O975" s="279"/>
      <c r="P975" s="280">
        <f>O975*H975</f>
        <v>0</v>
      </c>
      <c r="Q975" s="280">
        <v>0</v>
      </c>
      <c r="R975" s="280">
        <f>Q975*H975</f>
        <v>0</v>
      </c>
      <c r="S975" s="280">
        <v>0</v>
      </c>
      <c r="T975" s="281">
        <f>S975*H975</f>
        <v>0</v>
      </c>
      <c r="U975" s="40"/>
      <c r="V975" s="40"/>
      <c r="W975" s="40"/>
      <c r="X975" s="40"/>
      <c r="Y975" s="40"/>
      <c r="Z975" s="40"/>
      <c r="AA975" s="40"/>
      <c r="AB975" s="40"/>
      <c r="AC975" s="40"/>
      <c r="AD975" s="40"/>
      <c r="AE975" s="40"/>
      <c r="AR975" s="225" t="s">
        <v>166</v>
      </c>
      <c r="AT975" s="225" t="s">
        <v>161</v>
      </c>
      <c r="AU975" s="225" t="s">
        <v>83</v>
      </c>
      <c r="AY975" s="19" t="s">
        <v>159</v>
      </c>
      <c r="BE975" s="226">
        <f>IF(N975="základní",J975,0)</f>
        <v>0</v>
      </c>
      <c r="BF975" s="226">
        <f>IF(N975="snížená",J975,0)</f>
        <v>0</v>
      </c>
      <c r="BG975" s="226">
        <f>IF(N975="zákl. přenesená",J975,0)</f>
        <v>0</v>
      </c>
      <c r="BH975" s="226">
        <f>IF(N975="sníž. přenesená",J975,0)</f>
        <v>0</v>
      </c>
      <c r="BI975" s="226">
        <f>IF(N975="nulová",J975,0)</f>
        <v>0</v>
      </c>
      <c r="BJ975" s="19" t="s">
        <v>81</v>
      </c>
      <c r="BK975" s="226">
        <f>ROUND(I975*H975,2)</f>
        <v>0</v>
      </c>
      <c r="BL975" s="19" t="s">
        <v>166</v>
      </c>
      <c r="BM975" s="225" t="s">
        <v>2016</v>
      </c>
    </row>
    <row r="976" s="2" customFormat="1" ht="6.96" customHeight="1">
      <c r="A976" s="40"/>
      <c r="B976" s="61"/>
      <c r="C976" s="62"/>
      <c r="D976" s="62"/>
      <c r="E976" s="62"/>
      <c r="F976" s="62"/>
      <c r="G976" s="62"/>
      <c r="H976" s="62"/>
      <c r="I976" s="62"/>
      <c r="J976" s="62"/>
      <c r="K976" s="62"/>
      <c r="L976" s="46"/>
      <c r="M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</row>
  </sheetData>
  <sheetProtection sheet="1" autoFilter="0" formatColumns="0" formatRows="0" objects="1" scenarios="1" spinCount="100000" saltValue="rKv1EJgeGsfkCU4WReg/KCEdwR3o6juOkiazsxkLaTNFhrEDRAhAfGnl5HHWySU7ebJ3DbB5kfR7Q7tbPmEV1A==" hashValue="HbvFay7hzrjhcziKk2PHq1Sl42yd0KWsEdNrTyR09ySr3sIOPtXoJDwe6iPkAMmpS4qjvF7+B3MpBXprQCHNwQ==" algorithmName="SHA-512" password="CC35"/>
  <autoFilter ref="C103:K975"/>
  <mergeCells count="9">
    <mergeCell ref="E7:H7"/>
    <mergeCell ref="E9:H9"/>
    <mergeCell ref="E18:H18"/>
    <mergeCell ref="E27:H27"/>
    <mergeCell ref="E48:H48"/>
    <mergeCell ref="E50:H50"/>
    <mergeCell ref="E94:H94"/>
    <mergeCell ref="E96:H96"/>
    <mergeCell ref="L2:V2"/>
  </mergeCells>
  <hyperlinks>
    <hyperlink ref="F108" r:id="rId1" display="https://podminky.urs.cz/item/CS_URS_2024_01/113106123"/>
    <hyperlink ref="F110" r:id="rId2" display="https://podminky.urs.cz/item/CS_URS_2024_01/113204111"/>
    <hyperlink ref="F112" r:id="rId3" display="https://podminky.urs.cz/item/CS_URS_2024_01/131251100"/>
    <hyperlink ref="F115" r:id="rId4" display="https://podminky.urs.cz/item/CS_URS_2024_01/132212131"/>
    <hyperlink ref="F120" r:id="rId5" display="https://podminky.urs.cz/item/CS_URS_2024_01/132251101"/>
    <hyperlink ref="F126" r:id="rId6" display="https://podminky.urs.cz/item/CS_URS_2024_01/162251102"/>
    <hyperlink ref="F129" r:id="rId7" display="https://podminky.urs.cz/item/CS_URS_2024_01/162751157"/>
    <hyperlink ref="F132" r:id="rId8" display="https://podminky.urs.cz/item/CS_URS_2024_01/167151103"/>
    <hyperlink ref="F134" r:id="rId9" display="https://podminky.urs.cz/item/CS_URS_2024_01/167151111"/>
    <hyperlink ref="F136" r:id="rId10" display="https://podminky.urs.cz/item/CS_URS_2024_01/167151121"/>
    <hyperlink ref="F138" r:id="rId11" display="https://podminky.urs.cz/item/CS_URS_2024_01/167151123"/>
    <hyperlink ref="F140" r:id="rId12" display="https://podminky.urs.cz/item/CS_URS_2024_01/171151103"/>
    <hyperlink ref="F143" r:id="rId13" display="https://podminky.urs.cz/item/CS_URS_2024_01/174151101"/>
    <hyperlink ref="F152" r:id="rId14" display="https://podminky.urs.cz/item/CS_URS_2024_01/175151101"/>
    <hyperlink ref="F159" r:id="rId15" display="https://podminky.urs.cz/item/CS_URS_2024_01/181411131"/>
    <hyperlink ref="F164" r:id="rId16" display="https://podminky.urs.cz/item/CS_URS_2024_01/211521111"/>
    <hyperlink ref="F167" r:id="rId17" display="https://podminky.urs.cz/item/CS_URS_2024_01/211971122"/>
    <hyperlink ref="F172" r:id="rId18" display="https://podminky.urs.cz/item/CS_URS_2024_01/271532212"/>
    <hyperlink ref="F175" r:id="rId19" display="https://podminky.urs.cz/item/CS_URS_2024_01/273321511"/>
    <hyperlink ref="F178" r:id="rId20" display="https://podminky.urs.cz/item/CS_URS_2024_01/273362021"/>
    <hyperlink ref="F181" r:id="rId21" display="https://podminky.urs.cz/item/CS_URS_2024_01/274313811"/>
    <hyperlink ref="F186" r:id="rId22" display="https://podminky.urs.cz/item/CS_URS_2024_01/279113145"/>
    <hyperlink ref="F189" r:id="rId23" display="https://podminky.urs.cz/item/CS_URS_2024_01/279361821"/>
    <hyperlink ref="F192" r:id="rId24" display="https://podminky.urs.cz/item/CS_URS_2024_01/310271025"/>
    <hyperlink ref="F195" r:id="rId25" display="https://podminky.urs.cz/item/CS_URS_2024_01/310279842"/>
    <hyperlink ref="F201" r:id="rId26" display="https://podminky.urs.cz/item/CS_URS_2024_01/311272031"/>
    <hyperlink ref="F204" r:id="rId27" display="https://podminky.urs.cz/item/CS_URS_2024_01/311272211"/>
    <hyperlink ref="F207" r:id="rId28" display="https://podminky.urs.cz/item/CS_URS_2024_01/311273111"/>
    <hyperlink ref="F212" r:id="rId29" display="https://podminky.urs.cz/item/CS_URS_2024_01/317142422"/>
    <hyperlink ref="F214" r:id="rId30" display="https://podminky.urs.cz/item/CS_URS_2024_01/317143462"/>
    <hyperlink ref="F216" r:id="rId31" display="https://podminky.urs.cz/item/CS_URS_2024_01/317352411"/>
    <hyperlink ref="F218" r:id="rId32" display="https://podminky.urs.cz/item/CS_URS_2024_01/317941123"/>
    <hyperlink ref="F223" r:id="rId33" display="https://podminky.urs.cz/item/CS_URS_2024_01/317944321"/>
    <hyperlink ref="F225" r:id="rId34" display="https://podminky.urs.cz/item/CS_URS_2024_01/317998145"/>
    <hyperlink ref="F227" r:id="rId35" display="https://podminky.urs.cz/item/CS_URS_2024_01/342272225"/>
    <hyperlink ref="F230" r:id="rId36" display="https://podminky.urs.cz/item/CS_URS_2024_01/346244381"/>
    <hyperlink ref="F233" r:id="rId37" display="https://podminky.urs.cz/item/CS_URS_2024_01/411171111"/>
    <hyperlink ref="F241" r:id="rId38" display="https://podminky.urs.cz/item/CS_URS_2024_01/417321515"/>
    <hyperlink ref="F250" r:id="rId39" display="https://podminky.urs.cz/item/CS_URS_2024_01/417351115"/>
    <hyperlink ref="F253" r:id="rId40" display="https://podminky.urs.cz/item/CS_URS_2024_01/417351116"/>
    <hyperlink ref="F255" r:id="rId41" display="https://podminky.urs.cz/item/CS_URS_2024_01/417361821"/>
    <hyperlink ref="F257" r:id="rId42" display="https://podminky.urs.cz/item/CS_URS_2024_01/430321515"/>
    <hyperlink ref="F260" r:id="rId43" display="https://podminky.urs.cz/item/CS_URS_2024_01/430361821"/>
    <hyperlink ref="F262" r:id="rId44" display="https://podminky.urs.cz/item/CS_URS_2024_01/431351121"/>
    <hyperlink ref="F264" r:id="rId45" display="https://podminky.urs.cz/item/CS_URS_2024_01/431351122"/>
    <hyperlink ref="F266" r:id="rId46" display="https://podminky.urs.cz/item/CS_URS_2024_01/441171121"/>
    <hyperlink ref="F273" r:id="rId47" display="https://podminky.urs.cz/item/CS_URS_2024_01/451573111"/>
    <hyperlink ref="F279" r:id="rId48" display="https://podminky.urs.cz/item/CS_URS_2024_01/564851011"/>
    <hyperlink ref="F282" r:id="rId49" display="https://podminky.urs.cz/item/CS_URS_2024_01/596211110"/>
    <hyperlink ref="F288" r:id="rId50" display="https://podminky.urs.cz/item/CS_URS_2024_01/612142001"/>
    <hyperlink ref="F290" r:id="rId51" display="https://podminky.urs.cz/item/CS_URS_2024_01/612321131"/>
    <hyperlink ref="F292" r:id="rId52" display="https://podminky.urs.cz/item/CS_URS_2024_01/612325121"/>
    <hyperlink ref="F298" r:id="rId53" display="https://podminky.urs.cz/item/CS_URS_2024_01/612325419"/>
    <hyperlink ref="F303" r:id="rId54" display="https://podminky.urs.cz/item/CS_URS_2024_01/619995001"/>
    <hyperlink ref="F305" r:id="rId55" display="https://podminky.urs.cz/item/CS_URS_2024_01/622151021"/>
    <hyperlink ref="F307" r:id="rId56" display="https://podminky.urs.cz/item/CS_URS_2024_01/622151031"/>
    <hyperlink ref="F309" r:id="rId57" display="https://podminky.urs.cz/item/CS_URS_2024_01/622211032"/>
    <hyperlink ref="F318" r:id="rId58" display="https://podminky.urs.cz/item/CS_URS_2024_01/622211042"/>
    <hyperlink ref="F322" r:id="rId59" display="https://podminky.urs.cz/item/CS_URS_2024_01/622212001"/>
    <hyperlink ref="F327" r:id="rId60" display="https://podminky.urs.cz/item/CS_URS_2024_01/622212051"/>
    <hyperlink ref="F332" r:id="rId61" display="https://podminky.urs.cz/item/CS_URS_2024_01/622252001"/>
    <hyperlink ref="F338" r:id="rId62" display="https://podminky.urs.cz/item/CS_URS_2024_01/622252002"/>
    <hyperlink ref="F349" r:id="rId63" display="https://podminky.urs.cz/item/CS_URS_2024_01/622325103"/>
    <hyperlink ref="F352" r:id="rId64" display="https://podminky.urs.cz/item/CS_URS_2024_01/622511112"/>
    <hyperlink ref="F354" r:id="rId65" display="https://podminky.urs.cz/item/CS_URS_2024_01/622531012"/>
    <hyperlink ref="F356" r:id="rId66" display="https://podminky.urs.cz/item/CS_URS_2024_01/631311135"/>
    <hyperlink ref="F359" r:id="rId67" display="https://podminky.urs.cz/item/CS_URS_2024_01/631312141"/>
    <hyperlink ref="F362" r:id="rId68" display="https://podminky.urs.cz/item/CS_URS_2024_01/631319013"/>
    <hyperlink ref="F364" r:id="rId69" display="https://podminky.urs.cz/item/CS_URS_2024_01/631362021"/>
    <hyperlink ref="F367" r:id="rId70" display="https://podminky.urs.cz/item/CS_URS_2024_01/632451254"/>
    <hyperlink ref="F370" r:id="rId71" display="https://podminky.urs.cz/item/CS_URS_2024_01/632481213"/>
    <hyperlink ref="F373" r:id="rId72" display="https://podminky.urs.cz/item/CS_URS_2024_01/634112117"/>
    <hyperlink ref="F376" r:id="rId73" display="https://podminky.urs.cz/item/CS_URS_2024_01/635111421"/>
    <hyperlink ref="F379" r:id="rId74" display="https://podminky.urs.cz/item/CS_URS_2024_01/642942611"/>
    <hyperlink ref="F383" r:id="rId75" display="https://podminky.urs.cz/item/CS_URS_2024_01/642945111"/>
    <hyperlink ref="F387" r:id="rId76" display="https://podminky.urs.cz/item/CS_URS_2024_01/916331112"/>
    <hyperlink ref="F391" r:id="rId77" display="https://podminky.urs.cz/item/CS_URS_2024_01/941311111"/>
    <hyperlink ref="F396" r:id="rId78" display="https://podminky.urs.cz/item/CS_URS_2024_01/941311211"/>
    <hyperlink ref="F399" r:id="rId79" display="https://podminky.urs.cz/item/CS_URS_2024_01/941311811"/>
    <hyperlink ref="F401" r:id="rId80" display="https://podminky.urs.cz/item/CS_URS_2024_01/943211111"/>
    <hyperlink ref="F404" r:id="rId81" display="https://podminky.urs.cz/item/CS_URS_2024_01/943211211"/>
    <hyperlink ref="F407" r:id="rId82" display="https://podminky.urs.cz/item/CS_URS_2024_01/943211811"/>
    <hyperlink ref="F409" r:id="rId83" display="https://podminky.urs.cz/item/CS_URS_2024_01/944611111"/>
    <hyperlink ref="F411" r:id="rId84" display="https://podminky.urs.cz/item/CS_URS_2024_01/944611211"/>
    <hyperlink ref="F414" r:id="rId85" display="https://podminky.urs.cz/item/CS_URS_2024_01/944611811"/>
    <hyperlink ref="F416" r:id="rId86" display="https://podminky.urs.cz/item/CS_URS_2024_01/949101112"/>
    <hyperlink ref="F418" r:id="rId87" display="https://podminky.urs.cz/item/CS_URS_2024_01/953943211"/>
    <hyperlink ref="F421" r:id="rId88" display="https://podminky.urs.cz/item/CS_URS_2024_01/953961215"/>
    <hyperlink ref="F423" r:id="rId89" display="https://podminky.urs.cz/item/CS_URS_2024_01/953961216"/>
    <hyperlink ref="F425" r:id="rId90" display="https://podminky.urs.cz/item/CS_URS_2024_01/953965141"/>
    <hyperlink ref="F427" r:id="rId91" display="https://podminky.urs.cz/item/CS_URS_2024_01/953965151"/>
    <hyperlink ref="F429" r:id="rId92" display="https://podminky.urs.cz/item/CS_URS_2024_01/962031132"/>
    <hyperlink ref="F432" r:id="rId93" display="https://podminky.urs.cz/item/CS_URS_2024_01/962031133"/>
    <hyperlink ref="F435" r:id="rId94" display="https://podminky.urs.cz/item/CS_URS_2024_01/962032230"/>
    <hyperlink ref="F438" r:id="rId95" display="https://podminky.urs.cz/item/CS_URS_2024_01/962032231"/>
    <hyperlink ref="F443" r:id="rId96" display="https://podminky.urs.cz/item/CS_URS_2024_01/962032631"/>
    <hyperlink ref="F446" r:id="rId97" display="https://podminky.urs.cz/item/CS_URS_2024_01/962032681"/>
    <hyperlink ref="F448" r:id="rId98" display="https://podminky.urs.cz/item/CS_URS_2024_01/962081131"/>
    <hyperlink ref="F451" r:id="rId99" display="https://podminky.urs.cz/item/CS_URS_2024_01/963012510"/>
    <hyperlink ref="F455" r:id="rId100" display="https://podminky.urs.cz/item/CS_URS_2024_01/964073551"/>
    <hyperlink ref="F461" r:id="rId101" display="https://podminky.urs.cz/item/CS_URS_2024_01/965042241"/>
    <hyperlink ref="F466" r:id="rId102" display="https://podminky.urs.cz/item/CS_URS_2024_01/965046111"/>
    <hyperlink ref="F469" r:id="rId103" display="https://podminky.urs.cz/item/CS_URS_2024_01/965046119"/>
    <hyperlink ref="F472" r:id="rId104" display="https://podminky.urs.cz/item/CS_URS_2024_01/965049112"/>
    <hyperlink ref="F474" r:id="rId105" display="https://podminky.urs.cz/item/CS_URS_2024_01/965081213"/>
    <hyperlink ref="F477" r:id="rId106" display="https://podminky.urs.cz/item/CS_URS_2024_01/965082923"/>
    <hyperlink ref="F482" r:id="rId107" display="https://podminky.urs.cz/item/CS_URS_2024_01/968072455"/>
    <hyperlink ref="F484" r:id="rId108" display="https://podminky.urs.cz/item/CS_URS_2024_01/968072559"/>
    <hyperlink ref="F487" r:id="rId109" display="https://podminky.urs.cz/item/CS_URS_2024_01/968082016"/>
    <hyperlink ref="F490" r:id="rId110" display="https://podminky.urs.cz/item/CS_URS_2024_01/971033361"/>
    <hyperlink ref="F493" r:id="rId111" display="https://podminky.urs.cz/item/CS_URS_2024_01/971033621"/>
    <hyperlink ref="F496" r:id="rId112" display="https://podminky.urs.cz/item/CS_URS_2024_01/971033651"/>
    <hyperlink ref="F499" r:id="rId113" display="https://podminky.urs.cz/item/CS_URS_2024_01/974031143"/>
    <hyperlink ref="F501" r:id="rId114" display="https://podminky.urs.cz/item/CS_URS_2024_01/978013161"/>
    <hyperlink ref="F506" r:id="rId115" display="https://podminky.urs.cz/item/CS_URS_2024_01/978019361"/>
    <hyperlink ref="F509" r:id="rId116" display="https://podminky.urs.cz/item/CS_URS_2024_01/978059541"/>
    <hyperlink ref="F512" r:id="rId117" display="https://podminky.urs.cz/item/CS_URS_2024_01/985331213"/>
    <hyperlink ref="F516" r:id="rId118" display="https://podminky.urs.cz/item/CS_URS_2024_01/985331911"/>
    <hyperlink ref="F518" r:id="rId119" display="https://podminky.urs.cz/item/CS_URS_2024_01/985331912"/>
    <hyperlink ref="F520" r:id="rId120" display="https://podminky.urs.cz/item/CS_URS_2024_01/993111111"/>
    <hyperlink ref="F522" r:id="rId121" display="https://podminky.urs.cz/item/CS_URS_2024_01/993121111"/>
    <hyperlink ref="F525" r:id="rId122" display="https://podminky.urs.cz/item/CS_URS_2024_01/997013151"/>
    <hyperlink ref="F527" r:id="rId123" display="https://podminky.urs.cz/item/CS_URS_2024_01/997013501"/>
    <hyperlink ref="F529" r:id="rId124" display="https://podminky.urs.cz/item/CS_URS_2024_01/997013509"/>
    <hyperlink ref="F532" r:id="rId125" display="https://podminky.urs.cz/item/CS_URS_2024_01/997013645"/>
    <hyperlink ref="F534" r:id="rId126" display="https://podminky.urs.cz/item/CS_URS_2024_01/997013811"/>
    <hyperlink ref="F536" r:id="rId127" display="https://podminky.urs.cz/item/CS_URS_2024_01/997013813"/>
    <hyperlink ref="F538" r:id="rId128" display="https://podminky.urs.cz/item/CS_URS_2024_01/997013871"/>
    <hyperlink ref="F541" r:id="rId129" display="https://podminky.urs.cz/item/CS_URS_2024_01/998011008"/>
    <hyperlink ref="F545" r:id="rId130" display="https://podminky.urs.cz/item/CS_URS_2024_01/711111001"/>
    <hyperlink ref="F550" r:id="rId131" display="https://podminky.urs.cz/item/CS_URS_2024_01/711131811"/>
    <hyperlink ref="F552" r:id="rId132" display="https://podminky.urs.cz/item/CS_URS_2024_01/711141559"/>
    <hyperlink ref="F557" r:id="rId133" display="https://podminky.urs.cz/item/CS_URS_2024_01/998711121"/>
    <hyperlink ref="F560" r:id="rId134" display="https://podminky.urs.cz/item/CS_URS_2024_01/713123211"/>
    <hyperlink ref="F566" r:id="rId135" display="https://podminky.urs.cz/item/CS_URS_2024_01/713123311"/>
    <hyperlink ref="F568" r:id="rId136" display="https://podminky.urs.cz/item/CS_URS_2024_01/713151111"/>
    <hyperlink ref="F572" r:id="rId137" display="https://podminky.urs.cz/item/CS_URS_2024_01/713151121"/>
    <hyperlink ref="F576" r:id="rId138" display="https://podminky.urs.cz/item/CS_URS_2024_01/713151153"/>
    <hyperlink ref="F581" r:id="rId139" display="https://podminky.urs.cz/item/CS_URS_2024_01/713191215"/>
    <hyperlink ref="F586" r:id="rId140" display="https://podminky.urs.cz/item/CS_URS_2024_01/713191233"/>
    <hyperlink ref="F590" r:id="rId141" display="https://podminky.urs.cz/item/CS_URS_2024_01/998713121"/>
    <hyperlink ref="F593" r:id="rId142" display="https://podminky.urs.cz/item/CS_URS_2024_01/762331812"/>
    <hyperlink ref="F600" r:id="rId143" display="https://podminky.urs.cz/item/CS_URS_2024_01/762331814"/>
    <hyperlink ref="F603" r:id="rId144" display="https://podminky.urs.cz/item/CS_URS_2024_01/762332142"/>
    <hyperlink ref="F607" r:id="rId145" display="https://podminky.urs.cz/item/CS_URS_2024_01/762341250"/>
    <hyperlink ref="F612" r:id="rId146" display="https://podminky.urs.cz/item/CS_URS_2024_01/762341811"/>
    <hyperlink ref="F615" r:id="rId147" display="https://podminky.urs.cz/item/CS_URS_2024_01/762342511"/>
    <hyperlink ref="F619" r:id="rId148" display="https://podminky.urs.cz/item/CS_URS_2024_01/762354813"/>
    <hyperlink ref="F621" r:id="rId149" display="https://podminky.urs.cz/item/CS_URS_2024_01/762395000"/>
    <hyperlink ref="F623" r:id="rId150" display="https://podminky.urs.cz/item/CS_URS_2024_01/762511294"/>
    <hyperlink ref="F626" r:id="rId151" display="https://podminky.urs.cz/item/CS_URS_2024_01/762512261"/>
    <hyperlink ref="F629" r:id="rId152" display="https://podminky.urs.cz/item/CS_URS_2024_01/762595001"/>
    <hyperlink ref="F631" r:id="rId153" display="https://podminky.urs.cz/item/CS_URS_2024_01/762823111"/>
    <hyperlink ref="F634" r:id="rId154" display="https://podminky.urs.cz/item/CS_URS_2024_01/762895000"/>
    <hyperlink ref="F636" r:id="rId155" display="https://podminky.urs.cz/item/CS_URS_2024_01/762921200"/>
    <hyperlink ref="F641" r:id="rId156" display="https://podminky.urs.cz/item/CS_URS_2024_01/998762101"/>
    <hyperlink ref="F644" r:id="rId157" display="https://podminky.urs.cz/item/CS_URS_2024_01/763111346"/>
    <hyperlink ref="F649" r:id="rId158" display="https://podminky.urs.cz/item/CS_URS_2024_01/763111347"/>
    <hyperlink ref="F652" r:id="rId159" display="https://podminky.urs.cz/item/CS_URS_2024_01/763111714"/>
    <hyperlink ref="F654" r:id="rId160" display="https://podminky.urs.cz/item/CS_URS_2024_01/763121445"/>
    <hyperlink ref="F657" r:id="rId161" display="https://podminky.urs.cz/item/CS_URS_2024_01/763121447"/>
    <hyperlink ref="F660" r:id="rId162" display="https://podminky.urs.cz/item/CS_URS_2024_01/763122425"/>
    <hyperlink ref="F662" r:id="rId163" display="https://podminky.urs.cz/item/CS_URS_2024_01/763131431"/>
    <hyperlink ref="F664" r:id="rId164" display="https://podminky.urs.cz/item/CS_URS_2024_01/763131765"/>
    <hyperlink ref="F666" r:id="rId165" display="https://podminky.urs.cz/item/CS_URS_2024_01/763161745"/>
    <hyperlink ref="F668" r:id="rId166" display="https://podminky.urs.cz/item/CS_URS_2024_01/763181311"/>
    <hyperlink ref="F673" r:id="rId167" display="https://podminky.urs.cz/item/CS_URS_2024_01/763181411"/>
    <hyperlink ref="F675" r:id="rId168" display="https://podminky.urs.cz/item/CS_URS_2024_01/998763331"/>
    <hyperlink ref="F678" r:id="rId169" display="https://podminky.urs.cz/item/CS_URS_2024_01/764001841"/>
    <hyperlink ref="F681" r:id="rId170" display="https://podminky.urs.cz/item/CS_URS_2024_01/764001861"/>
    <hyperlink ref="F684" r:id="rId171" display="https://podminky.urs.cz/item/CS_URS_2024_01/764001891"/>
    <hyperlink ref="F686" r:id="rId172" display="https://podminky.urs.cz/item/CS_URS_2024_01/764002801"/>
    <hyperlink ref="F689" r:id="rId173" display="https://podminky.urs.cz/item/CS_URS_2024_01/764002812"/>
    <hyperlink ref="F692" r:id="rId174" display="https://podminky.urs.cz/item/CS_URS_2024_01/764002851"/>
    <hyperlink ref="F694" r:id="rId175" display="https://podminky.urs.cz/item/CS_URS_2024_01/764002881"/>
    <hyperlink ref="F696" r:id="rId176" display="https://podminky.urs.cz/item/CS_URS_2024_01/764004801"/>
    <hyperlink ref="F699" r:id="rId177" display="https://podminky.urs.cz/item/CS_URS_2024_01/764111643"/>
    <hyperlink ref="F702" r:id="rId178" display="https://podminky.urs.cz/item/CS_URS_2024_01/764211613"/>
    <hyperlink ref="F705" r:id="rId179" display="https://podminky.urs.cz/item/CS_URS_2024_01/764212606"/>
    <hyperlink ref="F708" r:id="rId180" display="https://podminky.urs.cz/item/CS_URS_2024_01/764212634"/>
    <hyperlink ref="F714" r:id="rId181" display="https://podminky.urs.cz/item/CS_URS_2024_01/764212663"/>
    <hyperlink ref="F720" r:id="rId182" display="https://podminky.urs.cz/item/CS_URS_2024_01/764212683"/>
    <hyperlink ref="F726" r:id="rId183" display="https://podminky.urs.cz/item/CS_URS_2024_01/764213652"/>
    <hyperlink ref="F728" r:id="rId184" display="https://podminky.urs.cz/item/CS_URS_2024_01/764226404"/>
    <hyperlink ref="F734" r:id="rId185" display="https://podminky.urs.cz/item/CS_URS_2024_01/764314612"/>
    <hyperlink ref="F736" r:id="rId186" display="https://podminky.urs.cz/item/CS_URS_2024_01/764511601"/>
    <hyperlink ref="F739" r:id="rId187" display="https://podminky.urs.cz/item/CS_URS_2024_01/764511642"/>
    <hyperlink ref="F742" r:id="rId188" display="https://podminky.urs.cz/item/CS_URS_2024_01/764518622"/>
    <hyperlink ref="F745" r:id="rId189" display="https://podminky.urs.cz/item/CS_URS_2024_01/998764121"/>
    <hyperlink ref="F748" r:id="rId190" display="https://podminky.urs.cz/item/CS_URS_2024_01/765191001"/>
    <hyperlink ref="F753" r:id="rId191" display="https://podminky.urs.cz/item/CS_URS_2024_01/765191911"/>
    <hyperlink ref="F756" r:id="rId192" display="https://podminky.urs.cz/item/CS_URS_2024_01/998765121"/>
    <hyperlink ref="F759" r:id="rId193" display="https://podminky.urs.cz/item/CS_URS_2024_01/766211611"/>
    <hyperlink ref="F765" r:id="rId194" display="https://podminky.urs.cz/item/CS_URS_2024_01/766622117"/>
    <hyperlink ref="F769" r:id="rId195" display="https://podminky.urs.cz/item/CS_URS_2024_01/766622131"/>
    <hyperlink ref="F773" r:id="rId196" display="https://podminky.urs.cz/item/CS_URS_2024_01/766622216"/>
    <hyperlink ref="F777" r:id="rId197" display="https://podminky.urs.cz/item/CS_URS_2024_01/766660001"/>
    <hyperlink ref="F781" r:id="rId198" display="https://podminky.urs.cz/item/CS_URS_2024_01/766660021"/>
    <hyperlink ref="F784" r:id="rId199" display="https://podminky.urs.cz/item/CS_URS_2024_01/766660421"/>
    <hyperlink ref="F788" r:id="rId200" display="https://podminky.urs.cz/item/CS_URS_2024_01/766660717"/>
    <hyperlink ref="F791" r:id="rId201" display="https://podminky.urs.cz/item/CS_URS_2024_01/766660723"/>
    <hyperlink ref="F793" r:id="rId202" display="https://podminky.urs.cz/item/CS_URS_2024_01/766660728"/>
    <hyperlink ref="F796" r:id="rId203" display="https://podminky.urs.cz/item/CS_URS_2024_01/766660729"/>
    <hyperlink ref="F799" r:id="rId204" display="https://podminky.urs.cz/item/CS_URS_2024_01/766699211"/>
    <hyperlink ref="F803" r:id="rId205" display="https://podminky.urs.cz/item/CS_URS_2024_01/766811115"/>
    <hyperlink ref="F806" r:id="rId206" display="https://podminky.urs.cz/item/CS_URS_2024_01/766811151"/>
    <hyperlink ref="F809" r:id="rId207" display="https://podminky.urs.cz/item/CS_URS_2024_01/766811213"/>
    <hyperlink ref="F812" r:id="rId208" display="https://podminky.urs.cz/item/CS_URS_2024_01/766811221"/>
    <hyperlink ref="F814" r:id="rId209" display="https://podminky.urs.cz/item/CS_URS_2024_01/766811222"/>
    <hyperlink ref="F816" r:id="rId210" display="https://podminky.urs.cz/item/CS_URS_2024_01/766811223"/>
    <hyperlink ref="F819" r:id="rId211" display="https://podminky.urs.cz/item/CS_URS_2024_01/998766121"/>
    <hyperlink ref="F822" r:id="rId212" display="https://podminky.urs.cz/item/CS_URS_2024_01/767151110"/>
    <hyperlink ref="F827" r:id="rId213" display="https://podminky.urs.cz/item/CS_URS_2024_01/767651113"/>
    <hyperlink ref="F831" r:id="rId214" display="https://podminky.urs.cz/item/CS_URS_2024_01/767651114"/>
    <hyperlink ref="F835" r:id="rId215" display="https://podminky.urs.cz/item/CS_URS_2024_01/767651121"/>
    <hyperlink ref="F838" r:id="rId216" display="https://podminky.urs.cz/item/CS_URS_2024_01/767651126"/>
    <hyperlink ref="F841" r:id="rId217" display="https://podminky.urs.cz/item/CS_URS_2024_01/767651131"/>
    <hyperlink ref="F844" r:id="rId218" display="https://podminky.urs.cz/item/CS_URS_2024_01/998767121"/>
    <hyperlink ref="F847" r:id="rId219" display="https://podminky.urs.cz/item/CS_URS_2024_01/771111011"/>
    <hyperlink ref="F849" r:id="rId220" display="https://podminky.urs.cz/item/CS_URS_2024_01/771111012"/>
    <hyperlink ref="F851" r:id="rId221" display="https://podminky.urs.cz/item/CS_URS_2024_01/771121011"/>
    <hyperlink ref="F853" r:id="rId222" display="https://podminky.urs.cz/item/CS_URS_2024_01/771151012"/>
    <hyperlink ref="F855" r:id="rId223" display="https://podminky.urs.cz/item/CS_URS_2024_01/771161021"/>
    <hyperlink ref="F859" r:id="rId224" display="https://podminky.urs.cz/item/CS_URS_2024_01/771161022"/>
    <hyperlink ref="F863" r:id="rId225" display="https://podminky.urs.cz/item/CS_URS_2024_01/771274123"/>
    <hyperlink ref="F868" r:id="rId226" display="https://podminky.urs.cz/item/CS_URS_2024_01/771274232"/>
    <hyperlink ref="F872" r:id="rId227" display="https://podminky.urs.cz/item/CS_URS_2024_01/771574477"/>
    <hyperlink ref="F876" r:id="rId228" display="https://podminky.urs.cz/item/CS_URS_2024_01/771591112"/>
    <hyperlink ref="F878" r:id="rId229" display="https://podminky.urs.cz/item/CS_URS_2024_01/771592011"/>
    <hyperlink ref="F880" r:id="rId230" display="https://podminky.urs.cz/item/CS_URS_2024_01/998771121"/>
    <hyperlink ref="F883" r:id="rId231" display="https://podminky.urs.cz/item/CS_URS_2024_01/776121411"/>
    <hyperlink ref="F885" r:id="rId232" display="https://podminky.urs.cz/item/CS_URS_2024_01/776141112"/>
    <hyperlink ref="F887" r:id="rId233" display="https://podminky.urs.cz/item/CS_URS_2024_01/776231111"/>
    <hyperlink ref="F891" r:id="rId234" display="https://podminky.urs.cz/item/CS_URS_2024_01/776991121"/>
    <hyperlink ref="F893" r:id="rId235" display="https://podminky.urs.cz/item/CS_URS_2024_01/998776121"/>
    <hyperlink ref="F896" r:id="rId236" display="https://podminky.urs.cz/item/CS_URS_2024_01/781121011"/>
    <hyperlink ref="F907" r:id="rId237" display="https://podminky.urs.cz/item/CS_URS_2024_01/781131112"/>
    <hyperlink ref="F918" r:id="rId238" display="https://podminky.urs.cz/item/CS_URS_2024_01/781472217"/>
    <hyperlink ref="F931" r:id="rId239" display="https://podminky.urs.cz/item/CS_URS_2024_01/781491011"/>
    <hyperlink ref="F935" r:id="rId240" display="https://podminky.urs.cz/item/CS_URS_2024_01/781495211"/>
    <hyperlink ref="F937" r:id="rId241" display="https://podminky.urs.cz/item/CS_URS_2024_01/998781121"/>
    <hyperlink ref="F940" r:id="rId242" display="https://podminky.urs.cz/item/CS_URS_2024_01/783213021"/>
    <hyperlink ref="F942" r:id="rId243" display="https://podminky.urs.cz/item/CS_URS_2024_01/783301313"/>
    <hyperlink ref="F944" r:id="rId244" display="https://podminky.urs.cz/item/CS_URS_2024_01/783306805"/>
    <hyperlink ref="F946" r:id="rId245" display="https://podminky.urs.cz/item/CS_URS_2024_01/783314203"/>
    <hyperlink ref="F948" r:id="rId246" display="https://podminky.urs.cz/item/CS_URS_2024_01/783315103"/>
    <hyperlink ref="F950" r:id="rId247" display="https://podminky.urs.cz/item/CS_URS_2024_01/783317105"/>
    <hyperlink ref="F952" r:id="rId248" display="https://podminky.urs.cz/item/CS_URS_2024_01/783901453"/>
    <hyperlink ref="F955" r:id="rId249" display="https://podminky.urs.cz/item/CS_URS_2024_01/783933151"/>
    <hyperlink ref="F958" r:id="rId250" display="https://podminky.urs.cz/item/CS_URS_2024_01/783937163"/>
    <hyperlink ref="F961" r:id="rId251" display="https://podminky.urs.cz/item/CS_URS_2024_01/783997151"/>
    <hyperlink ref="F965" r:id="rId252" display="https://podminky.urs.cz/item/CS_URS_2024_01/784171101"/>
    <hyperlink ref="F969" r:id="rId253" display="https://podminky.urs.cz/item/CS_URS_2024_01/784181101"/>
    <hyperlink ref="F971" r:id="rId254" display="https://podminky.urs.cz/item/CS_URS_2024_01/784191007"/>
    <hyperlink ref="F973" r:id="rId255" display="https://podminky.urs.cz/item/CS_URS_2024_01/78421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5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112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Rekonstrukce a přístavba hasičské zbrojnice, Velké Chvojno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113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2017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14. 4. 2024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19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4" t="s">
        <v>28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29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28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31</v>
      </c>
      <c r="E20" s="40"/>
      <c r="F20" s="40"/>
      <c r="G20" s="40"/>
      <c r="H20" s="40"/>
      <c r="I20" s="144" t="s">
        <v>26</v>
      </c>
      <c r="J20" s="135" t="s">
        <v>19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32</v>
      </c>
      <c r="F21" s="40"/>
      <c r="G21" s="40"/>
      <c r="H21" s="40"/>
      <c r="I21" s="144" t="s">
        <v>28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34</v>
      </c>
      <c r="E23" s="40"/>
      <c r="F23" s="40"/>
      <c r="G23" s="40"/>
      <c r="H23" s="40"/>
      <c r="I23" s="144" t="s">
        <v>26</v>
      </c>
      <c r="J23" s="135" t="s">
        <v>35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36</v>
      </c>
      <c r="F24" s="40"/>
      <c r="G24" s="40"/>
      <c r="H24" s="40"/>
      <c r="I24" s="144" t="s">
        <v>28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37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39</v>
      </c>
      <c r="E30" s="40"/>
      <c r="F30" s="40"/>
      <c r="G30" s="40"/>
      <c r="H30" s="40"/>
      <c r="I30" s="40"/>
      <c r="J30" s="155">
        <f>ROUND(J86,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41</v>
      </c>
      <c r="G32" s="40"/>
      <c r="H32" s="40"/>
      <c r="I32" s="156" t="s">
        <v>40</v>
      </c>
      <c r="J32" s="156" t="s">
        <v>42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43</v>
      </c>
      <c r="E33" s="144" t="s">
        <v>44</v>
      </c>
      <c r="F33" s="158">
        <f>ROUND((SUM(BE86:BE143)),  2)</f>
        <v>0</v>
      </c>
      <c r="G33" s="40"/>
      <c r="H33" s="40"/>
      <c r="I33" s="159">
        <v>0.20999999999999999</v>
      </c>
      <c r="J33" s="158">
        <f>ROUND(((SUM(BE86:BE143))*I33),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45</v>
      </c>
      <c r="F34" s="158">
        <f>ROUND((SUM(BF86:BF143)),  2)</f>
        <v>0</v>
      </c>
      <c r="G34" s="40"/>
      <c r="H34" s="40"/>
      <c r="I34" s="159">
        <v>0.12</v>
      </c>
      <c r="J34" s="158">
        <f>ROUND(((SUM(BF86:BF143))*I34),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46</v>
      </c>
      <c r="F35" s="158">
        <f>ROUND((SUM(BG86:BG143)),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47</v>
      </c>
      <c r="F36" s="158">
        <f>ROUND((SUM(BH86:BH143)),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48</v>
      </c>
      <c r="F37" s="158">
        <f>ROUND((SUM(BI86:BI143)),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49</v>
      </c>
      <c r="E39" s="162"/>
      <c r="F39" s="162"/>
      <c r="G39" s="163" t="s">
        <v>50</v>
      </c>
      <c r="H39" s="164" t="s">
        <v>51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115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Rekonstrukce a přístavba hasičské zbrojnice, Velké Chvojno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113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D.1.4.a - Zařízení pro větrání staveb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Velké Chvojno</v>
      </c>
      <c r="G52" s="42"/>
      <c r="H52" s="42"/>
      <c r="I52" s="34" t="s">
        <v>23</v>
      </c>
      <c r="J52" s="74" t="str">
        <f>IF(J12="","",J12)</f>
        <v>14. 4. 2024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Obec Velké Chvojno</v>
      </c>
      <c r="G54" s="42"/>
      <c r="H54" s="42"/>
      <c r="I54" s="34" t="s">
        <v>31</v>
      </c>
      <c r="J54" s="38" t="str">
        <f>E21</f>
        <v>Ing.arch. Andrea Hrušková, Ateliér Hruška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Jan Doležal, Ústí nad Labem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116</v>
      </c>
      <c r="D57" s="173"/>
      <c r="E57" s="173"/>
      <c r="F57" s="173"/>
      <c r="G57" s="173"/>
      <c r="H57" s="173"/>
      <c r="I57" s="173"/>
      <c r="J57" s="174" t="s">
        <v>117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71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118</v>
      </c>
    </row>
    <row r="60" s="9" customFormat="1" ht="24.96" customHeight="1">
      <c r="A60" s="9"/>
      <c r="B60" s="176"/>
      <c r="C60" s="177"/>
      <c r="D60" s="178" t="s">
        <v>2018</v>
      </c>
      <c r="E60" s="179"/>
      <c r="F60" s="179"/>
      <c r="G60" s="179"/>
      <c r="H60" s="179"/>
      <c r="I60" s="179"/>
      <c r="J60" s="180">
        <f>J87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6"/>
      <c r="C61" s="177"/>
      <c r="D61" s="178" t="s">
        <v>2019</v>
      </c>
      <c r="E61" s="179"/>
      <c r="F61" s="179"/>
      <c r="G61" s="179"/>
      <c r="H61" s="179"/>
      <c r="I61" s="179"/>
      <c r="J61" s="180">
        <f>J111</f>
        <v>0</v>
      </c>
      <c r="K61" s="177"/>
      <c r="L61" s="18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6"/>
      <c r="C62" s="177"/>
      <c r="D62" s="178" t="s">
        <v>2020</v>
      </c>
      <c r="E62" s="179"/>
      <c r="F62" s="179"/>
      <c r="G62" s="179"/>
      <c r="H62" s="179"/>
      <c r="I62" s="179"/>
      <c r="J62" s="180">
        <f>J116</f>
        <v>0</v>
      </c>
      <c r="K62" s="177"/>
      <c r="L62" s="18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76"/>
      <c r="C63" s="177"/>
      <c r="D63" s="178" t="s">
        <v>2021</v>
      </c>
      <c r="E63" s="179"/>
      <c r="F63" s="179"/>
      <c r="G63" s="179"/>
      <c r="H63" s="179"/>
      <c r="I63" s="179"/>
      <c r="J63" s="180">
        <f>J120</f>
        <v>0</v>
      </c>
      <c r="K63" s="177"/>
      <c r="L63" s="18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76"/>
      <c r="C64" s="177"/>
      <c r="D64" s="178" t="s">
        <v>2022</v>
      </c>
      <c r="E64" s="179"/>
      <c r="F64" s="179"/>
      <c r="G64" s="179"/>
      <c r="H64" s="179"/>
      <c r="I64" s="179"/>
      <c r="J64" s="180">
        <f>J135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6"/>
      <c r="C65" s="177"/>
      <c r="D65" s="178" t="s">
        <v>119</v>
      </c>
      <c r="E65" s="179"/>
      <c r="F65" s="179"/>
      <c r="G65" s="179"/>
      <c r="H65" s="179"/>
      <c r="I65" s="179"/>
      <c r="J65" s="180">
        <f>J140</f>
        <v>0</v>
      </c>
      <c r="K65" s="177"/>
      <c r="L65" s="18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82"/>
      <c r="C66" s="127"/>
      <c r="D66" s="183" t="s">
        <v>126</v>
      </c>
      <c r="E66" s="184"/>
      <c r="F66" s="184"/>
      <c r="G66" s="184"/>
      <c r="H66" s="184"/>
      <c r="I66" s="184"/>
      <c r="J66" s="185">
        <f>J141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144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71" t="str">
        <f>E7</f>
        <v>Rekonstrukce a přístavba hasičské zbrojnice, Velké Chvojno</v>
      </c>
      <c r="F76" s="34"/>
      <c r="G76" s="34"/>
      <c r="H76" s="34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113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D.1.4.a - Zařízení pro větrání staveb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Velké Chvojno</v>
      </c>
      <c r="G80" s="42"/>
      <c r="H80" s="42"/>
      <c r="I80" s="34" t="s">
        <v>23</v>
      </c>
      <c r="J80" s="74" t="str">
        <f>IF(J12="","",J12)</f>
        <v>14. 4. 2024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40.05" customHeight="1">
      <c r="A82" s="40"/>
      <c r="B82" s="41"/>
      <c r="C82" s="34" t="s">
        <v>25</v>
      </c>
      <c r="D82" s="42"/>
      <c r="E82" s="42"/>
      <c r="F82" s="29" t="str">
        <f>E15</f>
        <v>Obec Velké Chvojno</v>
      </c>
      <c r="G82" s="42"/>
      <c r="H82" s="42"/>
      <c r="I82" s="34" t="s">
        <v>31</v>
      </c>
      <c r="J82" s="38" t="str">
        <f>E21</f>
        <v>Ing.arch. Andrea Hrušková, Ateliér Hruška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25.6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34</v>
      </c>
      <c r="J83" s="38" t="str">
        <f>E24</f>
        <v>Jan Doležal, Ústí nad Labem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7"/>
      <c r="B85" s="188"/>
      <c r="C85" s="189" t="s">
        <v>145</v>
      </c>
      <c r="D85" s="190" t="s">
        <v>58</v>
      </c>
      <c r="E85" s="190" t="s">
        <v>54</v>
      </c>
      <c r="F85" s="190" t="s">
        <v>55</v>
      </c>
      <c r="G85" s="190" t="s">
        <v>146</v>
      </c>
      <c r="H85" s="190" t="s">
        <v>147</v>
      </c>
      <c r="I85" s="190" t="s">
        <v>148</v>
      </c>
      <c r="J85" s="190" t="s">
        <v>117</v>
      </c>
      <c r="K85" s="191" t="s">
        <v>149</v>
      </c>
      <c r="L85" s="192"/>
      <c r="M85" s="94" t="s">
        <v>19</v>
      </c>
      <c r="N85" s="95" t="s">
        <v>43</v>
      </c>
      <c r="O85" s="95" t="s">
        <v>150</v>
      </c>
      <c r="P85" s="95" t="s">
        <v>151</v>
      </c>
      <c r="Q85" s="95" t="s">
        <v>152</v>
      </c>
      <c r="R85" s="95" t="s">
        <v>153</v>
      </c>
      <c r="S85" s="95" t="s">
        <v>154</v>
      </c>
      <c r="T85" s="96" t="s">
        <v>155</v>
      </c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="2" customFormat="1" ht="22.8" customHeight="1">
      <c r="A86" s="40"/>
      <c r="B86" s="41"/>
      <c r="C86" s="101" t="s">
        <v>156</v>
      </c>
      <c r="D86" s="42"/>
      <c r="E86" s="42"/>
      <c r="F86" s="42"/>
      <c r="G86" s="42"/>
      <c r="H86" s="42"/>
      <c r="I86" s="42"/>
      <c r="J86" s="193">
        <f>BK86</f>
        <v>0</v>
      </c>
      <c r="K86" s="42"/>
      <c r="L86" s="46"/>
      <c r="M86" s="97"/>
      <c r="N86" s="194"/>
      <c r="O86" s="98"/>
      <c r="P86" s="195">
        <f>P87+P111+P116+P120+P135+P140</f>
        <v>0</v>
      </c>
      <c r="Q86" s="98"/>
      <c r="R86" s="195">
        <f>R87+R111+R116+R120+R135+R140</f>
        <v>301.74199999999996</v>
      </c>
      <c r="S86" s="98"/>
      <c r="T86" s="196">
        <f>T87+T111+T116+T120+T135+T140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72</v>
      </c>
      <c r="AU86" s="19" t="s">
        <v>118</v>
      </c>
      <c r="BK86" s="197">
        <f>BK87+BK111+BK116+BK120+BK135+BK140</f>
        <v>0</v>
      </c>
    </row>
    <row r="87" s="12" customFormat="1" ht="25.92" customHeight="1">
      <c r="A87" s="12"/>
      <c r="B87" s="198"/>
      <c r="C87" s="199"/>
      <c r="D87" s="200" t="s">
        <v>72</v>
      </c>
      <c r="E87" s="201" t="s">
        <v>2023</v>
      </c>
      <c r="F87" s="201" t="s">
        <v>2024</v>
      </c>
      <c r="G87" s="199"/>
      <c r="H87" s="199"/>
      <c r="I87" s="202"/>
      <c r="J87" s="203">
        <f>BK87</f>
        <v>0</v>
      </c>
      <c r="K87" s="199"/>
      <c r="L87" s="204"/>
      <c r="M87" s="205"/>
      <c r="N87" s="206"/>
      <c r="O87" s="206"/>
      <c r="P87" s="207">
        <f>SUM(P88:P110)</f>
        <v>0</v>
      </c>
      <c r="Q87" s="206"/>
      <c r="R87" s="207">
        <f>SUM(R88:R110)</f>
        <v>124.29999999999998</v>
      </c>
      <c r="S87" s="206"/>
      <c r="T87" s="208">
        <f>SUM(T88:T110)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81</v>
      </c>
      <c r="AT87" s="210" t="s">
        <v>72</v>
      </c>
      <c r="AU87" s="210" t="s">
        <v>73</v>
      </c>
      <c r="AY87" s="209" t="s">
        <v>159</v>
      </c>
      <c r="BK87" s="211">
        <f>SUM(BK88:BK110)</f>
        <v>0</v>
      </c>
    </row>
    <row r="88" s="2" customFormat="1" ht="16.5" customHeight="1">
      <c r="A88" s="40"/>
      <c r="B88" s="41"/>
      <c r="C88" s="214" t="s">
        <v>81</v>
      </c>
      <c r="D88" s="214" t="s">
        <v>161</v>
      </c>
      <c r="E88" s="215" t="s">
        <v>2025</v>
      </c>
      <c r="F88" s="216" t="s">
        <v>2026</v>
      </c>
      <c r="G88" s="217" t="s">
        <v>2027</v>
      </c>
      <c r="H88" s="218">
        <v>3</v>
      </c>
      <c r="I88" s="219"/>
      <c r="J88" s="220">
        <f>ROUND(I88*H88,2)</f>
        <v>0</v>
      </c>
      <c r="K88" s="216" t="s">
        <v>19</v>
      </c>
      <c r="L88" s="46"/>
      <c r="M88" s="221" t="s">
        <v>19</v>
      </c>
      <c r="N88" s="222" t="s">
        <v>44</v>
      </c>
      <c r="O88" s="86"/>
      <c r="P88" s="223">
        <f>O88*H88</f>
        <v>0</v>
      </c>
      <c r="Q88" s="223">
        <v>0.20000000000000001</v>
      </c>
      <c r="R88" s="223">
        <f>Q88*H88</f>
        <v>0.60000000000000009</v>
      </c>
      <c r="S88" s="223">
        <v>0</v>
      </c>
      <c r="T88" s="224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25" t="s">
        <v>166</v>
      </c>
      <c r="AT88" s="225" t="s">
        <v>161</v>
      </c>
      <c r="AU88" s="225" t="s">
        <v>81</v>
      </c>
      <c r="AY88" s="19" t="s">
        <v>159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9" t="s">
        <v>81</v>
      </c>
      <c r="BK88" s="226">
        <f>ROUND(I88*H88,2)</f>
        <v>0</v>
      </c>
      <c r="BL88" s="19" t="s">
        <v>166</v>
      </c>
      <c r="BM88" s="225" t="s">
        <v>2028</v>
      </c>
    </row>
    <row r="89" s="2" customFormat="1">
      <c r="A89" s="40"/>
      <c r="B89" s="41"/>
      <c r="C89" s="42"/>
      <c r="D89" s="234" t="s">
        <v>1106</v>
      </c>
      <c r="E89" s="42"/>
      <c r="F89" s="275" t="s">
        <v>2029</v>
      </c>
      <c r="G89" s="42"/>
      <c r="H89" s="42"/>
      <c r="I89" s="229"/>
      <c r="J89" s="42"/>
      <c r="K89" s="42"/>
      <c r="L89" s="46"/>
      <c r="M89" s="230"/>
      <c r="N89" s="231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1106</v>
      </c>
      <c r="AU89" s="19" t="s">
        <v>81</v>
      </c>
    </row>
    <row r="90" s="2" customFormat="1" ht="24.15" customHeight="1">
      <c r="A90" s="40"/>
      <c r="B90" s="41"/>
      <c r="C90" s="214" t="s">
        <v>83</v>
      </c>
      <c r="D90" s="214" t="s">
        <v>161</v>
      </c>
      <c r="E90" s="215" t="s">
        <v>2030</v>
      </c>
      <c r="F90" s="216" t="s">
        <v>2031</v>
      </c>
      <c r="G90" s="217" t="s">
        <v>2027</v>
      </c>
      <c r="H90" s="218">
        <v>0.80000000000000004</v>
      </c>
      <c r="I90" s="219"/>
      <c r="J90" s="220">
        <f>ROUND(I90*H90,2)</f>
        <v>0</v>
      </c>
      <c r="K90" s="216" t="s">
        <v>19</v>
      </c>
      <c r="L90" s="46"/>
      <c r="M90" s="221" t="s">
        <v>19</v>
      </c>
      <c r="N90" s="222" t="s">
        <v>44</v>
      </c>
      <c r="O90" s="86"/>
      <c r="P90" s="223">
        <f>O90*H90</f>
        <v>0</v>
      </c>
      <c r="Q90" s="223">
        <v>10</v>
      </c>
      <c r="R90" s="223">
        <f>Q90*H90</f>
        <v>8</v>
      </c>
      <c r="S90" s="223">
        <v>0</v>
      </c>
      <c r="T90" s="224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5" t="s">
        <v>166</v>
      </c>
      <c r="AT90" s="225" t="s">
        <v>161</v>
      </c>
      <c r="AU90" s="225" t="s">
        <v>81</v>
      </c>
      <c r="AY90" s="19" t="s">
        <v>159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9" t="s">
        <v>81</v>
      </c>
      <c r="BK90" s="226">
        <f>ROUND(I90*H90,2)</f>
        <v>0</v>
      </c>
      <c r="BL90" s="19" t="s">
        <v>166</v>
      </c>
      <c r="BM90" s="225" t="s">
        <v>2032</v>
      </c>
    </row>
    <row r="91" s="2" customFormat="1" ht="24.15" customHeight="1">
      <c r="A91" s="40"/>
      <c r="B91" s="41"/>
      <c r="C91" s="214" t="s">
        <v>175</v>
      </c>
      <c r="D91" s="214" t="s">
        <v>161</v>
      </c>
      <c r="E91" s="215" t="s">
        <v>2033</v>
      </c>
      <c r="F91" s="216" t="s">
        <v>2034</v>
      </c>
      <c r="G91" s="217" t="s">
        <v>2027</v>
      </c>
      <c r="H91" s="218">
        <v>3.6000000000000001</v>
      </c>
      <c r="I91" s="219"/>
      <c r="J91" s="220">
        <f>ROUND(I91*H91,2)</f>
        <v>0</v>
      </c>
      <c r="K91" s="216" t="s">
        <v>19</v>
      </c>
      <c r="L91" s="46"/>
      <c r="M91" s="221" t="s">
        <v>19</v>
      </c>
      <c r="N91" s="222" t="s">
        <v>44</v>
      </c>
      <c r="O91" s="86"/>
      <c r="P91" s="223">
        <f>O91*H91</f>
        <v>0</v>
      </c>
      <c r="Q91" s="223">
        <v>2</v>
      </c>
      <c r="R91" s="223">
        <f>Q91*H91</f>
        <v>7.2000000000000002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166</v>
      </c>
      <c r="AT91" s="225" t="s">
        <v>161</v>
      </c>
      <c r="AU91" s="225" t="s">
        <v>81</v>
      </c>
      <c r="AY91" s="19" t="s">
        <v>159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81</v>
      </c>
      <c r="BK91" s="226">
        <f>ROUND(I91*H91,2)</f>
        <v>0</v>
      </c>
      <c r="BL91" s="19" t="s">
        <v>166</v>
      </c>
      <c r="BM91" s="225" t="s">
        <v>2035</v>
      </c>
    </row>
    <row r="92" s="2" customFormat="1" ht="24.15" customHeight="1">
      <c r="A92" s="40"/>
      <c r="B92" s="41"/>
      <c r="C92" s="214" t="s">
        <v>166</v>
      </c>
      <c r="D92" s="214" t="s">
        <v>161</v>
      </c>
      <c r="E92" s="215" t="s">
        <v>2036</v>
      </c>
      <c r="F92" s="216" t="s">
        <v>2037</v>
      </c>
      <c r="G92" s="217" t="s">
        <v>2027</v>
      </c>
      <c r="H92" s="218">
        <v>5.5999999999999996</v>
      </c>
      <c r="I92" s="219"/>
      <c r="J92" s="220">
        <f>ROUND(I92*H92,2)</f>
        <v>0</v>
      </c>
      <c r="K92" s="216" t="s">
        <v>19</v>
      </c>
      <c r="L92" s="46"/>
      <c r="M92" s="221" t="s">
        <v>19</v>
      </c>
      <c r="N92" s="222" t="s">
        <v>44</v>
      </c>
      <c r="O92" s="86"/>
      <c r="P92" s="223">
        <f>O92*H92</f>
        <v>0</v>
      </c>
      <c r="Q92" s="223">
        <v>3</v>
      </c>
      <c r="R92" s="223">
        <f>Q92*H92</f>
        <v>16.799999999999997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166</v>
      </c>
      <c r="AT92" s="225" t="s">
        <v>161</v>
      </c>
      <c r="AU92" s="225" t="s">
        <v>81</v>
      </c>
      <c r="AY92" s="19" t="s">
        <v>159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81</v>
      </c>
      <c r="BK92" s="226">
        <f>ROUND(I92*H92,2)</f>
        <v>0</v>
      </c>
      <c r="BL92" s="19" t="s">
        <v>166</v>
      </c>
      <c r="BM92" s="225" t="s">
        <v>2038</v>
      </c>
    </row>
    <row r="93" s="2" customFormat="1" ht="24.15" customHeight="1">
      <c r="A93" s="40"/>
      <c r="B93" s="41"/>
      <c r="C93" s="214" t="s">
        <v>190</v>
      </c>
      <c r="D93" s="214" t="s">
        <v>161</v>
      </c>
      <c r="E93" s="215" t="s">
        <v>2039</v>
      </c>
      <c r="F93" s="216" t="s">
        <v>2040</v>
      </c>
      <c r="G93" s="217" t="s">
        <v>2027</v>
      </c>
      <c r="H93" s="218">
        <v>15</v>
      </c>
      <c r="I93" s="219"/>
      <c r="J93" s="220">
        <f>ROUND(I93*H93,2)</f>
        <v>0</v>
      </c>
      <c r="K93" s="216" t="s">
        <v>19</v>
      </c>
      <c r="L93" s="46"/>
      <c r="M93" s="221" t="s">
        <v>19</v>
      </c>
      <c r="N93" s="222" t="s">
        <v>44</v>
      </c>
      <c r="O93" s="86"/>
      <c r="P93" s="223">
        <f>O93*H93</f>
        <v>0</v>
      </c>
      <c r="Q93" s="223">
        <v>5</v>
      </c>
      <c r="R93" s="223">
        <f>Q93*H93</f>
        <v>75</v>
      </c>
      <c r="S93" s="223">
        <v>0</v>
      </c>
      <c r="T93" s="224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166</v>
      </c>
      <c r="AT93" s="225" t="s">
        <v>161</v>
      </c>
      <c r="AU93" s="225" t="s">
        <v>81</v>
      </c>
      <c r="AY93" s="19" t="s">
        <v>159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81</v>
      </c>
      <c r="BK93" s="226">
        <f>ROUND(I93*H93,2)</f>
        <v>0</v>
      </c>
      <c r="BL93" s="19" t="s">
        <v>166</v>
      </c>
      <c r="BM93" s="225" t="s">
        <v>2041</v>
      </c>
    </row>
    <row r="94" s="2" customFormat="1" ht="24.15" customHeight="1">
      <c r="A94" s="40"/>
      <c r="B94" s="41"/>
      <c r="C94" s="214" t="s">
        <v>198</v>
      </c>
      <c r="D94" s="214" t="s">
        <v>161</v>
      </c>
      <c r="E94" s="215" t="s">
        <v>2042</v>
      </c>
      <c r="F94" s="216" t="s">
        <v>2043</v>
      </c>
      <c r="G94" s="217" t="s">
        <v>2044</v>
      </c>
      <c r="H94" s="218">
        <v>1</v>
      </c>
      <c r="I94" s="219"/>
      <c r="J94" s="220">
        <f>ROUND(I94*H94,2)</f>
        <v>0</v>
      </c>
      <c r="K94" s="216" t="s">
        <v>19</v>
      </c>
      <c r="L94" s="46"/>
      <c r="M94" s="221" t="s">
        <v>19</v>
      </c>
      <c r="N94" s="222" t="s">
        <v>44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166</v>
      </c>
      <c r="AT94" s="225" t="s">
        <v>161</v>
      </c>
      <c r="AU94" s="225" t="s">
        <v>81</v>
      </c>
      <c r="AY94" s="19" t="s">
        <v>159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81</v>
      </c>
      <c r="BK94" s="226">
        <f>ROUND(I94*H94,2)</f>
        <v>0</v>
      </c>
      <c r="BL94" s="19" t="s">
        <v>166</v>
      </c>
      <c r="BM94" s="225" t="s">
        <v>2045</v>
      </c>
    </row>
    <row r="95" s="2" customFormat="1" ht="16.5" customHeight="1">
      <c r="A95" s="40"/>
      <c r="B95" s="41"/>
      <c r="C95" s="214" t="s">
        <v>204</v>
      </c>
      <c r="D95" s="214" t="s">
        <v>161</v>
      </c>
      <c r="E95" s="215" t="s">
        <v>2046</v>
      </c>
      <c r="F95" s="216" t="s">
        <v>2047</v>
      </c>
      <c r="G95" s="217" t="s">
        <v>2044</v>
      </c>
      <c r="H95" s="218">
        <v>1</v>
      </c>
      <c r="I95" s="219"/>
      <c r="J95" s="220">
        <f>ROUND(I95*H95,2)</f>
        <v>0</v>
      </c>
      <c r="K95" s="216" t="s">
        <v>19</v>
      </c>
      <c r="L95" s="46"/>
      <c r="M95" s="221" t="s">
        <v>19</v>
      </c>
      <c r="N95" s="222" t="s">
        <v>44</v>
      </c>
      <c r="O95" s="86"/>
      <c r="P95" s="223">
        <f>O95*H95</f>
        <v>0</v>
      </c>
      <c r="Q95" s="223">
        <v>9</v>
      </c>
      <c r="R95" s="223">
        <f>Q95*H95</f>
        <v>9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166</v>
      </c>
      <c r="AT95" s="225" t="s">
        <v>161</v>
      </c>
      <c r="AU95" s="225" t="s">
        <v>81</v>
      </c>
      <c r="AY95" s="19" t="s">
        <v>159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81</v>
      </c>
      <c r="BK95" s="226">
        <f>ROUND(I95*H95,2)</f>
        <v>0</v>
      </c>
      <c r="BL95" s="19" t="s">
        <v>166</v>
      </c>
      <c r="BM95" s="225" t="s">
        <v>2048</v>
      </c>
    </row>
    <row r="96" s="2" customFormat="1">
      <c r="A96" s="40"/>
      <c r="B96" s="41"/>
      <c r="C96" s="42"/>
      <c r="D96" s="234" t="s">
        <v>1106</v>
      </c>
      <c r="E96" s="42"/>
      <c r="F96" s="275" t="s">
        <v>2049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1106</v>
      </c>
      <c r="AU96" s="19" t="s">
        <v>81</v>
      </c>
    </row>
    <row r="97" s="2" customFormat="1" ht="16.5" customHeight="1">
      <c r="A97" s="40"/>
      <c r="B97" s="41"/>
      <c r="C97" s="214" t="s">
        <v>210</v>
      </c>
      <c r="D97" s="214" t="s">
        <v>161</v>
      </c>
      <c r="E97" s="215" t="s">
        <v>2050</v>
      </c>
      <c r="F97" s="216" t="s">
        <v>2051</v>
      </c>
      <c r="G97" s="217" t="s">
        <v>2044</v>
      </c>
      <c r="H97" s="218">
        <v>2</v>
      </c>
      <c r="I97" s="219"/>
      <c r="J97" s="220">
        <f>ROUND(I97*H97,2)</f>
        <v>0</v>
      </c>
      <c r="K97" s="216" t="s">
        <v>19</v>
      </c>
      <c r="L97" s="46"/>
      <c r="M97" s="221" t="s">
        <v>19</v>
      </c>
      <c r="N97" s="222" t="s">
        <v>44</v>
      </c>
      <c r="O97" s="86"/>
      <c r="P97" s="223">
        <f>O97*H97</f>
        <v>0</v>
      </c>
      <c r="Q97" s="223">
        <v>1.5</v>
      </c>
      <c r="R97" s="223">
        <f>Q97*H97</f>
        <v>3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166</v>
      </c>
      <c r="AT97" s="225" t="s">
        <v>161</v>
      </c>
      <c r="AU97" s="225" t="s">
        <v>81</v>
      </c>
      <c r="AY97" s="19" t="s">
        <v>159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81</v>
      </c>
      <c r="BK97" s="226">
        <f>ROUND(I97*H97,2)</f>
        <v>0</v>
      </c>
      <c r="BL97" s="19" t="s">
        <v>166</v>
      </c>
      <c r="BM97" s="225" t="s">
        <v>2052</v>
      </c>
    </row>
    <row r="98" s="2" customFormat="1">
      <c r="A98" s="40"/>
      <c r="B98" s="41"/>
      <c r="C98" s="42"/>
      <c r="D98" s="234" t="s">
        <v>1106</v>
      </c>
      <c r="E98" s="42"/>
      <c r="F98" s="275" t="s">
        <v>2053</v>
      </c>
      <c r="G98" s="42"/>
      <c r="H98" s="42"/>
      <c r="I98" s="229"/>
      <c r="J98" s="42"/>
      <c r="K98" s="42"/>
      <c r="L98" s="46"/>
      <c r="M98" s="230"/>
      <c r="N98" s="231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1106</v>
      </c>
      <c r="AU98" s="19" t="s">
        <v>81</v>
      </c>
    </row>
    <row r="99" s="2" customFormat="1" ht="16.5" customHeight="1">
      <c r="A99" s="40"/>
      <c r="B99" s="41"/>
      <c r="C99" s="214" t="s">
        <v>215</v>
      </c>
      <c r="D99" s="214" t="s">
        <v>161</v>
      </c>
      <c r="E99" s="215" t="s">
        <v>2054</v>
      </c>
      <c r="F99" s="216" t="s">
        <v>2055</v>
      </c>
      <c r="G99" s="217" t="s">
        <v>2044</v>
      </c>
      <c r="H99" s="218">
        <v>3</v>
      </c>
      <c r="I99" s="219"/>
      <c r="J99" s="220">
        <f>ROUND(I99*H99,2)</f>
        <v>0</v>
      </c>
      <c r="K99" s="216" t="s">
        <v>19</v>
      </c>
      <c r="L99" s="46"/>
      <c r="M99" s="221" t="s">
        <v>19</v>
      </c>
      <c r="N99" s="222" t="s">
        <v>44</v>
      </c>
      <c r="O99" s="86"/>
      <c r="P99" s="223">
        <f>O99*H99</f>
        <v>0</v>
      </c>
      <c r="Q99" s="223">
        <v>0.10000000000000001</v>
      </c>
      <c r="R99" s="223">
        <f>Q99*H99</f>
        <v>0.30000000000000004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166</v>
      </c>
      <c r="AT99" s="225" t="s">
        <v>161</v>
      </c>
      <c r="AU99" s="225" t="s">
        <v>81</v>
      </c>
      <c r="AY99" s="19" t="s">
        <v>159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81</v>
      </c>
      <c r="BK99" s="226">
        <f>ROUND(I99*H99,2)</f>
        <v>0</v>
      </c>
      <c r="BL99" s="19" t="s">
        <v>166</v>
      </c>
      <c r="BM99" s="225" t="s">
        <v>2056</v>
      </c>
    </row>
    <row r="100" s="2" customFormat="1">
      <c r="A100" s="40"/>
      <c r="B100" s="41"/>
      <c r="C100" s="42"/>
      <c r="D100" s="234" t="s">
        <v>1106</v>
      </c>
      <c r="E100" s="42"/>
      <c r="F100" s="275" t="s">
        <v>2057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1106</v>
      </c>
      <c r="AU100" s="19" t="s">
        <v>81</v>
      </c>
    </row>
    <row r="101" s="2" customFormat="1" ht="16.5" customHeight="1">
      <c r="A101" s="40"/>
      <c r="B101" s="41"/>
      <c r="C101" s="214" t="s">
        <v>220</v>
      </c>
      <c r="D101" s="214" t="s">
        <v>161</v>
      </c>
      <c r="E101" s="215" t="s">
        <v>2058</v>
      </c>
      <c r="F101" s="216" t="s">
        <v>2059</v>
      </c>
      <c r="G101" s="217" t="s">
        <v>2044</v>
      </c>
      <c r="H101" s="218">
        <v>4</v>
      </c>
      <c r="I101" s="219"/>
      <c r="J101" s="220">
        <f>ROUND(I101*H101,2)</f>
        <v>0</v>
      </c>
      <c r="K101" s="216" t="s">
        <v>19</v>
      </c>
      <c r="L101" s="46"/>
      <c r="M101" s="221" t="s">
        <v>19</v>
      </c>
      <c r="N101" s="222" t="s">
        <v>44</v>
      </c>
      <c r="O101" s="86"/>
      <c r="P101" s="223">
        <f>O101*H101</f>
        <v>0</v>
      </c>
      <c r="Q101" s="223">
        <v>0.20000000000000001</v>
      </c>
      <c r="R101" s="223">
        <f>Q101*H101</f>
        <v>0.80000000000000004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166</v>
      </c>
      <c r="AT101" s="225" t="s">
        <v>161</v>
      </c>
      <c r="AU101" s="225" t="s">
        <v>81</v>
      </c>
      <c r="AY101" s="19" t="s">
        <v>159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81</v>
      </c>
      <c r="BK101" s="226">
        <f>ROUND(I101*H101,2)</f>
        <v>0</v>
      </c>
      <c r="BL101" s="19" t="s">
        <v>166</v>
      </c>
      <c r="BM101" s="225" t="s">
        <v>2060</v>
      </c>
    </row>
    <row r="102" s="2" customFormat="1">
      <c r="A102" s="40"/>
      <c r="B102" s="41"/>
      <c r="C102" s="42"/>
      <c r="D102" s="234" t="s">
        <v>1106</v>
      </c>
      <c r="E102" s="42"/>
      <c r="F102" s="275" t="s">
        <v>2061</v>
      </c>
      <c r="G102" s="42"/>
      <c r="H102" s="42"/>
      <c r="I102" s="229"/>
      <c r="J102" s="42"/>
      <c r="K102" s="42"/>
      <c r="L102" s="46"/>
      <c r="M102" s="230"/>
      <c r="N102" s="231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1106</v>
      </c>
      <c r="AU102" s="19" t="s">
        <v>81</v>
      </c>
    </row>
    <row r="103" s="2" customFormat="1" ht="16.5" customHeight="1">
      <c r="A103" s="40"/>
      <c r="B103" s="41"/>
      <c r="C103" s="214" t="s">
        <v>225</v>
      </c>
      <c r="D103" s="214" t="s">
        <v>161</v>
      </c>
      <c r="E103" s="215" t="s">
        <v>2062</v>
      </c>
      <c r="F103" s="216" t="s">
        <v>2063</v>
      </c>
      <c r="G103" s="217" t="s">
        <v>2044</v>
      </c>
      <c r="H103" s="218">
        <v>2</v>
      </c>
      <c r="I103" s="219"/>
      <c r="J103" s="220">
        <f>ROUND(I103*H103,2)</f>
        <v>0</v>
      </c>
      <c r="K103" s="216" t="s">
        <v>19</v>
      </c>
      <c r="L103" s="46"/>
      <c r="M103" s="221" t="s">
        <v>19</v>
      </c>
      <c r="N103" s="222" t="s">
        <v>44</v>
      </c>
      <c r="O103" s="86"/>
      <c r="P103" s="223">
        <f>O103*H103</f>
        <v>0</v>
      </c>
      <c r="Q103" s="223">
        <v>0.20000000000000001</v>
      </c>
      <c r="R103" s="223">
        <f>Q103*H103</f>
        <v>0.40000000000000002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166</v>
      </c>
      <c r="AT103" s="225" t="s">
        <v>161</v>
      </c>
      <c r="AU103" s="225" t="s">
        <v>81</v>
      </c>
      <c r="AY103" s="19" t="s">
        <v>159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81</v>
      </c>
      <c r="BK103" s="226">
        <f>ROUND(I103*H103,2)</f>
        <v>0</v>
      </c>
      <c r="BL103" s="19" t="s">
        <v>166</v>
      </c>
      <c r="BM103" s="225" t="s">
        <v>2064</v>
      </c>
    </row>
    <row r="104" s="2" customFormat="1">
      <c r="A104" s="40"/>
      <c r="B104" s="41"/>
      <c r="C104" s="42"/>
      <c r="D104" s="234" t="s">
        <v>1106</v>
      </c>
      <c r="E104" s="42"/>
      <c r="F104" s="275" t="s">
        <v>2065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1106</v>
      </c>
      <c r="AU104" s="19" t="s">
        <v>81</v>
      </c>
    </row>
    <row r="105" s="2" customFormat="1" ht="16.5" customHeight="1">
      <c r="A105" s="40"/>
      <c r="B105" s="41"/>
      <c r="C105" s="214" t="s">
        <v>8</v>
      </c>
      <c r="D105" s="214" t="s">
        <v>161</v>
      </c>
      <c r="E105" s="215" t="s">
        <v>2066</v>
      </c>
      <c r="F105" s="216" t="s">
        <v>2067</v>
      </c>
      <c r="G105" s="217" t="s">
        <v>2044</v>
      </c>
      <c r="H105" s="218">
        <v>1</v>
      </c>
      <c r="I105" s="219"/>
      <c r="J105" s="220">
        <f>ROUND(I105*H105,2)</f>
        <v>0</v>
      </c>
      <c r="K105" s="216" t="s">
        <v>19</v>
      </c>
      <c r="L105" s="46"/>
      <c r="M105" s="221" t="s">
        <v>19</v>
      </c>
      <c r="N105" s="222" t="s">
        <v>44</v>
      </c>
      <c r="O105" s="86"/>
      <c r="P105" s="223">
        <f>O105*H105</f>
        <v>0</v>
      </c>
      <c r="Q105" s="223">
        <v>2</v>
      </c>
      <c r="R105" s="223">
        <f>Q105*H105</f>
        <v>2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166</v>
      </c>
      <c r="AT105" s="225" t="s">
        <v>161</v>
      </c>
      <c r="AU105" s="225" t="s">
        <v>81</v>
      </c>
      <c r="AY105" s="19" t="s">
        <v>159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81</v>
      </c>
      <c r="BK105" s="226">
        <f>ROUND(I105*H105,2)</f>
        <v>0</v>
      </c>
      <c r="BL105" s="19" t="s">
        <v>166</v>
      </c>
      <c r="BM105" s="225" t="s">
        <v>2068</v>
      </c>
    </row>
    <row r="106" s="2" customFormat="1">
      <c r="A106" s="40"/>
      <c r="B106" s="41"/>
      <c r="C106" s="42"/>
      <c r="D106" s="234" t="s">
        <v>1106</v>
      </c>
      <c r="E106" s="42"/>
      <c r="F106" s="275" t="s">
        <v>2069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1106</v>
      </c>
      <c r="AU106" s="19" t="s">
        <v>81</v>
      </c>
    </row>
    <row r="107" s="2" customFormat="1" ht="16.5" customHeight="1">
      <c r="A107" s="40"/>
      <c r="B107" s="41"/>
      <c r="C107" s="214" t="s">
        <v>234</v>
      </c>
      <c r="D107" s="214" t="s">
        <v>161</v>
      </c>
      <c r="E107" s="215" t="s">
        <v>2070</v>
      </c>
      <c r="F107" s="216" t="s">
        <v>2071</v>
      </c>
      <c r="G107" s="217" t="s">
        <v>2027</v>
      </c>
      <c r="H107" s="218">
        <v>3</v>
      </c>
      <c r="I107" s="219"/>
      <c r="J107" s="220">
        <f>ROUND(I107*H107,2)</f>
        <v>0</v>
      </c>
      <c r="K107" s="216" t="s">
        <v>19</v>
      </c>
      <c r="L107" s="46"/>
      <c r="M107" s="221" t="s">
        <v>19</v>
      </c>
      <c r="N107" s="222" t="s">
        <v>44</v>
      </c>
      <c r="O107" s="86"/>
      <c r="P107" s="223">
        <f>O107*H107</f>
        <v>0</v>
      </c>
      <c r="Q107" s="223">
        <v>0.20000000000000001</v>
      </c>
      <c r="R107" s="223">
        <f>Q107*H107</f>
        <v>0.60000000000000009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166</v>
      </c>
      <c r="AT107" s="225" t="s">
        <v>161</v>
      </c>
      <c r="AU107" s="225" t="s">
        <v>81</v>
      </c>
      <c r="AY107" s="19" t="s">
        <v>159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81</v>
      </c>
      <c r="BK107" s="226">
        <f>ROUND(I107*H107,2)</f>
        <v>0</v>
      </c>
      <c r="BL107" s="19" t="s">
        <v>166</v>
      </c>
      <c r="BM107" s="225" t="s">
        <v>2072</v>
      </c>
    </row>
    <row r="108" s="2" customFormat="1">
      <c r="A108" s="40"/>
      <c r="B108" s="41"/>
      <c r="C108" s="42"/>
      <c r="D108" s="234" t="s">
        <v>1106</v>
      </c>
      <c r="E108" s="42"/>
      <c r="F108" s="275" t="s">
        <v>2073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1106</v>
      </c>
      <c r="AU108" s="19" t="s">
        <v>81</v>
      </c>
    </row>
    <row r="109" s="2" customFormat="1" ht="16.5" customHeight="1">
      <c r="A109" s="40"/>
      <c r="B109" s="41"/>
      <c r="C109" s="214" t="s">
        <v>243</v>
      </c>
      <c r="D109" s="214" t="s">
        <v>161</v>
      </c>
      <c r="E109" s="215" t="s">
        <v>2074</v>
      </c>
      <c r="F109" s="216" t="s">
        <v>2075</v>
      </c>
      <c r="G109" s="217" t="s">
        <v>2027</v>
      </c>
      <c r="H109" s="218">
        <v>3</v>
      </c>
      <c r="I109" s="219"/>
      <c r="J109" s="220">
        <f>ROUND(I109*H109,2)</f>
        <v>0</v>
      </c>
      <c r="K109" s="216" t="s">
        <v>19</v>
      </c>
      <c r="L109" s="46"/>
      <c r="M109" s="221" t="s">
        <v>19</v>
      </c>
      <c r="N109" s="222" t="s">
        <v>44</v>
      </c>
      <c r="O109" s="86"/>
      <c r="P109" s="223">
        <f>O109*H109</f>
        <v>0</v>
      </c>
      <c r="Q109" s="223">
        <v>0.20000000000000001</v>
      </c>
      <c r="R109" s="223">
        <f>Q109*H109</f>
        <v>0.60000000000000009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166</v>
      </c>
      <c r="AT109" s="225" t="s">
        <v>161</v>
      </c>
      <c r="AU109" s="225" t="s">
        <v>81</v>
      </c>
      <c r="AY109" s="19" t="s">
        <v>159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81</v>
      </c>
      <c r="BK109" s="226">
        <f>ROUND(I109*H109,2)</f>
        <v>0</v>
      </c>
      <c r="BL109" s="19" t="s">
        <v>166</v>
      </c>
      <c r="BM109" s="225" t="s">
        <v>2076</v>
      </c>
    </row>
    <row r="110" s="2" customFormat="1">
      <c r="A110" s="40"/>
      <c r="B110" s="41"/>
      <c r="C110" s="42"/>
      <c r="D110" s="234" t="s">
        <v>1106</v>
      </c>
      <c r="E110" s="42"/>
      <c r="F110" s="275" t="s">
        <v>2077</v>
      </c>
      <c r="G110" s="42"/>
      <c r="H110" s="42"/>
      <c r="I110" s="229"/>
      <c r="J110" s="42"/>
      <c r="K110" s="42"/>
      <c r="L110" s="46"/>
      <c r="M110" s="230"/>
      <c r="N110" s="231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1106</v>
      </c>
      <c r="AU110" s="19" t="s">
        <v>81</v>
      </c>
    </row>
    <row r="111" s="12" customFormat="1" ht="25.92" customHeight="1">
      <c r="A111" s="12"/>
      <c r="B111" s="198"/>
      <c r="C111" s="199"/>
      <c r="D111" s="200" t="s">
        <v>72</v>
      </c>
      <c r="E111" s="201" t="s">
        <v>2078</v>
      </c>
      <c r="F111" s="201" t="s">
        <v>2079</v>
      </c>
      <c r="G111" s="199"/>
      <c r="H111" s="199"/>
      <c r="I111" s="202"/>
      <c r="J111" s="203">
        <f>BK111</f>
        <v>0</v>
      </c>
      <c r="K111" s="199"/>
      <c r="L111" s="204"/>
      <c r="M111" s="205"/>
      <c r="N111" s="206"/>
      <c r="O111" s="206"/>
      <c r="P111" s="207">
        <f>SUM(P112:P115)</f>
        <v>0</v>
      </c>
      <c r="Q111" s="206"/>
      <c r="R111" s="207">
        <f>SUM(R112:R115)</f>
        <v>19.199999999999999</v>
      </c>
      <c r="S111" s="206"/>
      <c r="T111" s="208">
        <f>SUM(T112:T115)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9" t="s">
        <v>81</v>
      </c>
      <c r="AT111" s="210" t="s">
        <v>72</v>
      </c>
      <c r="AU111" s="210" t="s">
        <v>73</v>
      </c>
      <c r="AY111" s="209" t="s">
        <v>159</v>
      </c>
      <c r="BK111" s="211">
        <f>SUM(BK112:BK115)</f>
        <v>0</v>
      </c>
    </row>
    <row r="112" s="2" customFormat="1" ht="24.15" customHeight="1">
      <c r="A112" s="40"/>
      <c r="B112" s="41"/>
      <c r="C112" s="214" t="s">
        <v>250</v>
      </c>
      <c r="D112" s="214" t="s">
        <v>161</v>
      </c>
      <c r="E112" s="215" t="s">
        <v>2036</v>
      </c>
      <c r="F112" s="216" t="s">
        <v>2037</v>
      </c>
      <c r="G112" s="217" t="s">
        <v>2027</v>
      </c>
      <c r="H112" s="218">
        <v>2.7999999999999998</v>
      </c>
      <c r="I112" s="219"/>
      <c r="J112" s="220">
        <f>ROUND(I112*H112,2)</f>
        <v>0</v>
      </c>
      <c r="K112" s="216" t="s">
        <v>19</v>
      </c>
      <c r="L112" s="46"/>
      <c r="M112" s="221" t="s">
        <v>19</v>
      </c>
      <c r="N112" s="222" t="s">
        <v>44</v>
      </c>
      <c r="O112" s="86"/>
      <c r="P112" s="223">
        <f>O112*H112</f>
        <v>0</v>
      </c>
      <c r="Q112" s="223">
        <v>3</v>
      </c>
      <c r="R112" s="223">
        <f>Q112*H112</f>
        <v>8.3999999999999986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166</v>
      </c>
      <c r="AT112" s="225" t="s">
        <v>161</v>
      </c>
      <c r="AU112" s="225" t="s">
        <v>81</v>
      </c>
      <c r="AY112" s="19" t="s">
        <v>159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81</v>
      </c>
      <c r="BK112" s="226">
        <f>ROUND(I112*H112,2)</f>
        <v>0</v>
      </c>
      <c r="BL112" s="19" t="s">
        <v>166</v>
      </c>
      <c r="BM112" s="225" t="s">
        <v>2080</v>
      </c>
    </row>
    <row r="113" s="2" customFormat="1" ht="37.8" customHeight="1">
      <c r="A113" s="40"/>
      <c r="B113" s="41"/>
      <c r="C113" s="214" t="s">
        <v>257</v>
      </c>
      <c r="D113" s="214" t="s">
        <v>161</v>
      </c>
      <c r="E113" s="215" t="s">
        <v>2081</v>
      </c>
      <c r="F113" s="216" t="s">
        <v>2082</v>
      </c>
      <c r="G113" s="217" t="s">
        <v>2044</v>
      </c>
      <c r="H113" s="218">
        <v>1</v>
      </c>
      <c r="I113" s="219"/>
      <c r="J113" s="220">
        <f>ROUND(I113*H113,2)</f>
        <v>0</v>
      </c>
      <c r="K113" s="216" t="s">
        <v>19</v>
      </c>
      <c r="L113" s="46"/>
      <c r="M113" s="221" t="s">
        <v>19</v>
      </c>
      <c r="N113" s="222" t="s">
        <v>44</v>
      </c>
      <c r="O113" s="86"/>
      <c r="P113" s="223">
        <f>O113*H113</f>
        <v>0</v>
      </c>
      <c r="Q113" s="223">
        <v>10</v>
      </c>
      <c r="R113" s="223">
        <f>Q113*H113</f>
        <v>10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166</v>
      </c>
      <c r="AT113" s="225" t="s">
        <v>161</v>
      </c>
      <c r="AU113" s="225" t="s">
        <v>81</v>
      </c>
      <c r="AY113" s="19" t="s">
        <v>159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81</v>
      </c>
      <c r="BK113" s="226">
        <f>ROUND(I113*H113,2)</f>
        <v>0</v>
      </c>
      <c r="BL113" s="19" t="s">
        <v>166</v>
      </c>
      <c r="BM113" s="225" t="s">
        <v>2083</v>
      </c>
    </row>
    <row r="114" s="2" customFormat="1">
      <c r="A114" s="40"/>
      <c r="B114" s="41"/>
      <c r="C114" s="42"/>
      <c r="D114" s="234" t="s">
        <v>1106</v>
      </c>
      <c r="E114" s="42"/>
      <c r="F114" s="275" t="s">
        <v>2084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1106</v>
      </c>
      <c r="AU114" s="19" t="s">
        <v>81</v>
      </c>
    </row>
    <row r="115" s="2" customFormat="1" ht="24.15" customHeight="1">
      <c r="A115" s="40"/>
      <c r="B115" s="41"/>
      <c r="C115" s="214" t="s">
        <v>262</v>
      </c>
      <c r="D115" s="214" t="s">
        <v>161</v>
      </c>
      <c r="E115" s="215" t="s">
        <v>2085</v>
      </c>
      <c r="F115" s="216" t="s">
        <v>2086</v>
      </c>
      <c r="G115" s="217" t="s">
        <v>2044</v>
      </c>
      <c r="H115" s="218">
        <v>1</v>
      </c>
      <c r="I115" s="219"/>
      <c r="J115" s="220">
        <f>ROUND(I115*H115,2)</f>
        <v>0</v>
      </c>
      <c r="K115" s="216" t="s">
        <v>19</v>
      </c>
      <c r="L115" s="46"/>
      <c r="M115" s="221" t="s">
        <v>19</v>
      </c>
      <c r="N115" s="222" t="s">
        <v>44</v>
      </c>
      <c r="O115" s="86"/>
      <c r="P115" s="223">
        <f>O115*H115</f>
        <v>0</v>
      </c>
      <c r="Q115" s="223">
        <v>0.80000000000000004</v>
      </c>
      <c r="R115" s="223">
        <f>Q115*H115</f>
        <v>0.80000000000000004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166</v>
      </c>
      <c r="AT115" s="225" t="s">
        <v>161</v>
      </c>
      <c r="AU115" s="225" t="s">
        <v>81</v>
      </c>
      <c r="AY115" s="19" t="s">
        <v>159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81</v>
      </c>
      <c r="BK115" s="226">
        <f>ROUND(I115*H115,2)</f>
        <v>0</v>
      </c>
      <c r="BL115" s="19" t="s">
        <v>166</v>
      </c>
      <c r="BM115" s="225" t="s">
        <v>2087</v>
      </c>
    </row>
    <row r="116" s="12" customFormat="1" ht="25.92" customHeight="1">
      <c r="A116" s="12"/>
      <c r="B116" s="198"/>
      <c r="C116" s="199"/>
      <c r="D116" s="200" t="s">
        <v>72</v>
      </c>
      <c r="E116" s="201" t="s">
        <v>2088</v>
      </c>
      <c r="F116" s="201" t="s">
        <v>2089</v>
      </c>
      <c r="G116" s="199"/>
      <c r="H116" s="199"/>
      <c r="I116" s="202"/>
      <c r="J116" s="203">
        <f>BK116</f>
        <v>0</v>
      </c>
      <c r="K116" s="199"/>
      <c r="L116" s="204"/>
      <c r="M116" s="205"/>
      <c r="N116" s="206"/>
      <c r="O116" s="206"/>
      <c r="P116" s="207">
        <f>SUM(P117:P119)</f>
        <v>0</v>
      </c>
      <c r="Q116" s="206"/>
      <c r="R116" s="207">
        <f>SUM(R117:R119)</f>
        <v>12.4</v>
      </c>
      <c r="S116" s="206"/>
      <c r="T116" s="208">
        <f>SUM(T117:T119)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9" t="s">
        <v>81</v>
      </c>
      <c r="AT116" s="210" t="s">
        <v>72</v>
      </c>
      <c r="AU116" s="210" t="s">
        <v>73</v>
      </c>
      <c r="AY116" s="209" t="s">
        <v>159</v>
      </c>
      <c r="BK116" s="211">
        <f>SUM(BK117:BK119)</f>
        <v>0</v>
      </c>
    </row>
    <row r="117" s="2" customFormat="1" ht="44.25" customHeight="1">
      <c r="A117" s="40"/>
      <c r="B117" s="41"/>
      <c r="C117" s="214" t="s">
        <v>267</v>
      </c>
      <c r="D117" s="214" t="s">
        <v>161</v>
      </c>
      <c r="E117" s="215" t="s">
        <v>2090</v>
      </c>
      <c r="F117" s="216" t="s">
        <v>2091</v>
      </c>
      <c r="G117" s="217" t="s">
        <v>2044</v>
      </c>
      <c r="H117" s="218">
        <v>2</v>
      </c>
      <c r="I117" s="219"/>
      <c r="J117" s="220">
        <f>ROUND(I117*H117,2)</f>
        <v>0</v>
      </c>
      <c r="K117" s="216" t="s">
        <v>19</v>
      </c>
      <c r="L117" s="46"/>
      <c r="M117" s="221" t="s">
        <v>19</v>
      </c>
      <c r="N117" s="222" t="s">
        <v>44</v>
      </c>
      <c r="O117" s="86"/>
      <c r="P117" s="223">
        <f>O117*H117</f>
        <v>0</v>
      </c>
      <c r="Q117" s="223">
        <v>1</v>
      </c>
      <c r="R117" s="223">
        <f>Q117*H117</f>
        <v>2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166</v>
      </c>
      <c r="AT117" s="225" t="s">
        <v>161</v>
      </c>
      <c r="AU117" s="225" t="s">
        <v>81</v>
      </c>
      <c r="AY117" s="19" t="s">
        <v>159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81</v>
      </c>
      <c r="BK117" s="226">
        <f>ROUND(I117*H117,2)</f>
        <v>0</v>
      </c>
      <c r="BL117" s="19" t="s">
        <v>166</v>
      </c>
      <c r="BM117" s="225" t="s">
        <v>2092</v>
      </c>
    </row>
    <row r="118" s="2" customFormat="1" ht="24.15" customHeight="1">
      <c r="A118" s="40"/>
      <c r="B118" s="41"/>
      <c r="C118" s="214" t="s">
        <v>274</v>
      </c>
      <c r="D118" s="214" t="s">
        <v>161</v>
      </c>
      <c r="E118" s="215" t="s">
        <v>2093</v>
      </c>
      <c r="F118" s="216" t="s">
        <v>2094</v>
      </c>
      <c r="G118" s="217" t="s">
        <v>2027</v>
      </c>
      <c r="H118" s="218">
        <v>4.5</v>
      </c>
      <c r="I118" s="219"/>
      <c r="J118" s="220">
        <f>ROUND(I118*H118,2)</f>
        <v>0</v>
      </c>
      <c r="K118" s="216" t="s">
        <v>19</v>
      </c>
      <c r="L118" s="46"/>
      <c r="M118" s="221" t="s">
        <v>19</v>
      </c>
      <c r="N118" s="222" t="s">
        <v>44</v>
      </c>
      <c r="O118" s="86"/>
      <c r="P118" s="223">
        <f>O118*H118</f>
        <v>0</v>
      </c>
      <c r="Q118" s="223">
        <v>2</v>
      </c>
      <c r="R118" s="223">
        <f>Q118*H118</f>
        <v>9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166</v>
      </c>
      <c r="AT118" s="225" t="s">
        <v>161</v>
      </c>
      <c r="AU118" s="225" t="s">
        <v>81</v>
      </c>
      <c r="AY118" s="19" t="s">
        <v>159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81</v>
      </c>
      <c r="BK118" s="226">
        <f>ROUND(I118*H118,2)</f>
        <v>0</v>
      </c>
      <c r="BL118" s="19" t="s">
        <v>166</v>
      </c>
      <c r="BM118" s="225" t="s">
        <v>2095</v>
      </c>
    </row>
    <row r="119" s="2" customFormat="1" ht="24.15" customHeight="1">
      <c r="A119" s="40"/>
      <c r="B119" s="41"/>
      <c r="C119" s="214" t="s">
        <v>280</v>
      </c>
      <c r="D119" s="214" t="s">
        <v>161</v>
      </c>
      <c r="E119" s="215" t="s">
        <v>2096</v>
      </c>
      <c r="F119" s="216" t="s">
        <v>2097</v>
      </c>
      <c r="G119" s="217" t="s">
        <v>2044</v>
      </c>
      <c r="H119" s="218">
        <v>2</v>
      </c>
      <c r="I119" s="219"/>
      <c r="J119" s="220">
        <f>ROUND(I119*H119,2)</f>
        <v>0</v>
      </c>
      <c r="K119" s="216" t="s">
        <v>19</v>
      </c>
      <c r="L119" s="46"/>
      <c r="M119" s="221" t="s">
        <v>19</v>
      </c>
      <c r="N119" s="222" t="s">
        <v>44</v>
      </c>
      <c r="O119" s="86"/>
      <c r="P119" s="223">
        <f>O119*H119</f>
        <v>0</v>
      </c>
      <c r="Q119" s="223">
        <v>0.69999999999999996</v>
      </c>
      <c r="R119" s="223">
        <f>Q119*H119</f>
        <v>1.3999999999999999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166</v>
      </c>
      <c r="AT119" s="225" t="s">
        <v>161</v>
      </c>
      <c r="AU119" s="225" t="s">
        <v>81</v>
      </c>
      <c r="AY119" s="19" t="s">
        <v>159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81</v>
      </c>
      <c r="BK119" s="226">
        <f>ROUND(I119*H119,2)</f>
        <v>0</v>
      </c>
      <c r="BL119" s="19" t="s">
        <v>166</v>
      </c>
      <c r="BM119" s="225" t="s">
        <v>2098</v>
      </c>
    </row>
    <row r="120" s="12" customFormat="1" ht="25.92" customHeight="1">
      <c r="A120" s="12"/>
      <c r="B120" s="198"/>
      <c r="C120" s="199"/>
      <c r="D120" s="200" t="s">
        <v>72</v>
      </c>
      <c r="E120" s="201" t="s">
        <v>2099</v>
      </c>
      <c r="F120" s="201" t="s">
        <v>2100</v>
      </c>
      <c r="G120" s="199"/>
      <c r="H120" s="199"/>
      <c r="I120" s="202"/>
      <c r="J120" s="203">
        <f>BK120</f>
        <v>0</v>
      </c>
      <c r="K120" s="199"/>
      <c r="L120" s="204"/>
      <c r="M120" s="205"/>
      <c r="N120" s="206"/>
      <c r="O120" s="206"/>
      <c r="P120" s="207">
        <f>SUM(P121:P134)</f>
        <v>0</v>
      </c>
      <c r="Q120" s="206"/>
      <c r="R120" s="207">
        <f>SUM(R121:R134)</f>
        <v>145.80000000000001</v>
      </c>
      <c r="S120" s="206"/>
      <c r="T120" s="208">
        <f>SUM(T121:T134)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9" t="s">
        <v>81</v>
      </c>
      <c r="AT120" s="210" t="s">
        <v>72</v>
      </c>
      <c r="AU120" s="210" t="s">
        <v>73</v>
      </c>
      <c r="AY120" s="209" t="s">
        <v>159</v>
      </c>
      <c r="BK120" s="211">
        <f>SUM(BK121:BK134)</f>
        <v>0</v>
      </c>
    </row>
    <row r="121" s="2" customFormat="1" ht="16.5" customHeight="1">
      <c r="A121" s="40"/>
      <c r="B121" s="41"/>
      <c r="C121" s="214" t="s">
        <v>7</v>
      </c>
      <c r="D121" s="214" t="s">
        <v>161</v>
      </c>
      <c r="E121" s="215" t="s">
        <v>2101</v>
      </c>
      <c r="F121" s="216" t="s">
        <v>2102</v>
      </c>
      <c r="G121" s="217" t="s">
        <v>2044</v>
      </c>
      <c r="H121" s="218">
        <v>1</v>
      </c>
      <c r="I121" s="219"/>
      <c r="J121" s="220">
        <f>ROUND(I121*H121,2)</f>
        <v>0</v>
      </c>
      <c r="K121" s="216" t="s">
        <v>19</v>
      </c>
      <c r="L121" s="46"/>
      <c r="M121" s="221" t="s">
        <v>19</v>
      </c>
      <c r="N121" s="222" t="s">
        <v>44</v>
      </c>
      <c r="O121" s="86"/>
      <c r="P121" s="223">
        <f>O121*H121</f>
        <v>0</v>
      </c>
      <c r="Q121" s="223">
        <v>2</v>
      </c>
      <c r="R121" s="223">
        <f>Q121*H121</f>
        <v>2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166</v>
      </c>
      <c r="AT121" s="225" t="s">
        <v>161</v>
      </c>
      <c r="AU121" s="225" t="s">
        <v>81</v>
      </c>
      <c r="AY121" s="19" t="s">
        <v>159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81</v>
      </c>
      <c r="BK121" s="226">
        <f>ROUND(I121*H121,2)</f>
        <v>0</v>
      </c>
      <c r="BL121" s="19" t="s">
        <v>166</v>
      </c>
      <c r="BM121" s="225" t="s">
        <v>2103</v>
      </c>
    </row>
    <row r="122" s="2" customFormat="1">
      <c r="A122" s="40"/>
      <c r="B122" s="41"/>
      <c r="C122" s="42"/>
      <c r="D122" s="234" t="s">
        <v>1106</v>
      </c>
      <c r="E122" s="42"/>
      <c r="F122" s="275" t="s">
        <v>2104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1106</v>
      </c>
      <c r="AU122" s="19" t="s">
        <v>81</v>
      </c>
    </row>
    <row r="123" s="2" customFormat="1" ht="24.15" customHeight="1">
      <c r="A123" s="40"/>
      <c r="B123" s="41"/>
      <c r="C123" s="214" t="s">
        <v>290</v>
      </c>
      <c r="D123" s="214" t="s">
        <v>161</v>
      </c>
      <c r="E123" s="215" t="s">
        <v>2105</v>
      </c>
      <c r="F123" s="216" t="s">
        <v>2106</v>
      </c>
      <c r="G123" s="217" t="s">
        <v>2044</v>
      </c>
      <c r="H123" s="218">
        <v>1</v>
      </c>
      <c r="I123" s="219"/>
      <c r="J123" s="220">
        <f>ROUND(I123*H123,2)</f>
        <v>0</v>
      </c>
      <c r="K123" s="216" t="s">
        <v>19</v>
      </c>
      <c r="L123" s="46"/>
      <c r="M123" s="221" t="s">
        <v>19</v>
      </c>
      <c r="N123" s="222" t="s">
        <v>44</v>
      </c>
      <c r="O123" s="86"/>
      <c r="P123" s="223">
        <f>O123*H123</f>
        <v>0</v>
      </c>
      <c r="Q123" s="223">
        <v>2</v>
      </c>
      <c r="R123" s="223">
        <f>Q123*H123</f>
        <v>2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166</v>
      </c>
      <c r="AT123" s="225" t="s">
        <v>161</v>
      </c>
      <c r="AU123" s="225" t="s">
        <v>81</v>
      </c>
      <c r="AY123" s="19" t="s">
        <v>159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81</v>
      </c>
      <c r="BK123" s="226">
        <f>ROUND(I123*H123,2)</f>
        <v>0</v>
      </c>
      <c r="BL123" s="19" t="s">
        <v>166</v>
      </c>
      <c r="BM123" s="225" t="s">
        <v>2107</v>
      </c>
    </row>
    <row r="124" s="2" customFormat="1">
      <c r="A124" s="40"/>
      <c r="B124" s="41"/>
      <c r="C124" s="42"/>
      <c r="D124" s="234" t="s">
        <v>1106</v>
      </c>
      <c r="E124" s="42"/>
      <c r="F124" s="275" t="s">
        <v>2108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1106</v>
      </c>
      <c r="AU124" s="19" t="s">
        <v>81</v>
      </c>
    </row>
    <row r="125" s="2" customFormat="1" ht="24.15" customHeight="1">
      <c r="A125" s="40"/>
      <c r="B125" s="41"/>
      <c r="C125" s="214" t="s">
        <v>296</v>
      </c>
      <c r="D125" s="214" t="s">
        <v>161</v>
      </c>
      <c r="E125" s="215" t="s">
        <v>2109</v>
      </c>
      <c r="F125" s="216" t="s">
        <v>2110</v>
      </c>
      <c r="G125" s="217" t="s">
        <v>2044</v>
      </c>
      <c r="H125" s="218">
        <v>1</v>
      </c>
      <c r="I125" s="219"/>
      <c r="J125" s="220">
        <f>ROUND(I125*H125,2)</f>
        <v>0</v>
      </c>
      <c r="K125" s="216" t="s">
        <v>19</v>
      </c>
      <c r="L125" s="46"/>
      <c r="M125" s="221" t="s">
        <v>19</v>
      </c>
      <c r="N125" s="222" t="s">
        <v>44</v>
      </c>
      <c r="O125" s="86"/>
      <c r="P125" s="223">
        <f>O125*H125</f>
        <v>0</v>
      </c>
      <c r="Q125" s="223">
        <v>1</v>
      </c>
      <c r="R125" s="223">
        <f>Q125*H125</f>
        <v>1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166</v>
      </c>
      <c r="AT125" s="225" t="s">
        <v>161</v>
      </c>
      <c r="AU125" s="225" t="s">
        <v>81</v>
      </c>
      <c r="AY125" s="19" t="s">
        <v>159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81</v>
      </c>
      <c r="BK125" s="226">
        <f>ROUND(I125*H125,2)</f>
        <v>0</v>
      </c>
      <c r="BL125" s="19" t="s">
        <v>166</v>
      </c>
      <c r="BM125" s="225" t="s">
        <v>2111</v>
      </c>
    </row>
    <row r="126" s="2" customFormat="1">
      <c r="A126" s="40"/>
      <c r="B126" s="41"/>
      <c r="C126" s="42"/>
      <c r="D126" s="234" t="s">
        <v>1106</v>
      </c>
      <c r="E126" s="42"/>
      <c r="F126" s="275" t="s">
        <v>2112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1106</v>
      </c>
      <c r="AU126" s="19" t="s">
        <v>81</v>
      </c>
    </row>
    <row r="127" s="2" customFormat="1" ht="24.15" customHeight="1">
      <c r="A127" s="40"/>
      <c r="B127" s="41"/>
      <c r="C127" s="214" t="s">
        <v>302</v>
      </c>
      <c r="D127" s="214" t="s">
        <v>161</v>
      </c>
      <c r="E127" s="215" t="s">
        <v>2113</v>
      </c>
      <c r="F127" s="216" t="s">
        <v>2114</v>
      </c>
      <c r="G127" s="217" t="s">
        <v>2044</v>
      </c>
      <c r="H127" s="218">
        <v>6</v>
      </c>
      <c r="I127" s="219"/>
      <c r="J127" s="220">
        <f>ROUND(I127*H127,2)</f>
        <v>0</v>
      </c>
      <c r="K127" s="216" t="s">
        <v>19</v>
      </c>
      <c r="L127" s="46"/>
      <c r="M127" s="221" t="s">
        <v>19</v>
      </c>
      <c r="N127" s="222" t="s">
        <v>44</v>
      </c>
      <c r="O127" s="86"/>
      <c r="P127" s="223">
        <f>O127*H127</f>
        <v>0</v>
      </c>
      <c r="Q127" s="223">
        <v>0.29999999999999999</v>
      </c>
      <c r="R127" s="223">
        <f>Q127*H127</f>
        <v>1.7999999999999998</v>
      </c>
      <c r="S127" s="223">
        <v>0</v>
      </c>
      <c r="T127" s="22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166</v>
      </c>
      <c r="AT127" s="225" t="s">
        <v>161</v>
      </c>
      <c r="AU127" s="225" t="s">
        <v>81</v>
      </c>
      <c r="AY127" s="19" t="s">
        <v>159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81</v>
      </c>
      <c r="BK127" s="226">
        <f>ROUND(I127*H127,2)</f>
        <v>0</v>
      </c>
      <c r="BL127" s="19" t="s">
        <v>166</v>
      </c>
      <c r="BM127" s="225" t="s">
        <v>2115</v>
      </c>
    </row>
    <row r="128" s="2" customFormat="1">
      <c r="A128" s="40"/>
      <c r="B128" s="41"/>
      <c r="C128" s="42"/>
      <c r="D128" s="234" t="s">
        <v>1106</v>
      </c>
      <c r="E128" s="42"/>
      <c r="F128" s="275" t="s">
        <v>2116</v>
      </c>
      <c r="G128" s="42"/>
      <c r="H128" s="42"/>
      <c r="I128" s="229"/>
      <c r="J128" s="42"/>
      <c r="K128" s="42"/>
      <c r="L128" s="46"/>
      <c r="M128" s="230"/>
      <c r="N128" s="231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1106</v>
      </c>
      <c r="AU128" s="19" t="s">
        <v>81</v>
      </c>
    </row>
    <row r="129" s="2" customFormat="1" ht="16.5" customHeight="1">
      <c r="A129" s="40"/>
      <c r="B129" s="41"/>
      <c r="C129" s="214" t="s">
        <v>308</v>
      </c>
      <c r="D129" s="214" t="s">
        <v>161</v>
      </c>
      <c r="E129" s="215" t="s">
        <v>2117</v>
      </c>
      <c r="F129" s="216" t="s">
        <v>2118</v>
      </c>
      <c r="G129" s="217" t="s">
        <v>2044</v>
      </c>
      <c r="H129" s="218">
        <v>6</v>
      </c>
      <c r="I129" s="219"/>
      <c r="J129" s="220">
        <f>ROUND(I129*H129,2)</f>
        <v>0</v>
      </c>
      <c r="K129" s="216" t="s">
        <v>19</v>
      </c>
      <c r="L129" s="46"/>
      <c r="M129" s="221" t="s">
        <v>19</v>
      </c>
      <c r="N129" s="222" t="s">
        <v>44</v>
      </c>
      <c r="O129" s="86"/>
      <c r="P129" s="223">
        <f>O129*H129</f>
        <v>0</v>
      </c>
      <c r="Q129" s="223">
        <v>2</v>
      </c>
      <c r="R129" s="223">
        <f>Q129*H129</f>
        <v>12</v>
      </c>
      <c r="S129" s="223">
        <v>0</v>
      </c>
      <c r="T129" s="224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5" t="s">
        <v>166</v>
      </c>
      <c r="AT129" s="225" t="s">
        <v>161</v>
      </c>
      <c r="AU129" s="225" t="s">
        <v>81</v>
      </c>
      <c r="AY129" s="19" t="s">
        <v>159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9" t="s">
        <v>81</v>
      </c>
      <c r="BK129" s="226">
        <f>ROUND(I129*H129,2)</f>
        <v>0</v>
      </c>
      <c r="BL129" s="19" t="s">
        <v>166</v>
      </c>
      <c r="BM129" s="225" t="s">
        <v>2119</v>
      </c>
    </row>
    <row r="130" s="2" customFormat="1">
      <c r="A130" s="40"/>
      <c r="B130" s="41"/>
      <c r="C130" s="42"/>
      <c r="D130" s="234" t="s">
        <v>1106</v>
      </c>
      <c r="E130" s="42"/>
      <c r="F130" s="275" t="s">
        <v>2120</v>
      </c>
      <c r="G130" s="42"/>
      <c r="H130" s="42"/>
      <c r="I130" s="229"/>
      <c r="J130" s="42"/>
      <c r="K130" s="42"/>
      <c r="L130" s="46"/>
      <c r="M130" s="230"/>
      <c r="N130" s="231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1106</v>
      </c>
      <c r="AU130" s="19" t="s">
        <v>81</v>
      </c>
    </row>
    <row r="131" s="2" customFormat="1" ht="16.5" customHeight="1">
      <c r="A131" s="40"/>
      <c r="B131" s="41"/>
      <c r="C131" s="214" t="s">
        <v>315</v>
      </c>
      <c r="D131" s="214" t="s">
        <v>161</v>
      </c>
      <c r="E131" s="215" t="s">
        <v>2121</v>
      </c>
      <c r="F131" s="216" t="s">
        <v>2122</v>
      </c>
      <c r="G131" s="217" t="s">
        <v>2044</v>
      </c>
      <c r="H131" s="218">
        <v>6</v>
      </c>
      <c r="I131" s="219"/>
      <c r="J131" s="220">
        <f>ROUND(I131*H131,2)</f>
        <v>0</v>
      </c>
      <c r="K131" s="216" t="s">
        <v>19</v>
      </c>
      <c r="L131" s="46"/>
      <c r="M131" s="221" t="s">
        <v>19</v>
      </c>
      <c r="N131" s="222" t="s">
        <v>44</v>
      </c>
      <c r="O131" s="86"/>
      <c r="P131" s="223">
        <f>O131*H131</f>
        <v>0</v>
      </c>
      <c r="Q131" s="223">
        <v>1.5</v>
      </c>
      <c r="R131" s="223">
        <f>Q131*H131</f>
        <v>9</v>
      </c>
      <c r="S131" s="223">
        <v>0</v>
      </c>
      <c r="T131" s="224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166</v>
      </c>
      <c r="AT131" s="225" t="s">
        <v>161</v>
      </c>
      <c r="AU131" s="225" t="s">
        <v>81</v>
      </c>
      <c r="AY131" s="19" t="s">
        <v>159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81</v>
      </c>
      <c r="BK131" s="226">
        <f>ROUND(I131*H131,2)</f>
        <v>0</v>
      </c>
      <c r="BL131" s="19" t="s">
        <v>166</v>
      </c>
      <c r="BM131" s="225" t="s">
        <v>2123</v>
      </c>
    </row>
    <row r="132" s="2" customFormat="1">
      <c r="A132" s="40"/>
      <c r="B132" s="41"/>
      <c r="C132" s="42"/>
      <c r="D132" s="234" t="s">
        <v>1106</v>
      </c>
      <c r="E132" s="42"/>
      <c r="F132" s="275" t="s">
        <v>2124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1106</v>
      </c>
      <c r="AU132" s="19" t="s">
        <v>81</v>
      </c>
    </row>
    <row r="133" s="2" customFormat="1" ht="24.15" customHeight="1">
      <c r="A133" s="40"/>
      <c r="B133" s="41"/>
      <c r="C133" s="214" t="s">
        <v>321</v>
      </c>
      <c r="D133" s="214" t="s">
        <v>161</v>
      </c>
      <c r="E133" s="215" t="s">
        <v>2125</v>
      </c>
      <c r="F133" s="216" t="s">
        <v>2126</v>
      </c>
      <c r="G133" s="217" t="s">
        <v>2027</v>
      </c>
      <c r="H133" s="218">
        <v>8</v>
      </c>
      <c r="I133" s="219"/>
      <c r="J133" s="220">
        <f>ROUND(I133*H133,2)</f>
        <v>0</v>
      </c>
      <c r="K133" s="216" t="s">
        <v>19</v>
      </c>
      <c r="L133" s="46"/>
      <c r="M133" s="221" t="s">
        <v>19</v>
      </c>
      <c r="N133" s="222" t="s">
        <v>44</v>
      </c>
      <c r="O133" s="86"/>
      <c r="P133" s="223">
        <f>O133*H133</f>
        <v>0</v>
      </c>
      <c r="Q133" s="223">
        <v>10</v>
      </c>
      <c r="R133" s="223">
        <f>Q133*H133</f>
        <v>80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166</v>
      </c>
      <c r="AT133" s="225" t="s">
        <v>161</v>
      </c>
      <c r="AU133" s="225" t="s">
        <v>81</v>
      </c>
      <c r="AY133" s="19" t="s">
        <v>159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81</v>
      </c>
      <c r="BK133" s="226">
        <f>ROUND(I133*H133,2)</f>
        <v>0</v>
      </c>
      <c r="BL133" s="19" t="s">
        <v>166</v>
      </c>
      <c r="BM133" s="225" t="s">
        <v>2127</v>
      </c>
    </row>
    <row r="134" s="2" customFormat="1" ht="24.15" customHeight="1">
      <c r="A134" s="40"/>
      <c r="B134" s="41"/>
      <c r="C134" s="214" t="s">
        <v>327</v>
      </c>
      <c r="D134" s="214" t="s">
        <v>161</v>
      </c>
      <c r="E134" s="215" t="s">
        <v>2128</v>
      </c>
      <c r="F134" s="216" t="s">
        <v>2129</v>
      </c>
      <c r="G134" s="217" t="s">
        <v>2027</v>
      </c>
      <c r="H134" s="218">
        <v>2</v>
      </c>
      <c r="I134" s="219"/>
      <c r="J134" s="220">
        <f>ROUND(I134*H134,2)</f>
        <v>0</v>
      </c>
      <c r="K134" s="216" t="s">
        <v>19</v>
      </c>
      <c r="L134" s="46"/>
      <c r="M134" s="221" t="s">
        <v>19</v>
      </c>
      <c r="N134" s="222" t="s">
        <v>44</v>
      </c>
      <c r="O134" s="86"/>
      <c r="P134" s="223">
        <f>O134*H134</f>
        <v>0</v>
      </c>
      <c r="Q134" s="223">
        <v>19</v>
      </c>
      <c r="R134" s="223">
        <f>Q134*H134</f>
        <v>38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166</v>
      </c>
      <c r="AT134" s="225" t="s">
        <v>161</v>
      </c>
      <c r="AU134" s="225" t="s">
        <v>81</v>
      </c>
      <c r="AY134" s="19" t="s">
        <v>159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81</v>
      </c>
      <c r="BK134" s="226">
        <f>ROUND(I134*H134,2)</f>
        <v>0</v>
      </c>
      <c r="BL134" s="19" t="s">
        <v>166</v>
      </c>
      <c r="BM134" s="225" t="s">
        <v>2130</v>
      </c>
    </row>
    <row r="135" s="12" customFormat="1" ht="25.92" customHeight="1">
      <c r="A135" s="12"/>
      <c r="B135" s="198"/>
      <c r="C135" s="199"/>
      <c r="D135" s="200" t="s">
        <v>72</v>
      </c>
      <c r="E135" s="201" t="s">
        <v>2131</v>
      </c>
      <c r="F135" s="201" t="s">
        <v>2132</v>
      </c>
      <c r="G135" s="199"/>
      <c r="H135" s="199"/>
      <c r="I135" s="202"/>
      <c r="J135" s="203">
        <f>BK135</f>
        <v>0</v>
      </c>
      <c r="K135" s="199"/>
      <c r="L135" s="204"/>
      <c r="M135" s="205"/>
      <c r="N135" s="206"/>
      <c r="O135" s="206"/>
      <c r="P135" s="207">
        <f>SUM(P136:P139)</f>
        <v>0</v>
      </c>
      <c r="Q135" s="206"/>
      <c r="R135" s="207">
        <f>SUM(R136:R139)</f>
        <v>0</v>
      </c>
      <c r="S135" s="206"/>
      <c r="T135" s="208">
        <f>SUM(T136:T139)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9" t="s">
        <v>81</v>
      </c>
      <c r="AT135" s="210" t="s">
        <v>72</v>
      </c>
      <c r="AU135" s="210" t="s">
        <v>73</v>
      </c>
      <c r="AY135" s="209" t="s">
        <v>159</v>
      </c>
      <c r="BK135" s="211">
        <f>SUM(BK136:BK139)</f>
        <v>0</v>
      </c>
    </row>
    <row r="136" s="2" customFormat="1" ht="24.15" customHeight="1">
      <c r="A136" s="40"/>
      <c r="B136" s="41"/>
      <c r="C136" s="214" t="s">
        <v>333</v>
      </c>
      <c r="D136" s="214" t="s">
        <v>161</v>
      </c>
      <c r="E136" s="215" t="s">
        <v>2133</v>
      </c>
      <c r="F136" s="216" t="s">
        <v>2134</v>
      </c>
      <c r="G136" s="217" t="s">
        <v>2135</v>
      </c>
      <c r="H136" s="218">
        <v>4</v>
      </c>
      <c r="I136" s="219"/>
      <c r="J136" s="220">
        <f>ROUND(I136*H136,2)</f>
        <v>0</v>
      </c>
      <c r="K136" s="216" t="s">
        <v>19</v>
      </c>
      <c r="L136" s="46"/>
      <c r="M136" s="221" t="s">
        <v>19</v>
      </c>
      <c r="N136" s="222" t="s">
        <v>44</v>
      </c>
      <c r="O136" s="86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166</v>
      </c>
      <c r="AT136" s="225" t="s">
        <v>161</v>
      </c>
      <c r="AU136" s="225" t="s">
        <v>81</v>
      </c>
      <c r="AY136" s="19" t="s">
        <v>159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81</v>
      </c>
      <c r="BK136" s="226">
        <f>ROUND(I136*H136,2)</f>
        <v>0</v>
      </c>
      <c r="BL136" s="19" t="s">
        <v>166</v>
      </c>
      <c r="BM136" s="225" t="s">
        <v>2136</v>
      </c>
    </row>
    <row r="137" s="2" customFormat="1" ht="16.5" customHeight="1">
      <c r="A137" s="40"/>
      <c r="B137" s="41"/>
      <c r="C137" s="214" t="s">
        <v>341</v>
      </c>
      <c r="D137" s="214" t="s">
        <v>161</v>
      </c>
      <c r="E137" s="215" t="s">
        <v>2137</v>
      </c>
      <c r="F137" s="216" t="s">
        <v>2138</v>
      </c>
      <c r="G137" s="217" t="s">
        <v>2135</v>
      </c>
      <c r="H137" s="218">
        <v>4</v>
      </c>
      <c r="I137" s="219"/>
      <c r="J137" s="220">
        <f>ROUND(I137*H137,2)</f>
        <v>0</v>
      </c>
      <c r="K137" s="216" t="s">
        <v>19</v>
      </c>
      <c r="L137" s="46"/>
      <c r="M137" s="221" t="s">
        <v>19</v>
      </c>
      <c r="N137" s="222" t="s">
        <v>44</v>
      </c>
      <c r="O137" s="86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166</v>
      </c>
      <c r="AT137" s="225" t="s">
        <v>161</v>
      </c>
      <c r="AU137" s="225" t="s">
        <v>81</v>
      </c>
      <c r="AY137" s="19" t="s">
        <v>159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81</v>
      </c>
      <c r="BK137" s="226">
        <f>ROUND(I137*H137,2)</f>
        <v>0</v>
      </c>
      <c r="BL137" s="19" t="s">
        <v>166</v>
      </c>
      <c r="BM137" s="225" t="s">
        <v>2139</v>
      </c>
    </row>
    <row r="138" s="2" customFormat="1" ht="16.5" customHeight="1">
      <c r="A138" s="40"/>
      <c r="B138" s="41"/>
      <c r="C138" s="214" t="s">
        <v>347</v>
      </c>
      <c r="D138" s="214" t="s">
        <v>161</v>
      </c>
      <c r="E138" s="215" t="s">
        <v>2140</v>
      </c>
      <c r="F138" s="216" t="s">
        <v>2141</v>
      </c>
      <c r="G138" s="217" t="s">
        <v>2135</v>
      </c>
      <c r="H138" s="218">
        <v>6</v>
      </c>
      <c r="I138" s="219"/>
      <c r="J138" s="220">
        <f>ROUND(I138*H138,2)</f>
        <v>0</v>
      </c>
      <c r="K138" s="216" t="s">
        <v>19</v>
      </c>
      <c r="L138" s="46"/>
      <c r="M138" s="221" t="s">
        <v>19</v>
      </c>
      <c r="N138" s="222" t="s">
        <v>44</v>
      </c>
      <c r="O138" s="86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5" t="s">
        <v>166</v>
      </c>
      <c r="AT138" s="225" t="s">
        <v>161</v>
      </c>
      <c r="AU138" s="225" t="s">
        <v>81</v>
      </c>
      <c r="AY138" s="19" t="s">
        <v>159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9" t="s">
        <v>81</v>
      </c>
      <c r="BK138" s="226">
        <f>ROUND(I138*H138,2)</f>
        <v>0</v>
      </c>
      <c r="BL138" s="19" t="s">
        <v>166</v>
      </c>
      <c r="BM138" s="225" t="s">
        <v>2142</v>
      </c>
    </row>
    <row r="139" s="2" customFormat="1" ht="16.5" customHeight="1">
      <c r="A139" s="40"/>
      <c r="B139" s="41"/>
      <c r="C139" s="214" t="s">
        <v>353</v>
      </c>
      <c r="D139" s="214" t="s">
        <v>161</v>
      </c>
      <c r="E139" s="215" t="s">
        <v>2143</v>
      </c>
      <c r="F139" s="216" t="s">
        <v>2144</v>
      </c>
      <c r="G139" s="217" t="s">
        <v>2135</v>
      </c>
      <c r="H139" s="218">
        <v>6</v>
      </c>
      <c r="I139" s="219"/>
      <c r="J139" s="220">
        <f>ROUND(I139*H139,2)</f>
        <v>0</v>
      </c>
      <c r="K139" s="216" t="s">
        <v>19</v>
      </c>
      <c r="L139" s="46"/>
      <c r="M139" s="221" t="s">
        <v>19</v>
      </c>
      <c r="N139" s="222" t="s">
        <v>44</v>
      </c>
      <c r="O139" s="86"/>
      <c r="P139" s="223">
        <f>O139*H139</f>
        <v>0</v>
      </c>
      <c r="Q139" s="223">
        <v>0</v>
      </c>
      <c r="R139" s="223">
        <f>Q139*H139</f>
        <v>0</v>
      </c>
      <c r="S139" s="223">
        <v>0</v>
      </c>
      <c r="T139" s="224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166</v>
      </c>
      <c r="AT139" s="225" t="s">
        <v>161</v>
      </c>
      <c r="AU139" s="225" t="s">
        <v>81</v>
      </c>
      <c r="AY139" s="19" t="s">
        <v>159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81</v>
      </c>
      <c r="BK139" s="226">
        <f>ROUND(I139*H139,2)</f>
        <v>0</v>
      </c>
      <c r="BL139" s="19" t="s">
        <v>166</v>
      </c>
      <c r="BM139" s="225" t="s">
        <v>2145</v>
      </c>
    </row>
    <row r="140" s="12" customFormat="1" ht="25.92" customHeight="1">
      <c r="A140" s="12"/>
      <c r="B140" s="198"/>
      <c r="C140" s="199"/>
      <c r="D140" s="200" t="s">
        <v>72</v>
      </c>
      <c r="E140" s="201" t="s">
        <v>157</v>
      </c>
      <c r="F140" s="201" t="s">
        <v>158</v>
      </c>
      <c r="G140" s="199"/>
      <c r="H140" s="199"/>
      <c r="I140" s="202"/>
      <c r="J140" s="203">
        <f>BK140</f>
        <v>0</v>
      </c>
      <c r="K140" s="199"/>
      <c r="L140" s="204"/>
      <c r="M140" s="205"/>
      <c r="N140" s="206"/>
      <c r="O140" s="206"/>
      <c r="P140" s="207">
        <f>P141</f>
        <v>0</v>
      </c>
      <c r="Q140" s="206"/>
      <c r="R140" s="207">
        <f>R141</f>
        <v>0.042000000000000003</v>
      </c>
      <c r="S140" s="206"/>
      <c r="T140" s="208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9" t="s">
        <v>81</v>
      </c>
      <c r="AT140" s="210" t="s">
        <v>72</v>
      </c>
      <c r="AU140" s="210" t="s">
        <v>73</v>
      </c>
      <c r="AY140" s="209" t="s">
        <v>159</v>
      </c>
      <c r="BK140" s="211">
        <f>BK141</f>
        <v>0</v>
      </c>
    </row>
    <row r="141" s="12" customFormat="1" ht="22.8" customHeight="1">
      <c r="A141" s="12"/>
      <c r="B141" s="198"/>
      <c r="C141" s="199"/>
      <c r="D141" s="200" t="s">
        <v>72</v>
      </c>
      <c r="E141" s="212" t="s">
        <v>215</v>
      </c>
      <c r="F141" s="212" t="s">
        <v>742</v>
      </c>
      <c r="G141" s="199"/>
      <c r="H141" s="199"/>
      <c r="I141" s="202"/>
      <c r="J141" s="213">
        <f>BK141</f>
        <v>0</v>
      </c>
      <c r="K141" s="199"/>
      <c r="L141" s="204"/>
      <c r="M141" s="205"/>
      <c r="N141" s="206"/>
      <c r="O141" s="206"/>
      <c r="P141" s="207">
        <f>SUM(P142:P143)</f>
        <v>0</v>
      </c>
      <c r="Q141" s="206"/>
      <c r="R141" s="207">
        <f>SUM(R142:R143)</f>
        <v>0.042000000000000003</v>
      </c>
      <c r="S141" s="206"/>
      <c r="T141" s="208">
        <f>SUM(T142:T143)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9" t="s">
        <v>81</v>
      </c>
      <c r="AT141" s="210" t="s">
        <v>72</v>
      </c>
      <c r="AU141" s="210" t="s">
        <v>81</v>
      </c>
      <c r="AY141" s="209" t="s">
        <v>159</v>
      </c>
      <c r="BK141" s="211">
        <f>SUM(BK142:BK143)</f>
        <v>0</v>
      </c>
    </row>
    <row r="142" s="2" customFormat="1" ht="37.8" customHeight="1">
      <c r="A142" s="40"/>
      <c r="B142" s="41"/>
      <c r="C142" s="214" t="s">
        <v>360</v>
      </c>
      <c r="D142" s="214" t="s">
        <v>161</v>
      </c>
      <c r="E142" s="215" t="s">
        <v>804</v>
      </c>
      <c r="F142" s="216" t="s">
        <v>805</v>
      </c>
      <c r="G142" s="217" t="s">
        <v>164</v>
      </c>
      <c r="H142" s="218">
        <v>200</v>
      </c>
      <c r="I142" s="219"/>
      <c r="J142" s="220">
        <f>ROUND(I142*H142,2)</f>
        <v>0</v>
      </c>
      <c r="K142" s="216" t="s">
        <v>165</v>
      </c>
      <c r="L142" s="46"/>
      <c r="M142" s="221" t="s">
        <v>19</v>
      </c>
      <c r="N142" s="222" t="s">
        <v>44</v>
      </c>
      <c r="O142" s="86"/>
      <c r="P142" s="223">
        <f>O142*H142</f>
        <v>0</v>
      </c>
      <c r="Q142" s="223">
        <v>0.00021000000000000001</v>
      </c>
      <c r="R142" s="223">
        <f>Q142*H142</f>
        <v>0.042000000000000003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166</v>
      </c>
      <c r="AT142" s="225" t="s">
        <v>161</v>
      </c>
      <c r="AU142" s="225" t="s">
        <v>83</v>
      </c>
      <c r="AY142" s="19" t="s">
        <v>159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81</v>
      </c>
      <c r="BK142" s="226">
        <f>ROUND(I142*H142,2)</f>
        <v>0</v>
      </c>
      <c r="BL142" s="19" t="s">
        <v>166</v>
      </c>
      <c r="BM142" s="225" t="s">
        <v>2146</v>
      </c>
    </row>
    <row r="143" s="2" customFormat="1">
      <c r="A143" s="40"/>
      <c r="B143" s="41"/>
      <c r="C143" s="42"/>
      <c r="D143" s="227" t="s">
        <v>168</v>
      </c>
      <c r="E143" s="42"/>
      <c r="F143" s="228" t="s">
        <v>807</v>
      </c>
      <c r="G143" s="42"/>
      <c r="H143" s="42"/>
      <c r="I143" s="229"/>
      <c r="J143" s="42"/>
      <c r="K143" s="42"/>
      <c r="L143" s="46"/>
      <c r="M143" s="282"/>
      <c r="N143" s="283"/>
      <c r="O143" s="279"/>
      <c r="P143" s="279"/>
      <c r="Q143" s="279"/>
      <c r="R143" s="279"/>
      <c r="S143" s="279"/>
      <c r="T143" s="284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168</v>
      </c>
      <c r="AU143" s="19" t="s">
        <v>83</v>
      </c>
    </row>
    <row r="144" s="2" customFormat="1" ht="6.96" customHeight="1">
      <c r="A144" s="40"/>
      <c r="B144" s="61"/>
      <c r="C144" s="62"/>
      <c r="D144" s="62"/>
      <c r="E144" s="62"/>
      <c r="F144" s="62"/>
      <c r="G144" s="62"/>
      <c r="H144" s="62"/>
      <c r="I144" s="62"/>
      <c r="J144" s="62"/>
      <c r="K144" s="62"/>
      <c r="L144" s="46"/>
      <c r="M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</row>
  </sheetData>
  <sheetProtection sheet="1" autoFilter="0" formatColumns="0" formatRows="0" objects="1" scenarios="1" spinCount="100000" saltValue="RT9tawYuzgOPBvQsj6Zq7MFT/l7X2CfFtMGCz1rdNC1FuuDfHpwKfaDFnnatEj9Ct3shmz+Ic20mZ6q0N2nJTA==" hashValue="GrO2dGdqZDoYu6CcE0SpeK7tKrwdkFeYZwo/nKnBSR4gXX6JDeIkn/psWt/+EfjzK016wBrrOUO6ditbASJ1AA==" algorithmName="SHA-512" password="CC35"/>
  <autoFilter ref="C85:K143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143" r:id="rId1" display="https://podminky.urs.cz/item/CS_URS_2024_01/9491011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112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Rekonstrukce a přístavba hasičské zbrojnice, Velké Chvojno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113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2147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14. 4. 2024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19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4" t="s">
        <v>28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29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28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31</v>
      </c>
      <c r="E20" s="40"/>
      <c r="F20" s="40"/>
      <c r="G20" s="40"/>
      <c r="H20" s="40"/>
      <c r="I20" s="144" t="s">
        <v>26</v>
      </c>
      <c r="J20" s="135" t="s">
        <v>19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32</v>
      </c>
      <c r="F21" s="40"/>
      <c r="G21" s="40"/>
      <c r="H21" s="40"/>
      <c r="I21" s="144" t="s">
        <v>28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34</v>
      </c>
      <c r="E23" s="40"/>
      <c r="F23" s="40"/>
      <c r="G23" s="40"/>
      <c r="H23" s="40"/>
      <c r="I23" s="144" t="s">
        <v>26</v>
      </c>
      <c r="J23" s="135" t="s">
        <v>35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36</v>
      </c>
      <c r="F24" s="40"/>
      <c r="G24" s="40"/>
      <c r="H24" s="40"/>
      <c r="I24" s="144" t="s">
        <v>28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37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39</v>
      </c>
      <c r="E30" s="40"/>
      <c r="F30" s="40"/>
      <c r="G30" s="40"/>
      <c r="H30" s="40"/>
      <c r="I30" s="40"/>
      <c r="J30" s="155">
        <f>ROUND(J87,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41</v>
      </c>
      <c r="G32" s="40"/>
      <c r="H32" s="40"/>
      <c r="I32" s="156" t="s">
        <v>40</v>
      </c>
      <c r="J32" s="156" t="s">
        <v>42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43</v>
      </c>
      <c r="E33" s="144" t="s">
        <v>44</v>
      </c>
      <c r="F33" s="158">
        <f>ROUND((SUM(BE87:BE173)),  2)</f>
        <v>0</v>
      </c>
      <c r="G33" s="40"/>
      <c r="H33" s="40"/>
      <c r="I33" s="159">
        <v>0.20999999999999999</v>
      </c>
      <c r="J33" s="158">
        <f>ROUND(((SUM(BE87:BE173))*I33),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45</v>
      </c>
      <c r="F34" s="158">
        <f>ROUND((SUM(BF87:BF173)),  2)</f>
        <v>0</v>
      </c>
      <c r="G34" s="40"/>
      <c r="H34" s="40"/>
      <c r="I34" s="159">
        <v>0.12</v>
      </c>
      <c r="J34" s="158">
        <f>ROUND(((SUM(BF87:BF173))*I34),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46</v>
      </c>
      <c r="F35" s="158">
        <f>ROUND((SUM(BG87:BG173)),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47</v>
      </c>
      <c r="F36" s="158">
        <f>ROUND((SUM(BH87:BH173)),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48</v>
      </c>
      <c r="F37" s="158">
        <f>ROUND((SUM(BI87:BI173)),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49</v>
      </c>
      <c r="E39" s="162"/>
      <c r="F39" s="162"/>
      <c r="G39" s="163" t="s">
        <v>50</v>
      </c>
      <c r="H39" s="164" t="s">
        <v>51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115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Rekonstrukce a přístavba hasičské zbrojnice, Velké Chvojno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113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D.1.4.b - Zařízení pro vytápění staveb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Velké Chvojno</v>
      </c>
      <c r="G52" s="42"/>
      <c r="H52" s="42"/>
      <c r="I52" s="34" t="s">
        <v>23</v>
      </c>
      <c r="J52" s="74" t="str">
        <f>IF(J12="","",J12)</f>
        <v>14. 4. 2024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Obec Velké Chvojno</v>
      </c>
      <c r="G54" s="42"/>
      <c r="H54" s="42"/>
      <c r="I54" s="34" t="s">
        <v>31</v>
      </c>
      <c r="J54" s="38" t="str">
        <f>E21</f>
        <v>Ing.arch. Andrea Hrušková, Ateliér Hruška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Jan Doležal, Ústí nad Labem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116</v>
      </c>
      <c r="D57" s="173"/>
      <c r="E57" s="173"/>
      <c r="F57" s="173"/>
      <c r="G57" s="173"/>
      <c r="H57" s="173"/>
      <c r="I57" s="173"/>
      <c r="J57" s="174" t="s">
        <v>117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71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118</v>
      </c>
    </row>
    <row r="60" s="9" customFormat="1" ht="24.96" customHeight="1">
      <c r="A60" s="9"/>
      <c r="B60" s="176"/>
      <c r="C60" s="177"/>
      <c r="D60" s="178" t="s">
        <v>119</v>
      </c>
      <c r="E60" s="179"/>
      <c r="F60" s="179"/>
      <c r="G60" s="179"/>
      <c r="H60" s="179"/>
      <c r="I60" s="179"/>
      <c r="J60" s="180">
        <f>J88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126</v>
      </c>
      <c r="E61" s="184"/>
      <c r="F61" s="184"/>
      <c r="G61" s="184"/>
      <c r="H61" s="184"/>
      <c r="I61" s="184"/>
      <c r="J61" s="185">
        <f>J89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76"/>
      <c r="C62" s="177"/>
      <c r="D62" s="178" t="s">
        <v>129</v>
      </c>
      <c r="E62" s="179"/>
      <c r="F62" s="179"/>
      <c r="G62" s="179"/>
      <c r="H62" s="179"/>
      <c r="I62" s="179"/>
      <c r="J62" s="180">
        <f>J92</f>
        <v>0</v>
      </c>
      <c r="K62" s="177"/>
      <c r="L62" s="18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2"/>
      <c r="C63" s="127"/>
      <c r="D63" s="183" t="s">
        <v>2148</v>
      </c>
      <c r="E63" s="184"/>
      <c r="F63" s="184"/>
      <c r="G63" s="184"/>
      <c r="H63" s="184"/>
      <c r="I63" s="184"/>
      <c r="J63" s="185">
        <f>J93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2149</v>
      </c>
      <c r="E64" s="184"/>
      <c r="F64" s="184"/>
      <c r="G64" s="184"/>
      <c r="H64" s="184"/>
      <c r="I64" s="184"/>
      <c r="J64" s="185">
        <f>J112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2"/>
      <c r="C65" s="127"/>
      <c r="D65" s="183" t="s">
        <v>2150</v>
      </c>
      <c r="E65" s="184"/>
      <c r="F65" s="184"/>
      <c r="G65" s="184"/>
      <c r="H65" s="184"/>
      <c r="I65" s="184"/>
      <c r="J65" s="185">
        <f>J127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2151</v>
      </c>
      <c r="E66" s="184"/>
      <c r="F66" s="184"/>
      <c r="G66" s="184"/>
      <c r="H66" s="184"/>
      <c r="I66" s="184"/>
      <c r="J66" s="185">
        <f>J144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6"/>
      <c r="C67" s="177"/>
      <c r="D67" s="178" t="s">
        <v>2152</v>
      </c>
      <c r="E67" s="179"/>
      <c r="F67" s="179"/>
      <c r="G67" s="179"/>
      <c r="H67" s="179"/>
      <c r="I67" s="179"/>
      <c r="J67" s="180">
        <f>J170</f>
        <v>0</v>
      </c>
      <c r="K67" s="177"/>
      <c r="L67" s="18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144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71" t="str">
        <f>E7</f>
        <v>Rekonstrukce a přístavba hasičské zbrojnice, Velké Chvojno</v>
      </c>
      <c r="F77" s="34"/>
      <c r="G77" s="34"/>
      <c r="H77" s="34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113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D.1.4.b - Zařízení pro vytápění staveb</v>
      </c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F12</f>
        <v>Velké Chvojno</v>
      </c>
      <c r="G81" s="42"/>
      <c r="H81" s="42"/>
      <c r="I81" s="34" t="s">
        <v>23</v>
      </c>
      <c r="J81" s="74" t="str">
        <f>IF(J12="","",J12)</f>
        <v>14. 4. 2024</v>
      </c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40.05" customHeight="1">
      <c r="A83" s="40"/>
      <c r="B83" s="41"/>
      <c r="C83" s="34" t="s">
        <v>25</v>
      </c>
      <c r="D83" s="42"/>
      <c r="E83" s="42"/>
      <c r="F83" s="29" t="str">
        <f>E15</f>
        <v>Obec Velké Chvojno</v>
      </c>
      <c r="G83" s="42"/>
      <c r="H83" s="42"/>
      <c r="I83" s="34" t="s">
        <v>31</v>
      </c>
      <c r="J83" s="38" t="str">
        <f>E21</f>
        <v>Ing.arch. Andrea Hrušková, Ateliér Hruška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5.65" customHeight="1">
      <c r="A84" s="40"/>
      <c r="B84" s="41"/>
      <c r="C84" s="34" t="s">
        <v>29</v>
      </c>
      <c r="D84" s="42"/>
      <c r="E84" s="42"/>
      <c r="F84" s="29" t="str">
        <f>IF(E18="","",E18)</f>
        <v>Vyplň údaj</v>
      </c>
      <c r="G84" s="42"/>
      <c r="H84" s="42"/>
      <c r="I84" s="34" t="s">
        <v>34</v>
      </c>
      <c r="J84" s="38" t="str">
        <f>E24</f>
        <v>Jan Doležal, Ústí nad Labem</v>
      </c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87"/>
      <c r="B86" s="188"/>
      <c r="C86" s="189" t="s">
        <v>145</v>
      </c>
      <c r="D86" s="190" t="s">
        <v>58</v>
      </c>
      <c r="E86" s="190" t="s">
        <v>54</v>
      </c>
      <c r="F86" s="190" t="s">
        <v>55</v>
      </c>
      <c r="G86" s="190" t="s">
        <v>146</v>
      </c>
      <c r="H86" s="190" t="s">
        <v>147</v>
      </c>
      <c r="I86" s="190" t="s">
        <v>148</v>
      </c>
      <c r="J86" s="190" t="s">
        <v>117</v>
      </c>
      <c r="K86" s="191" t="s">
        <v>149</v>
      </c>
      <c r="L86" s="192"/>
      <c r="M86" s="94" t="s">
        <v>19</v>
      </c>
      <c r="N86" s="95" t="s">
        <v>43</v>
      </c>
      <c r="O86" s="95" t="s">
        <v>150</v>
      </c>
      <c r="P86" s="95" t="s">
        <v>151</v>
      </c>
      <c r="Q86" s="95" t="s">
        <v>152</v>
      </c>
      <c r="R86" s="95" t="s">
        <v>153</v>
      </c>
      <c r="S86" s="95" t="s">
        <v>154</v>
      </c>
      <c r="T86" s="96" t="s">
        <v>155</v>
      </c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="2" customFormat="1" ht="22.8" customHeight="1">
      <c r="A87" s="40"/>
      <c r="B87" s="41"/>
      <c r="C87" s="101" t="s">
        <v>156</v>
      </c>
      <c r="D87" s="42"/>
      <c r="E87" s="42"/>
      <c r="F87" s="42"/>
      <c r="G87" s="42"/>
      <c r="H87" s="42"/>
      <c r="I87" s="42"/>
      <c r="J87" s="193">
        <f>BK87</f>
        <v>0</v>
      </c>
      <c r="K87" s="42"/>
      <c r="L87" s="46"/>
      <c r="M87" s="97"/>
      <c r="N87" s="194"/>
      <c r="O87" s="98"/>
      <c r="P87" s="195">
        <f>P88+P92+P170</f>
        <v>0</v>
      </c>
      <c r="Q87" s="98"/>
      <c r="R87" s="195">
        <f>R88+R92+R170</f>
        <v>1.2023300000000001</v>
      </c>
      <c r="S87" s="98"/>
      <c r="T87" s="196">
        <f>T88+T92+T170</f>
        <v>0.027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72</v>
      </c>
      <c r="AU87" s="19" t="s">
        <v>118</v>
      </c>
      <c r="BK87" s="197">
        <f>BK88+BK92+BK170</f>
        <v>0</v>
      </c>
    </row>
    <row r="88" s="12" customFormat="1" ht="25.92" customHeight="1">
      <c r="A88" s="12"/>
      <c r="B88" s="198"/>
      <c r="C88" s="199"/>
      <c r="D88" s="200" t="s">
        <v>72</v>
      </c>
      <c r="E88" s="201" t="s">
        <v>157</v>
      </c>
      <c r="F88" s="201" t="s">
        <v>158</v>
      </c>
      <c r="G88" s="199"/>
      <c r="H88" s="199"/>
      <c r="I88" s="202"/>
      <c r="J88" s="203">
        <f>BK88</f>
        <v>0</v>
      </c>
      <c r="K88" s="199"/>
      <c r="L88" s="204"/>
      <c r="M88" s="205"/>
      <c r="N88" s="206"/>
      <c r="O88" s="206"/>
      <c r="P88" s="207">
        <f>P89</f>
        <v>0</v>
      </c>
      <c r="Q88" s="206"/>
      <c r="R88" s="207">
        <f>R89</f>
        <v>0.0315</v>
      </c>
      <c r="S88" s="206"/>
      <c r="T88" s="208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9" t="s">
        <v>81</v>
      </c>
      <c r="AT88" s="210" t="s">
        <v>72</v>
      </c>
      <c r="AU88" s="210" t="s">
        <v>73</v>
      </c>
      <c r="AY88" s="209" t="s">
        <v>159</v>
      </c>
      <c r="BK88" s="211">
        <f>BK89</f>
        <v>0</v>
      </c>
    </row>
    <row r="89" s="12" customFormat="1" ht="22.8" customHeight="1">
      <c r="A89" s="12"/>
      <c r="B89" s="198"/>
      <c r="C89" s="199"/>
      <c r="D89" s="200" t="s">
        <v>72</v>
      </c>
      <c r="E89" s="212" t="s">
        <v>215</v>
      </c>
      <c r="F89" s="212" t="s">
        <v>742</v>
      </c>
      <c r="G89" s="199"/>
      <c r="H89" s="199"/>
      <c r="I89" s="202"/>
      <c r="J89" s="213">
        <f>BK89</f>
        <v>0</v>
      </c>
      <c r="K89" s="199"/>
      <c r="L89" s="204"/>
      <c r="M89" s="205"/>
      <c r="N89" s="206"/>
      <c r="O89" s="206"/>
      <c r="P89" s="207">
        <f>SUM(P90:P91)</f>
        <v>0</v>
      </c>
      <c r="Q89" s="206"/>
      <c r="R89" s="207">
        <f>SUM(R90:R91)</f>
        <v>0.0315</v>
      </c>
      <c r="S89" s="206"/>
      <c r="T89" s="208">
        <f>SUM(T90:T91)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9" t="s">
        <v>81</v>
      </c>
      <c r="AT89" s="210" t="s">
        <v>72</v>
      </c>
      <c r="AU89" s="210" t="s">
        <v>81</v>
      </c>
      <c r="AY89" s="209" t="s">
        <v>159</v>
      </c>
      <c r="BK89" s="211">
        <f>SUM(BK90:BK91)</f>
        <v>0</v>
      </c>
    </row>
    <row r="90" s="2" customFormat="1" ht="37.8" customHeight="1">
      <c r="A90" s="40"/>
      <c r="B90" s="41"/>
      <c r="C90" s="214" t="s">
        <v>81</v>
      </c>
      <c r="D90" s="214" t="s">
        <v>161</v>
      </c>
      <c r="E90" s="215" t="s">
        <v>804</v>
      </c>
      <c r="F90" s="216" t="s">
        <v>805</v>
      </c>
      <c r="G90" s="217" t="s">
        <v>164</v>
      </c>
      <c r="H90" s="218">
        <v>150</v>
      </c>
      <c r="I90" s="219"/>
      <c r="J90" s="220">
        <f>ROUND(I90*H90,2)</f>
        <v>0</v>
      </c>
      <c r="K90" s="216" t="s">
        <v>165</v>
      </c>
      <c r="L90" s="46"/>
      <c r="M90" s="221" t="s">
        <v>19</v>
      </c>
      <c r="N90" s="222" t="s">
        <v>44</v>
      </c>
      <c r="O90" s="86"/>
      <c r="P90" s="223">
        <f>O90*H90</f>
        <v>0</v>
      </c>
      <c r="Q90" s="223">
        <v>0.00021000000000000001</v>
      </c>
      <c r="R90" s="223">
        <f>Q90*H90</f>
        <v>0.0315</v>
      </c>
      <c r="S90" s="223">
        <v>0</v>
      </c>
      <c r="T90" s="224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5" t="s">
        <v>166</v>
      </c>
      <c r="AT90" s="225" t="s">
        <v>161</v>
      </c>
      <c r="AU90" s="225" t="s">
        <v>83</v>
      </c>
      <c r="AY90" s="19" t="s">
        <v>159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9" t="s">
        <v>81</v>
      </c>
      <c r="BK90" s="226">
        <f>ROUND(I90*H90,2)</f>
        <v>0</v>
      </c>
      <c r="BL90" s="19" t="s">
        <v>166</v>
      </c>
      <c r="BM90" s="225" t="s">
        <v>2153</v>
      </c>
    </row>
    <row r="91" s="2" customFormat="1">
      <c r="A91" s="40"/>
      <c r="B91" s="41"/>
      <c r="C91" s="42"/>
      <c r="D91" s="227" t="s">
        <v>168</v>
      </c>
      <c r="E91" s="42"/>
      <c r="F91" s="228" t="s">
        <v>807</v>
      </c>
      <c r="G91" s="42"/>
      <c r="H91" s="42"/>
      <c r="I91" s="229"/>
      <c r="J91" s="42"/>
      <c r="K91" s="42"/>
      <c r="L91" s="46"/>
      <c r="M91" s="230"/>
      <c r="N91" s="231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168</v>
      </c>
      <c r="AU91" s="19" t="s">
        <v>83</v>
      </c>
    </row>
    <row r="92" s="12" customFormat="1" ht="25.92" customHeight="1">
      <c r="A92" s="12"/>
      <c r="B92" s="198"/>
      <c r="C92" s="199"/>
      <c r="D92" s="200" t="s">
        <v>72</v>
      </c>
      <c r="E92" s="201" t="s">
        <v>1062</v>
      </c>
      <c r="F92" s="201" t="s">
        <v>1063</v>
      </c>
      <c r="G92" s="199"/>
      <c r="H92" s="199"/>
      <c r="I92" s="202"/>
      <c r="J92" s="203">
        <f>BK92</f>
        <v>0</v>
      </c>
      <c r="K92" s="199"/>
      <c r="L92" s="204"/>
      <c r="M92" s="205"/>
      <c r="N92" s="206"/>
      <c r="O92" s="206"/>
      <c r="P92" s="207">
        <f>P93+P112+P127+P144</f>
        <v>0</v>
      </c>
      <c r="Q92" s="206"/>
      <c r="R92" s="207">
        <f>R93+R112+R127+R144</f>
        <v>1.17083</v>
      </c>
      <c r="S92" s="206"/>
      <c r="T92" s="208">
        <f>T93+T112+T127+T144</f>
        <v>0.027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9" t="s">
        <v>83</v>
      </c>
      <c r="AT92" s="210" t="s">
        <v>72</v>
      </c>
      <c r="AU92" s="210" t="s">
        <v>73</v>
      </c>
      <c r="AY92" s="209" t="s">
        <v>159</v>
      </c>
      <c r="BK92" s="211">
        <f>BK93+BK112+BK127+BK144</f>
        <v>0</v>
      </c>
    </row>
    <row r="93" s="12" customFormat="1" ht="22.8" customHeight="1">
      <c r="A93" s="12"/>
      <c r="B93" s="198"/>
      <c r="C93" s="199"/>
      <c r="D93" s="200" t="s">
        <v>72</v>
      </c>
      <c r="E93" s="212" t="s">
        <v>2154</v>
      </c>
      <c r="F93" s="212" t="s">
        <v>2155</v>
      </c>
      <c r="G93" s="199"/>
      <c r="H93" s="199"/>
      <c r="I93" s="202"/>
      <c r="J93" s="213">
        <f>BK93</f>
        <v>0</v>
      </c>
      <c r="K93" s="199"/>
      <c r="L93" s="204"/>
      <c r="M93" s="205"/>
      <c r="N93" s="206"/>
      <c r="O93" s="206"/>
      <c r="P93" s="207">
        <f>SUM(P94:P111)</f>
        <v>0</v>
      </c>
      <c r="Q93" s="206"/>
      <c r="R93" s="207">
        <f>SUM(R94:R111)</f>
        <v>0.36482000000000003</v>
      </c>
      <c r="S93" s="206"/>
      <c r="T93" s="208">
        <f>SUM(T94:T111)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83</v>
      </c>
      <c r="AT93" s="210" t="s">
        <v>72</v>
      </c>
      <c r="AU93" s="210" t="s">
        <v>81</v>
      </c>
      <c r="AY93" s="209" t="s">
        <v>159</v>
      </c>
      <c r="BK93" s="211">
        <f>SUM(BK94:BK111)</f>
        <v>0</v>
      </c>
    </row>
    <row r="94" s="2" customFormat="1" ht="49.05" customHeight="1">
      <c r="A94" s="40"/>
      <c r="B94" s="41"/>
      <c r="C94" s="214" t="s">
        <v>83</v>
      </c>
      <c r="D94" s="214" t="s">
        <v>161</v>
      </c>
      <c r="E94" s="215" t="s">
        <v>2156</v>
      </c>
      <c r="F94" s="216" t="s">
        <v>2157</v>
      </c>
      <c r="G94" s="217" t="s">
        <v>1685</v>
      </c>
      <c r="H94" s="218">
        <v>1</v>
      </c>
      <c r="I94" s="219"/>
      <c r="J94" s="220">
        <f>ROUND(I94*H94,2)</f>
        <v>0</v>
      </c>
      <c r="K94" s="216" t="s">
        <v>165</v>
      </c>
      <c r="L94" s="46"/>
      <c r="M94" s="221" t="s">
        <v>19</v>
      </c>
      <c r="N94" s="222" t="s">
        <v>44</v>
      </c>
      <c r="O94" s="86"/>
      <c r="P94" s="223">
        <f>O94*H94</f>
        <v>0</v>
      </c>
      <c r="Q94" s="223">
        <v>0.12570000000000001</v>
      </c>
      <c r="R94" s="223">
        <f>Q94*H94</f>
        <v>0.12570000000000001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257</v>
      </c>
      <c r="AT94" s="225" t="s">
        <v>161</v>
      </c>
      <c r="AU94" s="225" t="s">
        <v>83</v>
      </c>
      <c r="AY94" s="19" t="s">
        <v>159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81</v>
      </c>
      <c r="BK94" s="226">
        <f>ROUND(I94*H94,2)</f>
        <v>0</v>
      </c>
      <c r="BL94" s="19" t="s">
        <v>257</v>
      </c>
      <c r="BM94" s="225" t="s">
        <v>2158</v>
      </c>
    </row>
    <row r="95" s="2" customFormat="1">
      <c r="A95" s="40"/>
      <c r="B95" s="41"/>
      <c r="C95" s="42"/>
      <c r="D95" s="227" t="s">
        <v>168</v>
      </c>
      <c r="E95" s="42"/>
      <c r="F95" s="228" t="s">
        <v>2159</v>
      </c>
      <c r="G95" s="42"/>
      <c r="H95" s="42"/>
      <c r="I95" s="229"/>
      <c r="J95" s="42"/>
      <c r="K95" s="42"/>
      <c r="L95" s="46"/>
      <c r="M95" s="230"/>
      <c r="N95" s="231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168</v>
      </c>
      <c r="AU95" s="19" t="s">
        <v>83</v>
      </c>
    </row>
    <row r="96" s="2" customFormat="1" ht="44.25" customHeight="1">
      <c r="A96" s="40"/>
      <c r="B96" s="41"/>
      <c r="C96" s="214" t="s">
        <v>175</v>
      </c>
      <c r="D96" s="214" t="s">
        <v>161</v>
      </c>
      <c r="E96" s="215" t="s">
        <v>2160</v>
      </c>
      <c r="F96" s="216" t="s">
        <v>2161</v>
      </c>
      <c r="G96" s="217" t="s">
        <v>1685</v>
      </c>
      <c r="H96" s="218">
        <v>1</v>
      </c>
      <c r="I96" s="219"/>
      <c r="J96" s="220">
        <f>ROUND(I96*H96,2)</f>
        <v>0</v>
      </c>
      <c r="K96" s="216" t="s">
        <v>165</v>
      </c>
      <c r="L96" s="46"/>
      <c r="M96" s="221" t="s">
        <v>19</v>
      </c>
      <c r="N96" s="222" t="s">
        <v>44</v>
      </c>
      <c r="O96" s="86"/>
      <c r="P96" s="223">
        <f>O96*H96</f>
        <v>0</v>
      </c>
      <c r="Q96" s="223">
        <v>0.0067200000000000003</v>
      </c>
      <c r="R96" s="223">
        <f>Q96*H96</f>
        <v>0.0067200000000000003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257</v>
      </c>
      <c r="AT96" s="225" t="s">
        <v>161</v>
      </c>
      <c r="AU96" s="225" t="s">
        <v>83</v>
      </c>
      <c r="AY96" s="19" t="s">
        <v>159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81</v>
      </c>
      <c r="BK96" s="226">
        <f>ROUND(I96*H96,2)</f>
        <v>0</v>
      </c>
      <c r="BL96" s="19" t="s">
        <v>257</v>
      </c>
      <c r="BM96" s="225" t="s">
        <v>2162</v>
      </c>
    </row>
    <row r="97" s="2" customFormat="1">
      <c r="A97" s="40"/>
      <c r="B97" s="41"/>
      <c r="C97" s="42"/>
      <c r="D97" s="227" t="s">
        <v>168</v>
      </c>
      <c r="E97" s="42"/>
      <c r="F97" s="228" t="s">
        <v>2163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168</v>
      </c>
      <c r="AU97" s="19" t="s">
        <v>83</v>
      </c>
    </row>
    <row r="98" s="2" customFormat="1" ht="37.8" customHeight="1">
      <c r="A98" s="40"/>
      <c r="B98" s="41"/>
      <c r="C98" s="214" t="s">
        <v>166</v>
      </c>
      <c r="D98" s="214" t="s">
        <v>161</v>
      </c>
      <c r="E98" s="215" t="s">
        <v>2164</v>
      </c>
      <c r="F98" s="216" t="s">
        <v>2165</v>
      </c>
      <c r="G98" s="217" t="s">
        <v>1685</v>
      </c>
      <c r="H98" s="218">
        <v>1</v>
      </c>
      <c r="I98" s="219"/>
      <c r="J98" s="220">
        <f>ROUND(I98*H98,2)</f>
        <v>0</v>
      </c>
      <c r="K98" s="216" t="s">
        <v>165</v>
      </c>
      <c r="L98" s="46"/>
      <c r="M98" s="221" t="s">
        <v>19</v>
      </c>
      <c r="N98" s="222" t="s">
        <v>44</v>
      </c>
      <c r="O98" s="86"/>
      <c r="P98" s="223">
        <f>O98*H98</f>
        <v>0</v>
      </c>
      <c r="Q98" s="223">
        <v>0.00064999999999999997</v>
      </c>
      <c r="R98" s="223">
        <f>Q98*H98</f>
        <v>0.00064999999999999997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257</v>
      </c>
      <c r="AT98" s="225" t="s">
        <v>161</v>
      </c>
      <c r="AU98" s="225" t="s">
        <v>83</v>
      </c>
      <c r="AY98" s="19" t="s">
        <v>159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81</v>
      </c>
      <c r="BK98" s="226">
        <f>ROUND(I98*H98,2)</f>
        <v>0</v>
      </c>
      <c r="BL98" s="19" t="s">
        <v>257</v>
      </c>
      <c r="BM98" s="225" t="s">
        <v>2166</v>
      </c>
    </row>
    <row r="99" s="2" customFormat="1">
      <c r="A99" s="40"/>
      <c r="B99" s="41"/>
      <c r="C99" s="42"/>
      <c r="D99" s="227" t="s">
        <v>168</v>
      </c>
      <c r="E99" s="42"/>
      <c r="F99" s="228" t="s">
        <v>2167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168</v>
      </c>
      <c r="AU99" s="19" t="s">
        <v>83</v>
      </c>
    </row>
    <row r="100" s="2" customFormat="1" ht="37.8" customHeight="1">
      <c r="A100" s="40"/>
      <c r="B100" s="41"/>
      <c r="C100" s="214" t="s">
        <v>190</v>
      </c>
      <c r="D100" s="214" t="s">
        <v>161</v>
      </c>
      <c r="E100" s="215" t="s">
        <v>2168</v>
      </c>
      <c r="F100" s="216" t="s">
        <v>2169</v>
      </c>
      <c r="G100" s="217" t="s">
        <v>363</v>
      </c>
      <c r="H100" s="218">
        <v>1</v>
      </c>
      <c r="I100" s="219"/>
      <c r="J100" s="220">
        <f>ROUND(I100*H100,2)</f>
        <v>0</v>
      </c>
      <c r="K100" s="216" t="s">
        <v>165</v>
      </c>
      <c r="L100" s="46"/>
      <c r="M100" s="221" t="s">
        <v>19</v>
      </c>
      <c r="N100" s="222" t="s">
        <v>44</v>
      </c>
      <c r="O100" s="86"/>
      <c r="P100" s="223">
        <f>O100*H100</f>
        <v>0</v>
      </c>
      <c r="Q100" s="223">
        <v>0.00067000000000000002</v>
      </c>
      <c r="R100" s="223">
        <f>Q100*H100</f>
        <v>0.00067000000000000002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257</v>
      </c>
      <c r="AT100" s="225" t="s">
        <v>161</v>
      </c>
      <c r="AU100" s="225" t="s">
        <v>83</v>
      </c>
      <c r="AY100" s="19" t="s">
        <v>159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81</v>
      </c>
      <c r="BK100" s="226">
        <f>ROUND(I100*H100,2)</f>
        <v>0</v>
      </c>
      <c r="BL100" s="19" t="s">
        <v>257</v>
      </c>
      <c r="BM100" s="225" t="s">
        <v>2170</v>
      </c>
    </row>
    <row r="101" s="2" customFormat="1">
      <c r="A101" s="40"/>
      <c r="B101" s="41"/>
      <c r="C101" s="42"/>
      <c r="D101" s="227" t="s">
        <v>168</v>
      </c>
      <c r="E101" s="42"/>
      <c r="F101" s="228" t="s">
        <v>2171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168</v>
      </c>
      <c r="AU101" s="19" t="s">
        <v>83</v>
      </c>
    </row>
    <row r="102" s="2" customFormat="1" ht="55.5" customHeight="1">
      <c r="A102" s="40"/>
      <c r="B102" s="41"/>
      <c r="C102" s="214" t="s">
        <v>198</v>
      </c>
      <c r="D102" s="214" t="s">
        <v>161</v>
      </c>
      <c r="E102" s="215" t="s">
        <v>2172</v>
      </c>
      <c r="F102" s="216" t="s">
        <v>2173</v>
      </c>
      <c r="G102" s="217" t="s">
        <v>1685</v>
      </c>
      <c r="H102" s="218">
        <v>1</v>
      </c>
      <c r="I102" s="219"/>
      <c r="J102" s="220">
        <f>ROUND(I102*H102,2)</f>
        <v>0</v>
      </c>
      <c r="K102" s="216" t="s">
        <v>165</v>
      </c>
      <c r="L102" s="46"/>
      <c r="M102" s="221" t="s">
        <v>19</v>
      </c>
      <c r="N102" s="222" t="s">
        <v>44</v>
      </c>
      <c r="O102" s="86"/>
      <c r="P102" s="223">
        <f>O102*H102</f>
        <v>0</v>
      </c>
      <c r="Q102" s="223">
        <v>0.0028800000000000002</v>
      </c>
      <c r="R102" s="223">
        <f>Q102*H102</f>
        <v>0.0028800000000000002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257</v>
      </c>
      <c r="AT102" s="225" t="s">
        <v>161</v>
      </c>
      <c r="AU102" s="225" t="s">
        <v>83</v>
      </c>
      <c r="AY102" s="19" t="s">
        <v>159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81</v>
      </c>
      <c r="BK102" s="226">
        <f>ROUND(I102*H102,2)</f>
        <v>0</v>
      </c>
      <c r="BL102" s="19" t="s">
        <v>257</v>
      </c>
      <c r="BM102" s="225" t="s">
        <v>2174</v>
      </c>
    </row>
    <row r="103" s="2" customFormat="1">
      <c r="A103" s="40"/>
      <c r="B103" s="41"/>
      <c r="C103" s="42"/>
      <c r="D103" s="227" t="s">
        <v>168</v>
      </c>
      <c r="E103" s="42"/>
      <c r="F103" s="228" t="s">
        <v>2175</v>
      </c>
      <c r="G103" s="42"/>
      <c r="H103" s="42"/>
      <c r="I103" s="229"/>
      <c r="J103" s="42"/>
      <c r="K103" s="42"/>
      <c r="L103" s="46"/>
      <c r="M103" s="230"/>
      <c r="N103" s="231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168</v>
      </c>
      <c r="AU103" s="19" t="s">
        <v>83</v>
      </c>
    </row>
    <row r="104" s="2" customFormat="1" ht="33" customHeight="1">
      <c r="A104" s="40"/>
      <c r="B104" s="41"/>
      <c r="C104" s="214" t="s">
        <v>204</v>
      </c>
      <c r="D104" s="214" t="s">
        <v>161</v>
      </c>
      <c r="E104" s="215" t="s">
        <v>2176</v>
      </c>
      <c r="F104" s="216" t="s">
        <v>2177</v>
      </c>
      <c r="G104" s="217" t="s">
        <v>1685</v>
      </c>
      <c r="H104" s="218">
        <v>1</v>
      </c>
      <c r="I104" s="219"/>
      <c r="J104" s="220">
        <f>ROUND(I104*H104,2)</f>
        <v>0</v>
      </c>
      <c r="K104" s="216" t="s">
        <v>165</v>
      </c>
      <c r="L104" s="46"/>
      <c r="M104" s="221" t="s">
        <v>19</v>
      </c>
      <c r="N104" s="222" t="s">
        <v>44</v>
      </c>
      <c r="O104" s="86"/>
      <c r="P104" s="223">
        <f>O104*H104</f>
        <v>0</v>
      </c>
      <c r="Q104" s="223">
        <v>0.19420000000000001</v>
      </c>
      <c r="R104" s="223">
        <f>Q104*H104</f>
        <v>0.19420000000000001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257</v>
      </c>
      <c r="AT104" s="225" t="s">
        <v>161</v>
      </c>
      <c r="AU104" s="225" t="s">
        <v>83</v>
      </c>
      <c r="AY104" s="19" t="s">
        <v>159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81</v>
      </c>
      <c r="BK104" s="226">
        <f>ROUND(I104*H104,2)</f>
        <v>0</v>
      </c>
      <c r="BL104" s="19" t="s">
        <v>257</v>
      </c>
      <c r="BM104" s="225" t="s">
        <v>2178</v>
      </c>
    </row>
    <row r="105" s="2" customFormat="1">
      <c r="A105" s="40"/>
      <c r="B105" s="41"/>
      <c r="C105" s="42"/>
      <c r="D105" s="227" t="s">
        <v>168</v>
      </c>
      <c r="E105" s="42"/>
      <c r="F105" s="228" t="s">
        <v>2179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168</v>
      </c>
      <c r="AU105" s="19" t="s">
        <v>83</v>
      </c>
    </row>
    <row r="106" s="2" customFormat="1">
      <c r="A106" s="40"/>
      <c r="B106" s="41"/>
      <c r="C106" s="42"/>
      <c r="D106" s="234" t="s">
        <v>1106</v>
      </c>
      <c r="E106" s="42"/>
      <c r="F106" s="275" t="s">
        <v>2180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1106</v>
      </c>
      <c r="AU106" s="19" t="s">
        <v>83</v>
      </c>
    </row>
    <row r="107" s="2" customFormat="1" ht="37.8" customHeight="1">
      <c r="A107" s="40"/>
      <c r="B107" s="41"/>
      <c r="C107" s="214" t="s">
        <v>210</v>
      </c>
      <c r="D107" s="214" t="s">
        <v>161</v>
      </c>
      <c r="E107" s="215" t="s">
        <v>2181</v>
      </c>
      <c r="F107" s="216" t="s">
        <v>2182</v>
      </c>
      <c r="G107" s="217" t="s">
        <v>1685</v>
      </c>
      <c r="H107" s="218">
        <v>1</v>
      </c>
      <c r="I107" s="219"/>
      <c r="J107" s="220">
        <f>ROUND(I107*H107,2)</f>
        <v>0</v>
      </c>
      <c r="K107" s="216" t="s">
        <v>165</v>
      </c>
      <c r="L107" s="46"/>
      <c r="M107" s="221" t="s">
        <v>19</v>
      </c>
      <c r="N107" s="222" t="s">
        <v>44</v>
      </c>
      <c r="O107" s="86"/>
      <c r="P107" s="223">
        <f>O107*H107</f>
        <v>0</v>
      </c>
      <c r="Q107" s="223">
        <v>0.034000000000000002</v>
      </c>
      <c r="R107" s="223">
        <f>Q107*H107</f>
        <v>0.034000000000000002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257</v>
      </c>
      <c r="AT107" s="225" t="s">
        <v>161</v>
      </c>
      <c r="AU107" s="225" t="s">
        <v>83</v>
      </c>
      <c r="AY107" s="19" t="s">
        <v>159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81</v>
      </c>
      <c r="BK107" s="226">
        <f>ROUND(I107*H107,2)</f>
        <v>0</v>
      </c>
      <c r="BL107" s="19" t="s">
        <v>257</v>
      </c>
      <c r="BM107" s="225" t="s">
        <v>2183</v>
      </c>
    </row>
    <row r="108" s="2" customFormat="1">
      <c r="A108" s="40"/>
      <c r="B108" s="41"/>
      <c r="C108" s="42"/>
      <c r="D108" s="227" t="s">
        <v>168</v>
      </c>
      <c r="E108" s="42"/>
      <c r="F108" s="228" t="s">
        <v>2184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168</v>
      </c>
      <c r="AU108" s="19" t="s">
        <v>83</v>
      </c>
    </row>
    <row r="109" s="2" customFormat="1">
      <c r="A109" s="40"/>
      <c r="B109" s="41"/>
      <c r="C109" s="42"/>
      <c r="D109" s="234" t="s">
        <v>1106</v>
      </c>
      <c r="E109" s="42"/>
      <c r="F109" s="275" t="s">
        <v>2180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1106</v>
      </c>
      <c r="AU109" s="19" t="s">
        <v>83</v>
      </c>
    </row>
    <row r="110" s="2" customFormat="1" ht="49.05" customHeight="1">
      <c r="A110" s="40"/>
      <c r="B110" s="41"/>
      <c r="C110" s="214" t="s">
        <v>215</v>
      </c>
      <c r="D110" s="214" t="s">
        <v>161</v>
      </c>
      <c r="E110" s="215" t="s">
        <v>2185</v>
      </c>
      <c r="F110" s="216" t="s">
        <v>2186</v>
      </c>
      <c r="G110" s="217" t="s">
        <v>247</v>
      </c>
      <c r="H110" s="218">
        <v>0.36499999999999999</v>
      </c>
      <c r="I110" s="219"/>
      <c r="J110" s="220">
        <f>ROUND(I110*H110,2)</f>
        <v>0</v>
      </c>
      <c r="K110" s="216" t="s">
        <v>165</v>
      </c>
      <c r="L110" s="46"/>
      <c r="M110" s="221" t="s">
        <v>19</v>
      </c>
      <c r="N110" s="222" t="s">
        <v>44</v>
      </c>
      <c r="O110" s="86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257</v>
      </c>
      <c r="AT110" s="225" t="s">
        <v>161</v>
      </c>
      <c r="AU110" s="225" t="s">
        <v>83</v>
      </c>
      <c r="AY110" s="19" t="s">
        <v>159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81</v>
      </c>
      <c r="BK110" s="226">
        <f>ROUND(I110*H110,2)</f>
        <v>0</v>
      </c>
      <c r="BL110" s="19" t="s">
        <v>257</v>
      </c>
      <c r="BM110" s="225" t="s">
        <v>2187</v>
      </c>
    </row>
    <row r="111" s="2" customFormat="1">
      <c r="A111" s="40"/>
      <c r="B111" s="41"/>
      <c r="C111" s="42"/>
      <c r="D111" s="227" t="s">
        <v>168</v>
      </c>
      <c r="E111" s="42"/>
      <c r="F111" s="228" t="s">
        <v>2188</v>
      </c>
      <c r="G111" s="42"/>
      <c r="H111" s="42"/>
      <c r="I111" s="229"/>
      <c r="J111" s="42"/>
      <c r="K111" s="42"/>
      <c r="L111" s="46"/>
      <c r="M111" s="230"/>
      <c r="N111" s="231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168</v>
      </c>
      <c r="AU111" s="19" t="s">
        <v>83</v>
      </c>
    </row>
    <row r="112" s="12" customFormat="1" ht="22.8" customHeight="1">
      <c r="A112" s="12"/>
      <c r="B112" s="198"/>
      <c r="C112" s="199"/>
      <c r="D112" s="200" t="s">
        <v>72</v>
      </c>
      <c r="E112" s="212" t="s">
        <v>2189</v>
      </c>
      <c r="F112" s="212" t="s">
        <v>2190</v>
      </c>
      <c r="G112" s="199"/>
      <c r="H112" s="199"/>
      <c r="I112" s="202"/>
      <c r="J112" s="213">
        <f>BK112</f>
        <v>0</v>
      </c>
      <c r="K112" s="199"/>
      <c r="L112" s="204"/>
      <c r="M112" s="205"/>
      <c r="N112" s="206"/>
      <c r="O112" s="206"/>
      <c r="P112" s="207">
        <f>SUM(P113:P126)</f>
        <v>0</v>
      </c>
      <c r="Q112" s="206"/>
      <c r="R112" s="207">
        <f>SUM(R113:R126)</f>
        <v>0.14863000000000001</v>
      </c>
      <c r="S112" s="206"/>
      <c r="T112" s="208">
        <f>SUM(T113:T126)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9" t="s">
        <v>83</v>
      </c>
      <c r="AT112" s="210" t="s">
        <v>72</v>
      </c>
      <c r="AU112" s="210" t="s">
        <v>81</v>
      </c>
      <c r="AY112" s="209" t="s">
        <v>159</v>
      </c>
      <c r="BK112" s="211">
        <f>SUM(BK113:BK126)</f>
        <v>0</v>
      </c>
    </row>
    <row r="113" s="2" customFormat="1" ht="33" customHeight="1">
      <c r="A113" s="40"/>
      <c r="B113" s="41"/>
      <c r="C113" s="214" t="s">
        <v>220</v>
      </c>
      <c r="D113" s="214" t="s">
        <v>161</v>
      </c>
      <c r="E113" s="215" t="s">
        <v>2191</v>
      </c>
      <c r="F113" s="216" t="s">
        <v>2192</v>
      </c>
      <c r="G113" s="217" t="s">
        <v>172</v>
      </c>
      <c r="H113" s="218">
        <v>85</v>
      </c>
      <c r="I113" s="219"/>
      <c r="J113" s="220">
        <f>ROUND(I113*H113,2)</f>
        <v>0</v>
      </c>
      <c r="K113" s="216" t="s">
        <v>165</v>
      </c>
      <c r="L113" s="46"/>
      <c r="M113" s="221" t="s">
        <v>19</v>
      </c>
      <c r="N113" s="222" t="s">
        <v>44</v>
      </c>
      <c r="O113" s="86"/>
      <c r="P113" s="223">
        <f>O113*H113</f>
        <v>0</v>
      </c>
      <c r="Q113" s="223">
        <v>0.00055999999999999995</v>
      </c>
      <c r="R113" s="223">
        <f>Q113*H113</f>
        <v>0.047599999999999996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257</v>
      </c>
      <c r="AT113" s="225" t="s">
        <v>161</v>
      </c>
      <c r="AU113" s="225" t="s">
        <v>83</v>
      </c>
      <c r="AY113" s="19" t="s">
        <v>159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81</v>
      </c>
      <c r="BK113" s="226">
        <f>ROUND(I113*H113,2)</f>
        <v>0</v>
      </c>
      <c r="BL113" s="19" t="s">
        <v>257</v>
      </c>
      <c r="BM113" s="225" t="s">
        <v>2193</v>
      </c>
    </row>
    <row r="114" s="2" customFormat="1">
      <c r="A114" s="40"/>
      <c r="B114" s="41"/>
      <c r="C114" s="42"/>
      <c r="D114" s="227" t="s">
        <v>168</v>
      </c>
      <c r="E114" s="42"/>
      <c r="F114" s="228" t="s">
        <v>2194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168</v>
      </c>
      <c r="AU114" s="19" t="s">
        <v>83</v>
      </c>
    </row>
    <row r="115" s="2" customFormat="1" ht="33" customHeight="1">
      <c r="A115" s="40"/>
      <c r="B115" s="41"/>
      <c r="C115" s="214" t="s">
        <v>225</v>
      </c>
      <c r="D115" s="214" t="s">
        <v>161</v>
      </c>
      <c r="E115" s="215" t="s">
        <v>2195</v>
      </c>
      <c r="F115" s="216" t="s">
        <v>2196</v>
      </c>
      <c r="G115" s="217" t="s">
        <v>172</v>
      </c>
      <c r="H115" s="218">
        <v>70</v>
      </c>
      <c r="I115" s="219"/>
      <c r="J115" s="220">
        <f>ROUND(I115*H115,2)</f>
        <v>0</v>
      </c>
      <c r="K115" s="216" t="s">
        <v>165</v>
      </c>
      <c r="L115" s="46"/>
      <c r="M115" s="221" t="s">
        <v>19</v>
      </c>
      <c r="N115" s="222" t="s">
        <v>44</v>
      </c>
      <c r="O115" s="86"/>
      <c r="P115" s="223">
        <f>O115*H115</f>
        <v>0</v>
      </c>
      <c r="Q115" s="223">
        <v>0.00071000000000000002</v>
      </c>
      <c r="R115" s="223">
        <f>Q115*H115</f>
        <v>0.049700000000000001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257</v>
      </c>
      <c r="AT115" s="225" t="s">
        <v>161</v>
      </c>
      <c r="AU115" s="225" t="s">
        <v>83</v>
      </c>
      <c r="AY115" s="19" t="s">
        <v>159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81</v>
      </c>
      <c r="BK115" s="226">
        <f>ROUND(I115*H115,2)</f>
        <v>0</v>
      </c>
      <c r="BL115" s="19" t="s">
        <v>257</v>
      </c>
      <c r="BM115" s="225" t="s">
        <v>2197</v>
      </c>
    </row>
    <row r="116" s="2" customFormat="1">
      <c r="A116" s="40"/>
      <c r="B116" s="41"/>
      <c r="C116" s="42"/>
      <c r="D116" s="227" t="s">
        <v>168</v>
      </c>
      <c r="E116" s="42"/>
      <c r="F116" s="228" t="s">
        <v>2198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168</v>
      </c>
      <c r="AU116" s="19" t="s">
        <v>83</v>
      </c>
    </row>
    <row r="117" s="2" customFormat="1" ht="24.15" customHeight="1">
      <c r="A117" s="40"/>
      <c r="B117" s="41"/>
      <c r="C117" s="214" t="s">
        <v>8</v>
      </c>
      <c r="D117" s="214" t="s">
        <v>161</v>
      </c>
      <c r="E117" s="215" t="s">
        <v>2199</v>
      </c>
      <c r="F117" s="216" t="s">
        <v>2200</v>
      </c>
      <c r="G117" s="217" t="s">
        <v>172</v>
      </c>
      <c r="H117" s="218">
        <v>15</v>
      </c>
      <c r="I117" s="219"/>
      <c r="J117" s="220">
        <f>ROUND(I117*H117,2)</f>
        <v>0</v>
      </c>
      <c r="K117" s="216" t="s">
        <v>165</v>
      </c>
      <c r="L117" s="46"/>
      <c r="M117" s="221" t="s">
        <v>19</v>
      </c>
      <c r="N117" s="222" t="s">
        <v>44</v>
      </c>
      <c r="O117" s="86"/>
      <c r="P117" s="223">
        <f>O117*H117</f>
        <v>0</v>
      </c>
      <c r="Q117" s="223">
        <v>0.00125</v>
      </c>
      <c r="R117" s="223">
        <f>Q117*H117</f>
        <v>0.018749999999999999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257</v>
      </c>
      <c r="AT117" s="225" t="s">
        <v>161</v>
      </c>
      <c r="AU117" s="225" t="s">
        <v>83</v>
      </c>
      <c r="AY117" s="19" t="s">
        <v>159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81</v>
      </c>
      <c r="BK117" s="226">
        <f>ROUND(I117*H117,2)</f>
        <v>0</v>
      </c>
      <c r="BL117" s="19" t="s">
        <v>257</v>
      </c>
      <c r="BM117" s="225" t="s">
        <v>2201</v>
      </c>
    </row>
    <row r="118" s="2" customFormat="1">
      <c r="A118" s="40"/>
      <c r="B118" s="41"/>
      <c r="C118" s="42"/>
      <c r="D118" s="227" t="s">
        <v>168</v>
      </c>
      <c r="E118" s="42"/>
      <c r="F118" s="228" t="s">
        <v>2202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168</v>
      </c>
      <c r="AU118" s="19" t="s">
        <v>83</v>
      </c>
    </row>
    <row r="119" s="2" customFormat="1" ht="24.15" customHeight="1">
      <c r="A119" s="40"/>
      <c r="B119" s="41"/>
      <c r="C119" s="214" t="s">
        <v>234</v>
      </c>
      <c r="D119" s="214" t="s">
        <v>161</v>
      </c>
      <c r="E119" s="215" t="s">
        <v>2203</v>
      </c>
      <c r="F119" s="216" t="s">
        <v>2204</v>
      </c>
      <c r="G119" s="217" t="s">
        <v>172</v>
      </c>
      <c r="H119" s="218">
        <v>18</v>
      </c>
      <c r="I119" s="219"/>
      <c r="J119" s="220">
        <f>ROUND(I119*H119,2)</f>
        <v>0</v>
      </c>
      <c r="K119" s="216" t="s">
        <v>165</v>
      </c>
      <c r="L119" s="46"/>
      <c r="M119" s="221" t="s">
        <v>19</v>
      </c>
      <c r="N119" s="222" t="s">
        <v>44</v>
      </c>
      <c r="O119" s="86"/>
      <c r="P119" s="223">
        <f>O119*H119</f>
        <v>0</v>
      </c>
      <c r="Q119" s="223">
        <v>0.0016199999999999999</v>
      </c>
      <c r="R119" s="223">
        <f>Q119*H119</f>
        <v>0.029159999999999998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257</v>
      </c>
      <c r="AT119" s="225" t="s">
        <v>161</v>
      </c>
      <c r="AU119" s="225" t="s">
        <v>83</v>
      </c>
      <c r="AY119" s="19" t="s">
        <v>159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81</v>
      </c>
      <c r="BK119" s="226">
        <f>ROUND(I119*H119,2)</f>
        <v>0</v>
      </c>
      <c r="BL119" s="19" t="s">
        <v>257</v>
      </c>
      <c r="BM119" s="225" t="s">
        <v>2205</v>
      </c>
    </row>
    <row r="120" s="2" customFormat="1">
      <c r="A120" s="40"/>
      <c r="B120" s="41"/>
      <c r="C120" s="42"/>
      <c r="D120" s="227" t="s">
        <v>168</v>
      </c>
      <c r="E120" s="42"/>
      <c r="F120" s="228" t="s">
        <v>2206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168</v>
      </c>
      <c r="AU120" s="19" t="s">
        <v>83</v>
      </c>
    </row>
    <row r="121" s="2" customFormat="1" ht="24.15" customHeight="1">
      <c r="A121" s="40"/>
      <c r="B121" s="41"/>
      <c r="C121" s="214" t="s">
        <v>243</v>
      </c>
      <c r="D121" s="214" t="s">
        <v>161</v>
      </c>
      <c r="E121" s="215" t="s">
        <v>2207</v>
      </c>
      <c r="F121" s="216" t="s">
        <v>2208</v>
      </c>
      <c r="G121" s="217" t="s">
        <v>172</v>
      </c>
      <c r="H121" s="218">
        <v>188</v>
      </c>
      <c r="I121" s="219"/>
      <c r="J121" s="220">
        <f>ROUND(I121*H121,2)</f>
        <v>0</v>
      </c>
      <c r="K121" s="216" t="s">
        <v>165</v>
      </c>
      <c r="L121" s="46"/>
      <c r="M121" s="221" t="s">
        <v>19</v>
      </c>
      <c r="N121" s="222" t="s">
        <v>44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257</v>
      </c>
      <c r="AT121" s="225" t="s">
        <v>161</v>
      </c>
      <c r="AU121" s="225" t="s">
        <v>83</v>
      </c>
      <c r="AY121" s="19" t="s">
        <v>159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81</v>
      </c>
      <c r="BK121" s="226">
        <f>ROUND(I121*H121,2)</f>
        <v>0</v>
      </c>
      <c r="BL121" s="19" t="s">
        <v>257</v>
      </c>
      <c r="BM121" s="225" t="s">
        <v>2209</v>
      </c>
    </row>
    <row r="122" s="2" customFormat="1">
      <c r="A122" s="40"/>
      <c r="B122" s="41"/>
      <c r="C122" s="42"/>
      <c r="D122" s="227" t="s">
        <v>168</v>
      </c>
      <c r="E122" s="42"/>
      <c r="F122" s="228" t="s">
        <v>2210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168</v>
      </c>
      <c r="AU122" s="19" t="s">
        <v>83</v>
      </c>
    </row>
    <row r="123" s="2" customFormat="1" ht="33" customHeight="1">
      <c r="A123" s="40"/>
      <c r="B123" s="41"/>
      <c r="C123" s="214" t="s">
        <v>250</v>
      </c>
      <c r="D123" s="214" t="s">
        <v>161</v>
      </c>
      <c r="E123" s="215" t="s">
        <v>2211</v>
      </c>
      <c r="F123" s="216" t="s">
        <v>2212</v>
      </c>
      <c r="G123" s="217" t="s">
        <v>172</v>
      </c>
      <c r="H123" s="218">
        <v>18</v>
      </c>
      <c r="I123" s="219"/>
      <c r="J123" s="220">
        <f>ROUND(I123*H123,2)</f>
        <v>0</v>
      </c>
      <c r="K123" s="216" t="s">
        <v>165</v>
      </c>
      <c r="L123" s="46"/>
      <c r="M123" s="221" t="s">
        <v>19</v>
      </c>
      <c r="N123" s="222" t="s">
        <v>44</v>
      </c>
      <c r="O123" s="86"/>
      <c r="P123" s="223">
        <f>O123*H123</f>
        <v>0</v>
      </c>
      <c r="Q123" s="223">
        <v>0.00019000000000000001</v>
      </c>
      <c r="R123" s="223">
        <f>Q123*H123</f>
        <v>0.0034200000000000003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257</v>
      </c>
      <c r="AT123" s="225" t="s">
        <v>161</v>
      </c>
      <c r="AU123" s="225" t="s">
        <v>83</v>
      </c>
      <c r="AY123" s="19" t="s">
        <v>159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81</v>
      </c>
      <c r="BK123" s="226">
        <f>ROUND(I123*H123,2)</f>
        <v>0</v>
      </c>
      <c r="BL123" s="19" t="s">
        <v>257</v>
      </c>
      <c r="BM123" s="225" t="s">
        <v>2213</v>
      </c>
    </row>
    <row r="124" s="2" customFormat="1">
      <c r="A124" s="40"/>
      <c r="B124" s="41"/>
      <c r="C124" s="42"/>
      <c r="D124" s="227" t="s">
        <v>168</v>
      </c>
      <c r="E124" s="42"/>
      <c r="F124" s="228" t="s">
        <v>2214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168</v>
      </c>
      <c r="AU124" s="19" t="s">
        <v>83</v>
      </c>
    </row>
    <row r="125" s="2" customFormat="1" ht="49.05" customHeight="1">
      <c r="A125" s="40"/>
      <c r="B125" s="41"/>
      <c r="C125" s="214" t="s">
        <v>257</v>
      </c>
      <c r="D125" s="214" t="s">
        <v>161</v>
      </c>
      <c r="E125" s="215" t="s">
        <v>2215</v>
      </c>
      <c r="F125" s="216" t="s">
        <v>2216</v>
      </c>
      <c r="G125" s="217" t="s">
        <v>247</v>
      </c>
      <c r="H125" s="218">
        <v>0.14899999999999999</v>
      </c>
      <c r="I125" s="219"/>
      <c r="J125" s="220">
        <f>ROUND(I125*H125,2)</f>
        <v>0</v>
      </c>
      <c r="K125" s="216" t="s">
        <v>165</v>
      </c>
      <c r="L125" s="46"/>
      <c r="M125" s="221" t="s">
        <v>19</v>
      </c>
      <c r="N125" s="222" t="s">
        <v>44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257</v>
      </c>
      <c r="AT125" s="225" t="s">
        <v>161</v>
      </c>
      <c r="AU125" s="225" t="s">
        <v>83</v>
      </c>
      <c r="AY125" s="19" t="s">
        <v>159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81</v>
      </c>
      <c r="BK125" s="226">
        <f>ROUND(I125*H125,2)</f>
        <v>0</v>
      </c>
      <c r="BL125" s="19" t="s">
        <v>257</v>
      </c>
      <c r="BM125" s="225" t="s">
        <v>2217</v>
      </c>
    </row>
    <row r="126" s="2" customFormat="1">
      <c r="A126" s="40"/>
      <c r="B126" s="41"/>
      <c r="C126" s="42"/>
      <c r="D126" s="227" t="s">
        <v>168</v>
      </c>
      <c r="E126" s="42"/>
      <c r="F126" s="228" t="s">
        <v>2218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168</v>
      </c>
      <c r="AU126" s="19" t="s">
        <v>83</v>
      </c>
    </row>
    <row r="127" s="12" customFormat="1" ht="22.8" customHeight="1">
      <c r="A127" s="12"/>
      <c r="B127" s="198"/>
      <c r="C127" s="199"/>
      <c r="D127" s="200" t="s">
        <v>72</v>
      </c>
      <c r="E127" s="212" t="s">
        <v>2219</v>
      </c>
      <c r="F127" s="212" t="s">
        <v>2220</v>
      </c>
      <c r="G127" s="199"/>
      <c r="H127" s="199"/>
      <c r="I127" s="202"/>
      <c r="J127" s="213">
        <f>BK127</f>
        <v>0</v>
      </c>
      <c r="K127" s="199"/>
      <c r="L127" s="204"/>
      <c r="M127" s="205"/>
      <c r="N127" s="206"/>
      <c r="O127" s="206"/>
      <c r="P127" s="207">
        <f>SUM(P128:P143)</f>
        <v>0</v>
      </c>
      <c r="Q127" s="206"/>
      <c r="R127" s="207">
        <f>SUM(R128:R143)</f>
        <v>0.023189999999999999</v>
      </c>
      <c r="S127" s="206"/>
      <c r="T127" s="208">
        <f>SUM(T128:T143)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9" t="s">
        <v>83</v>
      </c>
      <c r="AT127" s="210" t="s">
        <v>72</v>
      </c>
      <c r="AU127" s="210" t="s">
        <v>81</v>
      </c>
      <c r="AY127" s="209" t="s">
        <v>159</v>
      </c>
      <c r="BK127" s="211">
        <f>SUM(BK128:BK143)</f>
        <v>0</v>
      </c>
    </row>
    <row r="128" s="2" customFormat="1" ht="37.8" customHeight="1">
      <c r="A128" s="40"/>
      <c r="B128" s="41"/>
      <c r="C128" s="214" t="s">
        <v>262</v>
      </c>
      <c r="D128" s="214" t="s">
        <v>161</v>
      </c>
      <c r="E128" s="215" t="s">
        <v>2221</v>
      </c>
      <c r="F128" s="216" t="s">
        <v>2222</v>
      </c>
      <c r="G128" s="217" t="s">
        <v>363</v>
      </c>
      <c r="H128" s="218">
        <v>16</v>
      </c>
      <c r="I128" s="219"/>
      <c r="J128" s="220">
        <f>ROUND(I128*H128,2)</f>
        <v>0</v>
      </c>
      <c r="K128" s="216" t="s">
        <v>165</v>
      </c>
      <c r="L128" s="46"/>
      <c r="M128" s="221" t="s">
        <v>19</v>
      </c>
      <c r="N128" s="222" t="s">
        <v>44</v>
      </c>
      <c r="O128" s="86"/>
      <c r="P128" s="223">
        <f>O128*H128</f>
        <v>0</v>
      </c>
      <c r="Q128" s="223">
        <v>0.00027</v>
      </c>
      <c r="R128" s="223">
        <f>Q128*H128</f>
        <v>0.0043200000000000001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257</v>
      </c>
      <c r="AT128" s="225" t="s">
        <v>161</v>
      </c>
      <c r="AU128" s="225" t="s">
        <v>83</v>
      </c>
      <c r="AY128" s="19" t="s">
        <v>159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81</v>
      </c>
      <c r="BK128" s="226">
        <f>ROUND(I128*H128,2)</f>
        <v>0</v>
      </c>
      <c r="BL128" s="19" t="s">
        <v>257</v>
      </c>
      <c r="BM128" s="225" t="s">
        <v>2223</v>
      </c>
    </row>
    <row r="129" s="2" customFormat="1">
      <c r="A129" s="40"/>
      <c r="B129" s="41"/>
      <c r="C129" s="42"/>
      <c r="D129" s="227" t="s">
        <v>168</v>
      </c>
      <c r="E129" s="42"/>
      <c r="F129" s="228" t="s">
        <v>2224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168</v>
      </c>
      <c r="AU129" s="19" t="s">
        <v>83</v>
      </c>
    </row>
    <row r="130" s="2" customFormat="1" ht="21.75" customHeight="1">
      <c r="A130" s="40"/>
      <c r="B130" s="41"/>
      <c r="C130" s="214" t="s">
        <v>267</v>
      </c>
      <c r="D130" s="214" t="s">
        <v>161</v>
      </c>
      <c r="E130" s="215" t="s">
        <v>2225</v>
      </c>
      <c r="F130" s="216" t="s">
        <v>2226</v>
      </c>
      <c r="G130" s="217" t="s">
        <v>363</v>
      </c>
      <c r="H130" s="218">
        <v>1</v>
      </c>
      <c r="I130" s="219"/>
      <c r="J130" s="220">
        <f>ROUND(I130*H130,2)</f>
        <v>0</v>
      </c>
      <c r="K130" s="216" t="s">
        <v>165</v>
      </c>
      <c r="L130" s="46"/>
      <c r="M130" s="221" t="s">
        <v>19</v>
      </c>
      <c r="N130" s="222" t="s">
        <v>44</v>
      </c>
      <c r="O130" s="86"/>
      <c r="P130" s="223">
        <f>O130*H130</f>
        <v>0</v>
      </c>
      <c r="Q130" s="223">
        <v>0.00084000000000000003</v>
      </c>
      <c r="R130" s="223">
        <f>Q130*H130</f>
        <v>0.00084000000000000003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257</v>
      </c>
      <c r="AT130" s="225" t="s">
        <v>161</v>
      </c>
      <c r="AU130" s="225" t="s">
        <v>83</v>
      </c>
      <c r="AY130" s="19" t="s">
        <v>159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81</v>
      </c>
      <c r="BK130" s="226">
        <f>ROUND(I130*H130,2)</f>
        <v>0</v>
      </c>
      <c r="BL130" s="19" t="s">
        <v>257</v>
      </c>
      <c r="BM130" s="225" t="s">
        <v>2227</v>
      </c>
    </row>
    <row r="131" s="2" customFormat="1">
      <c r="A131" s="40"/>
      <c r="B131" s="41"/>
      <c r="C131" s="42"/>
      <c r="D131" s="227" t="s">
        <v>168</v>
      </c>
      <c r="E131" s="42"/>
      <c r="F131" s="228" t="s">
        <v>2228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168</v>
      </c>
      <c r="AU131" s="19" t="s">
        <v>83</v>
      </c>
    </row>
    <row r="132" s="2" customFormat="1" ht="24.15" customHeight="1">
      <c r="A132" s="40"/>
      <c r="B132" s="41"/>
      <c r="C132" s="214" t="s">
        <v>274</v>
      </c>
      <c r="D132" s="214" t="s">
        <v>161</v>
      </c>
      <c r="E132" s="215" t="s">
        <v>2229</v>
      </c>
      <c r="F132" s="216" t="s">
        <v>2230</v>
      </c>
      <c r="G132" s="217" t="s">
        <v>363</v>
      </c>
      <c r="H132" s="218">
        <v>1</v>
      </c>
      <c r="I132" s="219"/>
      <c r="J132" s="220">
        <f>ROUND(I132*H132,2)</f>
        <v>0</v>
      </c>
      <c r="K132" s="216" t="s">
        <v>165</v>
      </c>
      <c r="L132" s="46"/>
      <c r="M132" s="221" t="s">
        <v>19</v>
      </c>
      <c r="N132" s="222" t="s">
        <v>44</v>
      </c>
      <c r="O132" s="86"/>
      <c r="P132" s="223">
        <f>O132*H132</f>
        <v>0</v>
      </c>
      <c r="Q132" s="223">
        <v>0.0014400000000000001</v>
      </c>
      <c r="R132" s="223">
        <f>Q132*H132</f>
        <v>0.0014400000000000001</v>
      </c>
      <c r="S132" s="223">
        <v>0</v>
      </c>
      <c r="T132" s="22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257</v>
      </c>
      <c r="AT132" s="225" t="s">
        <v>161</v>
      </c>
      <c r="AU132" s="225" t="s">
        <v>83</v>
      </c>
      <c r="AY132" s="19" t="s">
        <v>159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81</v>
      </c>
      <c r="BK132" s="226">
        <f>ROUND(I132*H132,2)</f>
        <v>0</v>
      </c>
      <c r="BL132" s="19" t="s">
        <v>257</v>
      </c>
      <c r="BM132" s="225" t="s">
        <v>2231</v>
      </c>
    </row>
    <row r="133" s="2" customFormat="1">
      <c r="A133" s="40"/>
      <c r="B133" s="41"/>
      <c r="C133" s="42"/>
      <c r="D133" s="227" t="s">
        <v>168</v>
      </c>
      <c r="E133" s="42"/>
      <c r="F133" s="228" t="s">
        <v>2232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168</v>
      </c>
      <c r="AU133" s="19" t="s">
        <v>83</v>
      </c>
    </row>
    <row r="134" s="2" customFormat="1" ht="33" customHeight="1">
      <c r="A134" s="40"/>
      <c r="B134" s="41"/>
      <c r="C134" s="214" t="s">
        <v>280</v>
      </c>
      <c r="D134" s="214" t="s">
        <v>161</v>
      </c>
      <c r="E134" s="215" t="s">
        <v>2233</v>
      </c>
      <c r="F134" s="216" t="s">
        <v>2234</v>
      </c>
      <c r="G134" s="217" t="s">
        <v>363</v>
      </c>
      <c r="H134" s="218">
        <v>16</v>
      </c>
      <c r="I134" s="219"/>
      <c r="J134" s="220">
        <f>ROUND(I134*H134,2)</f>
        <v>0</v>
      </c>
      <c r="K134" s="216" t="s">
        <v>165</v>
      </c>
      <c r="L134" s="46"/>
      <c r="M134" s="221" t="s">
        <v>19</v>
      </c>
      <c r="N134" s="222" t="s">
        <v>44</v>
      </c>
      <c r="O134" s="86"/>
      <c r="P134" s="223">
        <f>O134*H134</f>
        <v>0</v>
      </c>
      <c r="Q134" s="223">
        <v>0.00085999999999999998</v>
      </c>
      <c r="R134" s="223">
        <f>Q134*H134</f>
        <v>0.01376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257</v>
      </c>
      <c r="AT134" s="225" t="s">
        <v>161</v>
      </c>
      <c r="AU134" s="225" t="s">
        <v>83</v>
      </c>
      <c r="AY134" s="19" t="s">
        <v>159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81</v>
      </c>
      <c r="BK134" s="226">
        <f>ROUND(I134*H134,2)</f>
        <v>0</v>
      </c>
      <c r="BL134" s="19" t="s">
        <v>257</v>
      </c>
      <c r="BM134" s="225" t="s">
        <v>2235</v>
      </c>
    </row>
    <row r="135" s="2" customFormat="1">
      <c r="A135" s="40"/>
      <c r="B135" s="41"/>
      <c r="C135" s="42"/>
      <c r="D135" s="227" t="s">
        <v>168</v>
      </c>
      <c r="E135" s="42"/>
      <c r="F135" s="228" t="s">
        <v>2236</v>
      </c>
      <c r="G135" s="42"/>
      <c r="H135" s="42"/>
      <c r="I135" s="229"/>
      <c r="J135" s="42"/>
      <c r="K135" s="42"/>
      <c r="L135" s="46"/>
      <c r="M135" s="230"/>
      <c r="N135" s="231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168</v>
      </c>
      <c r="AU135" s="19" t="s">
        <v>83</v>
      </c>
    </row>
    <row r="136" s="2" customFormat="1" ht="24.15" customHeight="1">
      <c r="A136" s="40"/>
      <c r="B136" s="41"/>
      <c r="C136" s="214" t="s">
        <v>7</v>
      </c>
      <c r="D136" s="214" t="s">
        <v>161</v>
      </c>
      <c r="E136" s="215" t="s">
        <v>2237</v>
      </c>
      <c r="F136" s="216" t="s">
        <v>2238</v>
      </c>
      <c r="G136" s="217" t="s">
        <v>363</v>
      </c>
      <c r="H136" s="218">
        <v>5</v>
      </c>
      <c r="I136" s="219"/>
      <c r="J136" s="220">
        <f>ROUND(I136*H136,2)</f>
        <v>0</v>
      </c>
      <c r="K136" s="216" t="s">
        <v>165</v>
      </c>
      <c r="L136" s="46"/>
      <c r="M136" s="221" t="s">
        <v>19</v>
      </c>
      <c r="N136" s="222" t="s">
        <v>44</v>
      </c>
      <c r="O136" s="86"/>
      <c r="P136" s="223">
        <f>O136*H136</f>
        <v>0</v>
      </c>
      <c r="Q136" s="223">
        <v>0.00022000000000000001</v>
      </c>
      <c r="R136" s="223">
        <f>Q136*H136</f>
        <v>0.0011000000000000001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257</v>
      </c>
      <c r="AT136" s="225" t="s">
        <v>161</v>
      </c>
      <c r="AU136" s="225" t="s">
        <v>83</v>
      </c>
      <c r="AY136" s="19" t="s">
        <v>159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81</v>
      </c>
      <c r="BK136" s="226">
        <f>ROUND(I136*H136,2)</f>
        <v>0</v>
      </c>
      <c r="BL136" s="19" t="s">
        <v>257</v>
      </c>
      <c r="BM136" s="225" t="s">
        <v>2239</v>
      </c>
    </row>
    <row r="137" s="2" customFormat="1">
      <c r="A137" s="40"/>
      <c r="B137" s="41"/>
      <c r="C137" s="42"/>
      <c r="D137" s="227" t="s">
        <v>168</v>
      </c>
      <c r="E137" s="42"/>
      <c r="F137" s="228" t="s">
        <v>2240</v>
      </c>
      <c r="G137" s="42"/>
      <c r="H137" s="42"/>
      <c r="I137" s="229"/>
      <c r="J137" s="42"/>
      <c r="K137" s="42"/>
      <c r="L137" s="46"/>
      <c r="M137" s="230"/>
      <c r="N137" s="231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168</v>
      </c>
      <c r="AU137" s="19" t="s">
        <v>83</v>
      </c>
    </row>
    <row r="138" s="2" customFormat="1" ht="33" customHeight="1">
      <c r="A138" s="40"/>
      <c r="B138" s="41"/>
      <c r="C138" s="214" t="s">
        <v>290</v>
      </c>
      <c r="D138" s="214" t="s">
        <v>161</v>
      </c>
      <c r="E138" s="215" t="s">
        <v>2241</v>
      </c>
      <c r="F138" s="216" t="s">
        <v>2242</v>
      </c>
      <c r="G138" s="217" t="s">
        <v>363</v>
      </c>
      <c r="H138" s="218">
        <v>1</v>
      </c>
      <c r="I138" s="219"/>
      <c r="J138" s="220">
        <f>ROUND(I138*H138,2)</f>
        <v>0</v>
      </c>
      <c r="K138" s="216" t="s">
        <v>165</v>
      </c>
      <c r="L138" s="46"/>
      <c r="M138" s="221" t="s">
        <v>19</v>
      </c>
      <c r="N138" s="222" t="s">
        <v>44</v>
      </c>
      <c r="O138" s="86"/>
      <c r="P138" s="223">
        <f>O138*H138</f>
        <v>0</v>
      </c>
      <c r="Q138" s="223">
        <v>0.00033</v>
      </c>
      <c r="R138" s="223">
        <f>Q138*H138</f>
        <v>0.00033</v>
      </c>
      <c r="S138" s="223">
        <v>0</v>
      </c>
      <c r="T138" s="224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5" t="s">
        <v>257</v>
      </c>
      <c r="AT138" s="225" t="s">
        <v>161</v>
      </c>
      <c r="AU138" s="225" t="s">
        <v>83</v>
      </c>
      <c r="AY138" s="19" t="s">
        <v>159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9" t="s">
        <v>81</v>
      </c>
      <c r="BK138" s="226">
        <f>ROUND(I138*H138,2)</f>
        <v>0</v>
      </c>
      <c r="BL138" s="19" t="s">
        <v>257</v>
      </c>
      <c r="BM138" s="225" t="s">
        <v>2243</v>
      </c>
    </row>
    <row r="139" s="2" customFormat="1">
      <c r="A139" s="40"/>
      <c r="B139" s="41"/>
      <c r="C139" s="42"/>
      <c r="D139" s="227" t="s">
        <v>168</v>
      </c>
      <c r="E139" s="42"/>
      <c r="F139" s="228" t="s">
        <v>2244</v>
      </c>
      <c r="G139" s="42"/>
      <c r="H139" s="42"/>
      <c r="I139" s="229"/>
      <c r="J139" s="42"/>
      <c r="K139" s="42"/>
      <c r="L139" s="46"/>
      <c r="M139" s="230"/>
      <c r="N139" s="231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168</v>
      </c>
      <c r="AU139" s="19" t="s">
        <v>83</v>
      </c>
    </row>
    <row r="140" s="2" customFormat="1" ht="24.15" customHeight="1">
      <c r="A140" s="40"/>
      <c r="B140" s="41"/>
      <c r="C140" s="214" t="s">
        <v>296</v>
      </c>
      <c r="D140" s="214" t="s">
        <v>161</v>
      </c>
      <c r="E140" s="215" t="s">
        <v>2245</v>
      </c>
      <c r="F140" s="216" t="s">
        <v>2246</v>
      </c>
      <c r="G140" s="217" t="s">
        <v>363</v>
      </c>
      <c r="H140" s="218">
        <v>2</v>
      </c>
      <c r="I140" s="219"/>
      <c r="J140" s="220">
        <f>ROUND(I140*H140,2)</f>
        <v>0</v>
      </c>
      <c r="K140" s="216" t="s">
        <v>165</v>
      </c>
      <c r="L140" s="46"/>
      <c r="M140" s="221" t="s">
        <v>19</v>
      </c>
      <c r="N140" s="222" t="s">
        <v>44</v>
      </c>
      <c r="O140" s="86"/>
      <c r="P140" s="223">
        <f>O140*H140</f>
        <v>0</v>
      </c>
      <c r="Q140" s="223">
        <v>0.00069999999999999999</v>
      </c>
      <c r="R140" s="223">
        <f>Q140*H140</f>
        <v>0.0014</v>
      </c>
      <c r="S140" s="223">
        <v>0</v>
      </c>
      <c r="T140" s="224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257</v>
      </c>
      <c r="AT140" s="225" t="s">
        <v>161</v>
      </c>
      <c r="AU140" s="225" t="s">
        <v>83</v>
      </c>
      <c r="AY140" s="19" t="s">
        <v>159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81</v>
      </c>
      <c r="BK140" s="226">
        <f>ROUND(I140*H140,2)</f>
        <v>0</v>
      </c>
      <c r="BL140" s="19" t="s">
        <v>257</v>
      </c>
      <c r="BM140" s="225" t="s">
        <v>2247</v>
      </c>
    </row>
    <row r="141" s="2" customFormat="1">
      <c r="A141" s="40"/>
      <c r="B141" s="41"/>
      <c r="C141" s="42"/>
      <c r="D141" s="227" t="s">
        <v>168</v>
      </c>
      <c r="E141" s="42"/>
      <c r="F141" s="228" t="s">
        <v>2248</v>
      </c>
      <c r="G141" s="42"/>
      <c r="H141" s="42"/>
      <c r="I141" s="229"/>
      <c r="J141" s="42"/>
      <c r="K141" s="42"/>
      <c r="L141" s="46"/>
      <c r="M141" s="230"/>
      <c r="N141" s="231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168</v>
      </c>
      <c r="AU141" s="19" t="s">
        <v>83</v>
      </c>
    </row>
    <row r="142" s="2" customFormat="1" ht="49.05" customHeight="1">
      <c r="A142" s="40"/>
      <c r="B142" s="41"/>
      <c r="C142" s="214" t="s">
        <v>302</v>
      </c>
      <c r="D142" s="214" t="s">
        <v>161</v>
      </c>
      <c r="E142" s="215" t="s">
        <v>2249</v>
      </c>
      <c r="F142" s="216" t="s">
        <v>2250</v>
      </c>
      <c r="G142" s="217" t="s">
        <v>247</v>
      </c>
      <c r="H142" s="218">
        <v>0.023</v>
      </c>
      <c r="I142" s="219"/>
      <c r="J142" s="220">
        <f>ROUND(I142*H142,2)</f>
        <v>0</v>
      </c>
      <c r="K142" s="216" t="s">
        <v>165</v>
      </c>
      <c r="L142" s="46"/>
      <c r="M142" s="221" t="s">
        <v>19</v>
      </c>
      <c r="N142" s="222" t="s">
        <v>44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257</v>
      </c>
      <c r="AT142" s="225" t="s">
        <v>161</v>
      </c>
      <c r="AU142" s="225" t="s">
        <v>83</v>
      </c>
      <c r="AY142" s="19" t="s">
        <v>159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81</v>
      </c>
      <c r="BK142" s="226">
        <f>ROUND(I142*H142,2)</f>
        <v>0</v>
      </c>
      <c r="BL142" s="19" t="s">
        <v>257</v>
      </c>
      <c r="BM142" s="225" t="s">
        <v>2251</v>
      </c>
    </row>
    <row r="143" s="2" customFormat="1">
      <c r="A143" s="40"/>
      <c r="B143" s="41"/>
      <c r="C143" s="42"/>
      <c r="D143" s="227" t="s">
        <v>168</v>
      </c>
      <c r="E143" s="42"/>
      <c r="F143" s="228" t="s">
        <v>2252</v>
      </c>
      <c r="G143" s="42"/>
      <c r="H143" s="42"/>
      <c r="I143" s="229"/>
      <c r="J143" s="42"/>
      <c r="K143" s="42"/>
      <c r="L143" s="46"/>
      <c r="M143" s="230"/>
      <c r="N143" s="231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168</v>
      </c>
      <c r="AU143" s="19" t="s">
        <v>83</v>
      </c>
    </row>
    <row r="144" s="12" customFormat="1" ht="22.8" customHeight="1">
      <c r="A144" s="12"/>
      <c r="B144" s="198"/>
      <c r="C144" s="199"/>
      <c r="D144" s="200" t="s">
        <v>72</v>
      </c>
      <c r="E144" s="212" t="s">
        <v>2253</v>
      </c>
      <c r="F144" s="212" t="s">
        <v>2254</v>
      </c>
      <c r="G144" s="199"/>
      <c r="H144" s="199"/>
      <c r="I144" s="202"/>
      <c r="J144" s="213">
        <f>BK144</f>
        <v>0</v>
      </c>
      <c r="K144" s="199"/>
      <c r="L144" s="204"/>
      <c r="M144" s="205"/>
      <c r="N144" s="206"/>
      <c r="O144" s="206"/>
      <c r="P144" s="207">
        <f>SUM(P145:P169)</f>
        <v>0</v>
      </c>
      <c r="Q144" s="206"/>
      <c r="R144" s="207">
        <f>SUM(R145:R169)</f>
        <v>0.63419000000000003</v>
      </c>
      <c r="S144" s="206"/>
      <c r="T144" s="208">
        <f>SUM(T145:T169)</f>
        <v>0.027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9" t="s">
        <v>83</v>
      </c>
      <c r="AT144" s="210" t="s">
        <v>72</v>
      </c>
      <c r="AU144" s="210" t="s">
        <v>81</v>
      </c>
      <c r="AY144" s="209" t="s">
        <v>159</v>
      </c>
      <c r="BK144" s="211">
        <f>SUM(BK145:BK169)</f>
        <v>0</v>
      </c>
    </row>
    <row r="145" s="2" customFormat="1" ht="49.05" customHeight="1">
      <c r="A145" s="40"/>
      <c r="B145" s="41"/>
      <c r="C145" s="214" t="s">
        <v>308</v>
      </c>
      <c r="D145" s="214" t="s">
        <v>161</v>
      </c>
      <c r="E145" s="215" t="s">
        <v>2255</v>
      </c>
      <c r="F145" s="216" t="s">
        <v>2256</v>
      </c>
      <c r="G145" s="217" t="s">
        <v>363</v>
      </c>
      <c r="H145" s="218">
        <v>1</v>
      </c>
      <c r="I145" s="219"/>
      <c r="J145" s="220">
        <f>ROUND(I145*H145,2)</f>
        <v>0</v>
      </c>
      <c r="K145" s="216" t="s">
        <v>165</v>
      </c>
      <c r="L145" s="46"/>
      <c r="M145" s="221" t="s">
        <v>19</v>
      </c>
      <c r="N145" s="222" t="s">
        <v>44</v>
      </c>
      <c r="O145" s="86"/>
      <c r="P145" s="223">
        <f>O145*H145</f>
        <v>0</v>
      </c>
      <c r="Q145" s="223">
        <v>0.012449999999999999</v>
      </c>
      <c r="R145" s="223">
        <f>Q145*H145</f>
        <v>0.012449999999999999</v>
      </c>
      <c r="S145" s="223">
        <v>0</v>
      </c>
      <c r="T145" s="22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257</v>
      </c>
      <c r="AT145" s="225" t="s">
        <v>161</v>
      </c>
      <c r="AU145" s="225" t="s">
        <v>83</v>
      </c>
      <c r="AY145" s="19" t="s">
        <v>159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81</v>
      </c>
      <c r="BK145" s="226">
        <f>ROUND(I145*H145,2)</f>
        <v>0</v>
      </c>
      <c r="BL145" s="19" t="s">
        <v>257</v>
      </c>
      <c r="BM145" s="225" t="s">
        <v>2257</v>
      </c>
    </row>
    <row r="146" s="2" customFormat="1">
      <c r="A146" s="40"/>
      <c r="B146" s="41"/>
      <c r="C146" s="42"/>
      <c r="D146" s="227" t="s">
        <v>168</v>
      </c>
      <c r="E146" s="42"/>
      <c r="F146" s="228" t="s">
        <v>2258</v>
      </c>
      <c r="G146" s="42"/>
      <c r="H146" s="42"/>
      <c r="I146" s="229"/>
      <c r="J146" s="42"/>
      <c r="K146" s="42"/>
      <c r="L146" s="46"/>
      <c r="M146" s="230"/>
      <c r="N146" s="231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168</v>
      </c>
      <c r="AU146" s="19" t="s">
        <v>83</v>
      </c>
    </row>
    <row r="147" s="2" customFormat="1" ht="49.05" customHeight="1">
      <c r="A147" s="40"/>
      <c r="B147" s="41"/>
      <c r="C147" s="214" t="s">
        <v>315</v>
      </c>
      <c r="D147" s="214" t="s">
        <v>161</v>
      </c>
      <c r="E147" s="215" t="s">
        <v>2259</v>
      </c>
      <c r="F147" s="216" t="s">
        <v>2260</v>
      </c>
      <c r="G147" s="217" t="s">
        <v>363</v>
      </c>
      <c r="H147" s="218">
        <v>3</v>
      </c>
      <c r="I147" s="219"/>
      <c r="J147" s="220">
        <f>ROUND(I147*H147,2)</f>
        <v>0</v>
      </c>
      <c r="K147" s="216" t="s">
        <v>165</v>
      </c>
      <c r="L147" s="46"/>
      <c r="M147" s="221" t="s">
        <v>19</v>
      </c>
      <c r="N147" s="222" t="s">
        <v>44</v>
      </c>
      <c r="O147" s="86"/>
      <c r="P147" s="223">
        <f>O147*H147</f>
        <v>0</v>
      </c>
      <c r="Q147" s="223">
        <v>0.025159999999999998</v>
      </c>
      <c r="R147" s="223">
        <f>Q147*H147</f>
        <v>0.075479999999999992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257</v>
      </c>
      <c r="AT147" s="225" t="s">
        <v>161</v>
      </c>
      <c r="AU147" s="225" t="s">
        <v>83</v>
      </c>
      <c r="AY147" s="19" t="s">
        <v>159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81</v>
      </c>
      <c r="BK147" s="226">
        <f>ROUND(I147*H147,2)</f>
        <v>0</v>
      </c>
      <c r="BL147" s="19" t="s">
        <v>257</v>
      </c>
      <c r="BM147" s="225" t="s">
        <v>2261</v>
      </c>
    </row>
    <row r="148" s="2" customFormat="1">
      <c r="A148" s="40"/>
      <c r="B148" s="41"/>
      <c r="C148" s="42"/>
      <c r="D148" s="227" t="s">
        <v>168</v>
      </c>
      <c r="E148" s="42"/>
      <c r="F148" s="228" t="s">
        <v>2262</v>
      </c>
      <c r="G148" s="42"/>
      <c r="H148" s="42"/>
      <c r="I148" s="229"/>
      <c r="J148" s="42"/>
      <c r="K148" s="42"/>
      <c r="L148" s="46"/>
      <c r="M148" s="230"/>
      <c r="N148" s="231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168</v>
      </c>
      <c r="AU148" s="19" t="s">
        <v>83</v>
      </c>
    </row>
    <row r="149" s="2" customFormat="1" ht="49.05" customHeight="1">
      <c r="A149" s="40"/>
      <c r="B149" s="41"/>
      <c r="C149" s="214" t="s">
        <v>321</v>
      </c>
      <c r="D149" s="214" t="s">
        <v>161</v>
      </c>
      <c r="E149" s="215" t="s">
        <v>2263</v>
      </c>
      <c r="F149" s="216" t="s">
        <v>2264</v>
      </c>
      <c r="G149" s="217" t="s">
        <v>363</v>
      </c>
      <c r="H149" s="218">
        <v>1</v>
      </c>
      <c r="I149" s="219"/>
      <c r="J149" s="220">
        <f>ROUND(I149*H149,2)</f>
        <v>0</v>
      </c>
      <c r="K149" s="216" t="s">
        <v>165</v>
      </c>
      <c r="L149" s="46"/>
      <c r="M149" s="221" t="s">
        <v>19</v>
      </c>
      <c r="N149" s="222" t="s">
        <v>44</v>
      </c>
      <c r="O149" s="86"/>
      <c r="P149" s="223">
        <f>O149*H149</f>
        <v>0</v>
      </c>
      <c r="Q149" s="223">
        <v>0.028029999999999999</v>
      </c>
      <c r="R149" s="223">
        <f>Q149*H149</f>
        <v>0.028029999999999999</v>
      </c>
      <c r="S149" s="223">
        <v>0</v>
      </c>
      <c r="T149" s="224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5" t="s">
        <v>257</v>
      </c>
      <c r="AT149" s="225" t="s">
        <v>161</v>
      </c>
      <c r="AU149" s="225" t="s">
        <v>83</v>
      </c>
      <c r="AY149" s="19" t="s">
        <v>159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9" t="s">
        <v>81</v>
      </c>
      <c r="BK149" s="226">
        <f>ROUND(I149*H149,2)</f>
        <v>0</v>
      </c>
      <c r="BL149" s="19" t="s">
        <v>257</v>
      </c>
      <c r="BM149" s="225" t="s">
        <v>2265</v>
      </c>
    </row>
    <row r="150" s="2" customFormat="1">
      <c r="A150" s="40"/>
      <c r="B150" s="41"/>
      <c r="C150" s="42"/>
      <c r="D150" s="227" t="s">
        <v>168</v>
      </c>
      <c r="E150" s="42"/>
      <c r="F150" s="228" t="s">
        <v>2266</v>
      </c>
      <c r="G150" s="42"/>
      <c r="H150" s="42"/>
      <c r="I150" s="229"/>
      <c r="J150" s="42"/>
      <c r="K150" s="42"/>
      <c r="L150" s="46"/>
      <c r="M150" s="230"/>
      <c r="N150" s="231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168</v>
      </c>
      <c r="AU150" s="19" t="s">
        <v>83</v>
      </c>
    </row>
    <row r="151" s="2" customFormat="1" ht="49.05" customHeight="1">
      <c r="A151" s="40"/>
      <c r="B151" s="41"/>
      <c r="C151" s="214" t="s">
        <v>327</v>
      </c>
      <c r="D151" s="214" t="s">
        <v>161</v>
      </c>
      <c r="E151" s="215" t="s">
        <v>2267</v>
      </c>
      <c r="F151" s="216" t="s">
        <v>2268</v>
      </c>
      <c r="G151" s="217" t="s">
        <v>363</v>
      </c>
      <c r="H151" s="218">
        <v>5</v>
      </c>
      <c r="I151" s="219"/>
      <c r="J151" s="220">
        <f>ROUND(I151*H151,2)</f>
        <v>0</v>
      </c>
      <c r="K151" s="216" t="s">
        <v>165</v>
      </c>
      <c r="L151" s="46"/>
      <c r="M151" s="221" t="s">
        <v>19</v>
      </c>
      <c r="N151" s="222" t="s">
        <v>44</v>
      </c>
      <c r="O151" s="86"/>
      <c r="P151" s="223">
        <f>O151*H151</f>
        <v>0</v>
      </c>
      <c r="Q151" s="223">
        <v>0.048120000000000003</v>
      </c>
      <c r="R151" s="223">
        <f>Q151*H151</f>
        <v>0.24060000000000001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257</v>
      </c>
      <c r="AT151" s="225" t="s">
        <v>161</v>
      </c>
      <c r="AU151" s="225" t="s">
        <v>83</v>
      </c>
      <c r="AY151" s="19" t="s">
        <v>159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81</v>
      </c>
      <c r="BK151" s="226">
        <f>ROUND(I151*H151,2)</f>
        <v>0</v>
      </c>
      <c r="BL151" s="19" t="s">
        <v>257</v>
      </c>
      <c r="BM151" s="225" t="s">
        <v>2269</v>
      </c>
    </row>
    <row r="152" s="2" customFormat="1">
      <c r="A152" s="40"/>
      <c r="B152" s="41"/>
      <c r="C152" s="42"/>
      <c r="D152" s="227" t="s">
        <v>168</v>
      </c>
      <c r="E152" s="42"/>
      <c r="F152" s="228" t="s">
        <v>2270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168</v>
      </c>
      <c r="AU152" s="19" t="s">
        <v>83</v>
      </c>
    </row>
    <row r="153" s="2" customFormat="1" ht="49.05" customHeight="1">
      <c r="A153" s="40"/>
      <c r="B153" s="41"/>
      <c r="C153" s="214" t="s">
        <v>333</v>
      </c>
      <c r="D153" s="214" t="s">
        <v>161</v>
      </c>
      <c r="E153" s="215" t="s">
        <v>2271</v>
      </c>
      <c r="F153" s="216" t="s">
        <v>2272</v>
      </c>
      <c r="G153" s="217" t="s">
        <v>363</v>
      </c>
      <c r="H153" s="218">
        <v>2</v>
      </c>
      <c r="I153" s="219"/>
      <c r="J153" s="220">
        <f>ROUND(I153*H153,2)</f>
        <v>0</v>
      </c>
      <c r="K153" s="216" t="s">
        <v>165</v>
      </c>
      <c r="L153" s="46"/>
      <c r="M153" s="221" t="s">
        <v>19</v>
      </c>
      <c r="N153" s="222" t="s">
        <v>44</v>
      </c>
      <c r="O153" s="86"/>
      <c r="P153" s="223">
        <f>O153*H153</f>
        <v>0</v>
      </c>
      <c r="Q153" s="223">
        <v>0.018499999999999999</v>
      </c>
      <c r="R153" s="223">
        <f>Q153*H153</f>
        <v>0.036999999999999998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257</v>
      </c>
      <c r="AT153" s="225" t="s">
        <v>161</v>
      </c>
      <c r="AU153" s="225" t="s">
        <v>83</v>
      </c>
      <c r="AY153" s="19" t="s">
        <v>159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81</v>
      </c>
      <c r="BK153" s="226">
        <f>ROUND(I153*H153,2)</f>
        <v>0</v>
      </c>
      <c r="BL153" s="19" t="s">
        <v>257</v>
      </c>
      <c r="BM153" s="225" t="s">
        <v>2273</v>
      </c>
    </row>
    <row r="154" s="2" customFormat="1">
      <c r="A154" s="40"/>
      <c r="B154" s="41"/>
      <c r="C154" s="42"/>
      <c r="D154" s="227" t="s">
        <v>168</v>
      </c>
      <c r="E154" s="42"/>
      <c r="F154" s="228" t="s">
        <v>2274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168</v>
      </c>
      <c r="AU154" s="19" t="s">
        <v>83</v>
      </c>
    </row>
    <row r="155" s="2" customFormat="1" ht="49.05" customHeight="1">
      <c r="A155" s="40"/>
      <c r="B155" s="41"/>
      <c r="C155" s="214" t="s">
        <v>341</v>
      </c>
      <c r="D155" s="214" t="s">
        <v>161</v>
      </c>
      <c r="E155" s="215" t="s">
        <v>2275</v>
      </c>
      <c r="F155" s="216" t="s">
        <v>2276</v>
      </c>
      <c r="G155" s="217" t="s">
        <v>363</v>
      </c>
      <c r="H155" s="218">
        <v>1</v>
      </c>
      <c r="I155" s="219"/>
      <c r="J155" s="220">
        <f>ROUND(I155*H155,2)</f>
        <v>0</v>
      </c>
      <c r="K155" s="216" t="s">
        <v>165</v>
      </c>
      <c r="L155" s="46"/>
      <c r="M155" s="221" t="s">
        <v>19</v>
      </c>
      <c r="N155" s="222" t="s">
        <v>44</v>
      </c>
      <c r="O155" s="86"/>
      <c r="P155" s="223">
        <f>O155*H155</f>
        <v>0</v>
      </c>
      <c r="Q155" s="223">
        <v>0.025020000000000001</v>
      </c>
      <c r="R155" s="223">
        <f>Q155*H155</f>
        <v>0.025020000000000001</v>
      </c>
      <c r="S155" s="223">
        <v>0</v>
      </c>
      <c r="T155" s="224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5" t="s">
        <v>257</v>
      </c>
      <c r="AT155" s="225" t="s">
        <v>161</v>
      </c>
      <c r="AU155" s="225" t="s">
        <v>83</v>
      </c>
      <c r="AY155" s="19" t="s">
        <v>159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9" t="s">
        <v>81</v>
      </c>
      <c r="BK155" s="226">
        <f>ROUND(I155*H155,2)</f>
        <v>0</v>
      </c>
      <c r="BL155" s="19" t="s">
        <v>257</v>
      </c>
      <c r="BM155" s="225" t="s">
        <v>2277</v>
      </c>
    </row>
    <row r="156" s="2" customFormat="1">
      <c r="A156" s="40"/>
      <c r="B156" s="41"/>
      <c r="C156" s="42"/>
      <c r="D156" s="227" t="s">
        <v>168</v>
      </c>
      <c r="E156" s="42"/>
      <c r="F156" s="228" t="s">
        <v>2278</v>
      </c>
      <c r="G156" s="42"/>
      <c r="H156" s="42"/>
      <c r="I156" s="229"/>
      <c r="J156" s="42"/>
      <c r="K156" s="42"/>
      <c r="L156" s="46"/>
      <c r="M156" s="230"/>
      <c r="N156" s="231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168</v>
      </c>
      <c r="AU156" s="19" t="s">
        <v>83</v>
      </c>
    </row>
    <row r="157" s="2" customFormat="1" ht="49.05" customHeight="1">
      <c r="A157" s="40"/>
      <c r="B157" s="41"/>
      <c r="C157" s="214" t="s">
        <v>347</v>
      </c>
      <c r="D157" s="214" t="s">
        <v>161</v>
      </c>
      <c r="E157" s="215" t="s">
        <v>2279</v>
      </c>
      <c r="F157" s="216" t="s">
        <v>2280</v>
      </c>
      <c r="G157" s="217" t="s">
        <v>363</v>
      </c>
      <c r="H157" s="218">
        <v>1</v>
      </c>
      <c r="I157" s="219"/>
      <c r="J157" s="220">
        <f>ROUND(I157*H157,2)</f>
        <v>0</v>
      </c>
      <c r="K157" s="216" t="s">
        <v>165</v>
      </c>
      <c r="L157" s="46"/>
      <c r="M157" s="221" t="s">
        <v>19</v>
      </c>
      <c r="N157" s="222" t="s">
        <v>44</v>
      </c>
      <c r="O157" s="86"/>
      <c r="P157" s="223">
        <f>O157*H157</f>
        <v>0</v>
      </c>
      <c r="Q157" s="223">
        <v>0.088440000000000005</v>
      </c>
      <c r="R157" s="223">
        <f>Q157*H157</f>
        <v>0.088440000000000005</v>
      </c>
      <c r="S157" s="223">
        <v>0</v>
      </c>
      <c r="T157" s="224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257</v>
      </c>
      <c r="AT157" s="225" t="s">
        <v>161</v>
      </c>
      <c r="AU157" s="225" t="s">
        <v>83</v>
      </c>
      <c r="AY157" s="19" t="s">
        <v>159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81</v>
      </c>
      <c r="BK157" s="226">
        <f>ROUND(I157*H157,2)</f>
        <v>0</v>
      </c>
      <c r="BL157" s="19" t="s">
        <v>257</v>
      </c>
      <c r="BM157" s="225" t="s">
        <v>2281</v>
      </c>
    </row>
    <row r="158" s="2" customFormat="1">
      <c r="A158" s="40"/>
      <c r="B158" s="41"/>
      <c r="C158" s="42"/>
      <c r="D158" s="227" t="s">
        <v>168</v>
      </c>
      <c r="E158" s="42"/>
      <c r="F158" s="228" t="s">
        <v>2282</v>
      </c>
      <c r="G158" s="42"/>
      <c r="H158" s="42"/>
      <c r="I158" s="229"/>
      <c r="J158" s="42"/>
      <c r="K158" s="42"/>
      <c r="L158" s="46"/>
      <c r="M158" s="230"/>
      <c r="N158" s="231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168</v>
      </c>
      <c r="AU158" s="19" t="s">
        <v>83</v>
      </c>
    </row>
    <row r="159" s="2" customFormat="1" ht="49.05" customHeight="1">
      <c r="A159" s="40"/>
      <c r="B159" s="41"/>
      <c r="C159" s="214" t="s">
        <v>353</v>
      </c>
      <c r="D159" s="214" t="s">
        <v>161</v>
      </c>
      <c r="E159" s="215" t="s">
        <v>2283</v>
      </c>
      <c r="F159" s="216" t="s">
        <v>2284</v>
      </c>
      <c r="G159" s="217" t="s">
        <v>363</v>
      </c>
      <c r="H159" s="218">
        <v>1</v>
      </c>
      <c r="I159" s="219"/>
      <c r="J159" s="220">
        <f>ROUND(I159*H159,2)</f>
        <v>0</v>
      </c>
      <c r="K159" s="216" t="s">
        <v>165</v>
      </c>
      <c r="L159" s="46"/>
      <c r="M159" s="221" t="s">
        <v>19</v>
      </c>
      <c r="N159" s="222" t="s">
        <v>44</v>
      </c>
      <c r="O159" s="86"/>
      <c r="P159" s="223">
        <f>O159*H159</f>
        <v>0</v>
      </c>
      <c r="Q159" s="223">
        <v>0.069159999999999999</v>
      </c>
      <c r="R159" s="223">
        <f>Q159*H159</f>
        <v>0.069159999999999999</v>
      </c>
      <c r="S159" s="223">
        <v>0</v>
      </c>
      <c r="T159" s="224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5" t="s">
        <v>257</v>
      </c>
      <c r="AT159" s="225" t="s">
        <v>161</v>
      </c>
      <c r="AU159" s="225" t="s">
        <v>83</v>
      </c>
      <c r="AY159" s="19" t="s">
        <v>159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9" t="s">
        <v>81</v>
      </c>
      <c r="BK159" s="226">
        <f>ROUND(I159*H159,2)</f>
        <v>0</v>
      </c>
      <c r="BL159" s="19" t="s">
        <v>257</v>
      </c>
      <c r="BM159" s="225" t="s">
        <v>2285</v>
      </c>
    </row>
    <row r="160" s="2" customFormat="1">
      <c r="A160" s="40"/>
      <c r="B160" s="41"/>
      <c r="C160" s="42"/>
      <c r="D160" s="227" t="s">
        <v>168</v>
      </c>
      <c r="E160" s="42"/>
      <c r="F160" s="228" t="s">
        <v>2286</v>
      </c>
      <c r="G160" s="42"/>
      <c r="H160" s="42"/>
      <c r="I160" s="229"/>
      <c r="J160" s="42"/>
      <c r="K160" s="42"/>
      <c r="L160" s="46"/>
      <c r="M160" s="230"/>
      <c r="N160" s="231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168</v>
      </c>
      <c r="AU160" s="19" t="s">
        <v>83</v>
      </c>
    </row>
    <row r="161" s="2" customFormat="1" ht="49.05" customHeight="1">
      <c r="A161" s="40"/>
      <c r="B161" s="41"/>
      <c r="C161" s="214" t="s">
        <v>360</v>
      </c>
      <c r="D161" s="214" t="s">
        <v>161</v>
      </c>
      <c r="E161" s="215" t="s">
        <v>2287</v>
      </c>
      <c r="F161" s="216" t="s">
        <v>2288</v>
      </c>
      <c r="G161" s="217" t="s">
        <v>363</v>
      </c>
      <c r="H161" s="218">
        <v>1</v>
      </c>
      <c r="I161" s="219"/>
      <c r="J161" s="220">
        <f>ROUND(I161*H161,2)</f>
        <v>0</v>
      </c>
      <c r="K161" s="216" t="s">
        <v>165</v>
      </c>
      <c r="L161" s="46"/>
      <c r="M161" s="221" t="s">
        <v>19</v>
      </c>
      <c r="N161" s="222" t="s">
        <v>44</v>
      </c>
      <c r="O161" s="86"/>
      <c r="P161" s="223">
        <f>O161*H161</f>
        <v>0</v>
      </c>
      <c r="Q161" s="223">
        <v>0.057849999999999999</v>
      </c>
      <c r="R161" s="223">
        <f>Q161*H161</f>
        <v>0.057849999999999999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257</v>
      </c>
      <c r="AT161" s="225" t="s">
        <v>161</v>
      </c>
      <c r="AU161" s="225" t="s">
        <v>83</v>
      </c>
      <c r="AY161" s="19" t="s">
        <v>159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81</v>
      </c>
      <c r="BK161" s="226">
        <f>ROUND(I161*H161,2)</f>
        <v>0</v>
      </c>
      <c r="BL161" s="19" t="s">
        <v>257</v>
      </c>
      <c r="BM161" s="225" t="s">
        <v>2289</v>
      </c>
    </row>
    <row r="162" s="2" customFormat="1">
      <c r="A162" s="40"/>
      <c r="B162" s="41"/>
      <c r="C162" s="42"/>
      <c r="D162" s="227" t="s">
        <v>168</v>
      </c>
      <c r="E162" s="42"/>
      <c r="F162" s="228" t="s">
        <v>2290</v>
      </c>
      <c r="G162" s="42"/>
      <c r="H162" s="42"/>
      <c r="I162" s="229"/>
      <c r="J162" s="42"/>
      <c r="K162" s="42"/>
      <c r="L162" s="46"/>
      <c r="M162" s="230"/>
      <c r="N162" s="231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168</v>
      </c>
      <c r="AU162" s="19" t="s">
        <v>83</v>
      </c>
    </row>
    <row r="163" s="2" customFormat="1" ht="24.15" customHeight="1">
      <c r="A163" s="40"/>
      <c r="B163" s="41"/>
      <c r="C163" s="214" t="s">
        <v>366</v>
      </c>
      <c r="D163" s="214" t="s">
        <v>161</v>
      </c>
      <c r="E163" s="215" t="s">
        <v>2291</v>
      </c>
      <c r="F163" s="216" t="s">
        <v>2292</v>
      </c>
      <c r="G163" s="217" t="s">
        <v>363</v>
      </c>
      <c r="H163" s="218">
        <v>2</v>
      </c>
      <c r="I163" s="219"/>
      <c r="J163" s="220">
        <f>ROUND(I163*H163,2)</f>
        <v>0</v>
      </c>
      <c r="K163" s="216" t="s">
        <v>165</v>
      </c>
      <c r="L163" s="46"/>
      <c r="M163" s="221" t="s">
        <v>19</v>
      </c>
      <c r="N163" s="222" t="s">
        <v>44</v>
      </c>
      <c r="O163" s="86"/>
      <c r="P163" s="223">
        <f>O163*H163</f>
        <v>0</v>
      </c>
      <c r="Q163" s="223">
        <v>8.0000000000000007E-05</v>
      </c>
      <c r="R163" s="223">
        <f>Q163*H163</f>
        <v>0.00016000000000000001</v>
      </c>
      <c r="S163" s="223">
        <v>0.0135</v>
      </c>
      <c r="T163" s="224">
        <f>S163*H163</f>
        <v>0.027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5" t="s">
        <v>257</v>
      </c>
      <c r="AT163" s="225" t="s">
        <v>161</v>
      </c>
      <c r="AU163" s="225" t="s">
        <v>83</v>
      </c>
      <c r="AY163" s="19" t="s">
        <v>159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9" t="s">
        <v>81</v>
      </c>
      <c r="BK163" s="226">
        <f>ROUND(I163*H163,2)</f>
        <v>0</v>
      </c>
      <c r="BL163" s="19" t="s">
        <v>257</v>
      </c>
      <c r="BM163" s="225" t="s">
        <v>2293</v>
      </c>
    </row>
    <row r="164" s="2" customFormat="1">
      <c r="A164" s="40"/>
      <c r="B164" s="41"/>
      <c r="C164" s="42"/>
      <c r="D164" s="227" t="s">
        <v>168</v>
      </c>
      <c r="E164" s="42"/>
      <c r="F164" s="228" t="s">
        <v>2294</v>
      </c>
      <c r="G164" s="42"/>
      <c r="H164" s="42"/>
      <c r="I164" s="229"/>
      <c r="J164" s="42"/>
      <c r="K164" s="42"/>
      <c r="L164" s="46"/>
      <c r="M164" s="230"/>
      <c r="N164" s="231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168</v>
      </c>
      <c r="AU164" s="19" t="s">
        <v>83</v>
      </c>
    </row>
    <row r="165" s="13" customFormat="1">
      <c r="A165" s="13"/>
      <c r="B165" s="232"/>
      <c r="C165" s="233"/>
      <c r="D165" s="234" t="s">
        <v>181</v>
      </c>
      <c r="E165" s="235" t="s">
        <v>19</v>
      </c>
      <c r="F165" s="236" t="s">
        <v>2295</v>
      </c>
      <c r="G165" s="233"/>
      <c r="H165" s="237">
        <v>1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181</v>
      </c>
      <c r="AU165" s="243" t="s">
        <v>83</v>
      </c>
      <c r="AV165" s="13" t="s">
        <v>83</v>
      </c>
      <c r="AW165" s="13" t="s">
        <v>33</v>
      </c>
      <c r="AX165" s="13" t="s">
        <v>73</v>
      </c>
      <c r="AY165" s="243" t="s">
        <v>159</v>
      </c>
    </row>
    <row r="166" s="13" customFormat="1">
      <c r="A166" s="13"/>
      <c r="B166" s="232"/>
      <c r="C166" s="233"/>
      <c r="D166" s="234" t="s">
        <v>181</v>
      </c>
      <c r="E166" s="235" t="s">
        <v>19</v>
      </c>
      <c r="F166" s="236" t="s">
        <v>2296</v>
      </c>
      <c r="G166" s="233"/>
      <c r="H166" s="237">
        <v>1</v>
      </c>
      <c r="I166" s="238"/>
      <c r="J166" s="233"/>
      <c r="K166" s="233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181</v>
      </c>
      <c r="AU166" s="243" t="s">
        <v>83</v>
      </c>
      <c r="AV166" s="13" t="s">
        <v>83</v>
      </c>
      <c r="AW166" s="13" t="s">
        <v>33</v>
      </c>
      <c r="AX166" s="13" t="s">
        <v>73</v>
      </c>
      <c r="AY166" s="243" t="s">
        <v>159</v>
      </c>
    </row>
    <row r="167" s="14" customFormat="1">
      <c r="A167" s="14"/>
      <c r="B167" s="244"/>
      <c r="C167" s="245"/>
      <c r="D167" s="234" t="s">
        <v>181</v>
      </c>
      <c r="E167" s="246" t="s">
        <v>19</v>
      </c>
      <c r="F167" s="247" t="s">
        <v>189</v>
      </c>
      <c r="G167" s="245"/>
      <c r="H167" s="248">
        <v>2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4" t="s">
        <v>181</v>
      </c>
      <c r="AU167" s="254" t="s">
        <v>83</v>
      </c>
      <c r="AV167" s="14" t="s">
        <v>166</v>
      </c>
      <c r="AW167" s="14" t="s">
        <v>33</v>
      </c>
      <c r="AX167" s="14" t="s">
        <v>81</v>
      </c>
      <c r="AY167" s="254" t="s">
        <v>159</v>
      </c>
    </row>
    <row r="168" s="2" customFormat="1" ht="49.05" customHeight="1">
      <c r="A168" s="40"/>
      <c r="B168" s="41"/>
      <c r="C168" s="214" t="s">
        <v>371</v>
      </c>
      <c r="D168" s="214" t="s">
        <v>161</v>
      </c>
      <c r="E168" s="215" t="s">
        <v>2297</v>
      </c>
      <c r="F168" s="216" t="s">
        <v>2298</v>
      </c>
      <c r="G168" s="217" t="s">
        <v>247</v>
      </c>
      <c r="H168" s="218">
        <v>0.63400000000000001</v>
      </c>
      <c r="I168" s="219"/>
      <c r="J168" s="220">
        <f>ROUND(I168*H168,2)</f>
        <v>0</v>
      </c>
      <c r="K168" s="216" t="s">
        <v>165</v>
      </c>
      <c r="L168" s="46"/>
      <c r="M168" s="221" t="s">
        <v>19</v>
      </c>
      <c r="N168" s="222" t="s">
        <v>44</v>
      </c>
      <c r="O168" s="86"/>
      <c r="P168" s="223">
        <f>O168*H168</f>
        <v>0</v>
      </c>
      <c r="Q168" s="223">
        <v>0</v>
      </c>
      <c r="R168" s="223">
        <f>Q168*H168</f>
        <v>0</v>
      </c>
      <c r="S168" s="223">
        <v>0</v>
      </c>
      <c r="T168" s="22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5" t="s">
        <v>257</v>
      </c>
      <c r="AT168" s="225" t="s">
        <v>161</v>
      </c>
      <c r="AU168" s="225" t="s">
        <v>83</v>
      </c>
      <c r="AY168" s="19" t="s">
        <v>159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9" t="s">
        <v>81</v>
      </c>
      <c r="BK168" s="226">
        <f>ROUND(I168*H168,2)</f>
        <v>0</v>
      </c>
      <c r="BL168" s="19" t="s">
        <v>257</v>
      </c>
      <c r="BM168" s="225" t="s">
        <v>2299</v>
      </c>
    </row>
    <row r="169" s="2" customFormat="1">
      <c r="A169" s="40"/>
      <c r="B169" s="41"/>
      <c r="C169" s="42"/>
      <c r="D169" s="227" t="s">
        <v>168</v>
      </c>
      <c r="E169" s="42"/>
      <c r="F169" s="228" t="s">
        <v>2300</v>
      </c>
      <c r="G169" s="42"/>
      <c r="H169" s="42"/>
      <c r="I169" s="229"/>
      <c r="J169" s="42"/>
      <c r="K169" s="42"/>
      <c r="L169" s="46"/>
      <c r="M169" s="230"/>
      <c r="N169" s="231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168</v>
      </c>
      <c r="AU169" s="19" t="s">
        <v>83</v>
      </c>
    </row>
    <row r="170" s="12" customFormat="1" ht="25.92" customHeight="1">
      <c r="A170" s="12"/>
      <c r="B170" s="198"/>
      <c r="C170" s="199"/>
      <c r="D170" s="200" t="s">
        <v>72</v>
      </c>
      <c r="E170" s="201" t="s">
        <v>2301</v>
      </c>
      <c r="F170" s="201" t="s">
        <v>2132</v>
      </c>
      <c r="G170" s="199"/>
      <c r="H170" s="199"/>
      <c r="I170" s="202"/>
      <c r="J170" s="203">
        <f>BK170</f>
        <v>0</v>
      </c>
      <c r="K170" s="199"/>
      <c r="L170" s="204"/>
      <c r="M170" s="205"/>
      <c r="N170" s="206"/>
      <c r="O170" s="206"/>
      <c r="P170" s="207">
        <f>SUM(P171:P173)</f>
        <v>0</v>
      </c>
      <c r="Q170" s="206"/>
      <c r="R170" s="207">
        <f>SUM(R171:R173)</f>
        <v>0</v>
      </c>
      <c r="S170" s="206"/>
      <c r="T170" s="208">
        <f>SUM(T171:T173)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9" t="s">
        <v>166</v>
      </c>
      <c r="AT170" s="210" t="s">
        <v>72</v>
      </c>
      <c r="AU170" s="210" t="s">
        <v>73</v>
      </c>
      <c r="AY170" s="209" t="s">
        <v>159</v>
      </c>
      <c r="BK170" s="211">
        <f>SUM(BK171:BK173)</f>
        <v>0</v>
      </c>
    </row>
    <row r="171" s="2" customFormat="1" ht="24.15" customHeight="1">
      <c r="A171" s="40"/>
      <c r="B171" s="41"/>
      <c r="C171" s="214" t="s">
        <v>376</v>
      </c>
      <c r="D171" s="214" t="s">
        <v>161</v>
      </c>
      <c r="E171" s="215" t="s">
        <v>2302</v>
      </c>
      <c r="F171" s="216" t="s">
        <v>2303</v>
      </c>
      <c r="G171" s="217" t="s">
        <v>2135</v>
      </c>
      <c r="H171" s="218">
        <v>16</v>
      </c>
      <c r="I171" s="219"/>
      <c r="J171" s="220">
        <f>ROUND(I171*H171,2)</f>
        <v>0</v>
      </c>
      <c r="K171" s="216" t="s">
        <v>165</v>
      </c>
      <c r="L171" s="46"/>
      <c r="M171" s="221" t="s">
        <v>19</v>
      </c>
      <c r="N171" s="222" t="s">
        <v>44</v>
      </c>
      <c r="O171" s="86"/>
      <c r="P171" s="223">
        <f>O171*H171</f>
        <v>0</v>
      </c>
      <c r="Q171" s="223">
        <v>0</v>
      </c>
      <c r="R171" s="223">
        <f>Q171*H171</f>
        <v>0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2304</v>
      </c>
      <c r="AT171" s="225" t="s">
        <v>161</v>
      </c>
      <c r="AU171" s="225" t="s">
        <v>81</v>
      </c>
      <c r="AY171" s="19" t="s">
        <v>159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81</v>
      </c>
      <c r="BK171" s="226">
        <f>ROUND(I171*H171,2)</f>
        <v>0</v>
      </c>
      <c r="BL171" s="19" t="s">
        <v>2304</v>
      </c>
      <c r="BM171" s="225" t="s">
        <v>2305</v>
      </c>
    </row>
    <row r="172" s="2" customFormat="1">
      <c r="A172" s="40"/>
      <c r="B172" s="41"/>
      <c r="C172" s="42"/>
      <c r="D172" s="227" t="s">
        <v>168</v>
      </c>
      <c r="E172" s="42"/>
      <c r="F172" s="228" t="s">
        <v>2306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168</v>
      </c>
      <c r="AU172" s="19" t="s">
        <v>81</v>
      </c>
    </row>
    <row r="173" s="13" customFormat="1">
      <c r="A173" s="13"/>
      <c r="B173" s="232"/>
      <c r="C173" s="233"/>
      <c r="D173" s="234" t="s">
        <v>181</v>
      </c>
      <c r="E173" s="235" t="s">
        <v>19</v>
      </c>
      <c r="F173" s="236" t="s">
        <v>2307</v>
      </c>
      <c r="G173" s="233"/>
      <c r="H173" s="237">
        <v>16</v>
      </c>
      <c r="I173" s="238"/>
      <c r="J173" s="233"/>
      <c r="K173" s="233"/>
      <c r="L173" s="239"/>
      <c r="M173" s="285"/>
      <c r="N173" s="286"/>
      <c r="O173" s="286"/>
      <c r="P173" s="286"/>
      <c r="Q173" s="286"/>
      <c r="R173" s="286"/>
      <c r="S173" s="286"/>
      <c r="T173" s="28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181</v>
      </c>
      <c r="AU173" s="243" t="s">
        <v>81</v>
      </c>
      <c r="AV173" s="13" t="s">
        <v>83</v>
      </c>
      <c r="AW173" s="13" t="s">
        <v>33</v>
      </c>
      <c r="AX173" s="13" t="s">
        <v>81</v>
      </c>
      <c r="AY173" s="243" t="s">
        <v>159</v>
      </c>
    </row>
    <row r="174" s="2" customFormat="1" ht="6.96" customHeight="1">
      <c r="A174" s="40"/>
      <c r="B174" s="61"/>
      <c r="C174" s="62"/>
      <c r="D174" s="62"/>
      <c r="E174" s="62"/>
      <c r="F174" s="62"/>
      <c r="G174" s="62"/>
      <c r="H174" s="62"/>
      <c r="I174" s="62"/>
      <c r="J174" s="62"/>
      <c r="K174" s="62"/>
      <c r="L174" s="46"/>
      <c r="M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</row>
  </sheetData>
  <sheetProtection sheet="1" autoFilter="0" formatColumns="0" formatRows="0" objects="1" scenarios="1" spinCount="100000" saltValue="JWE9tJ2EfbbWP/5pQQGRCREJHpqLWIzt9U0/r2BrSGpLCyKYv+AGzA9yEWNR6FQEucCqRnNw4t1ZLjXFwV4vDw==" hashValue="3m2ccJw4G4h5JgTJexBUvNDkTlJrRQ7W0JsF7Qg44NjR2oaHdCNPYTzlYI0pugr+db1RF6dKcG4g2gBz/hR5eg==" algorithmName="SHA-512" password="CC35"/>
  <autoFilter ref="C86:K173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4_01/949101112"/>
    <hyperlink ref="F95" r:id="rId2" display="https://podminky.urs.cz/item/CS_URS_2024_01/732211116"/>
    <hyperlink ref="F97" r:id="rId3" display="https://podminky.urs.cz/item/CS_URS_2024_01/732331204"/>
    <hyperlink ref="F99" r:id="rId4" display="https://podminky.urs.cz/item/CS_URS_2024_01/732331771"/>
    <hyperlink ref="F101" r:id="rId5" display="https://podminky.urs.cz/item/CS_URS_2024_01/732331777"/>
    <hyperlink ref="F103" r:id="rId6" display="https://podminky.urs.cz/item/CS_URS_2024_01/732421414"/>
    <hyperlink ref="F105" r:id="rId7" display="https://podminky.urs.cz/item/CS_URS_2024_01/732522004"/>
    <hyperlink ref="F108" r:id="rId8" display="https://podminky.urs.cz/item/CS_URS_2024_01/732522031"/>
    <hyperlink ref="F111" r:id="rId9" display="https://podminky.urs.cz/item/CS_URS_2024_01/998732121"/>
    <hyperlink ref="F114" r:id="rId10" display="https://podminky.urs.cz/item/CS_URS_2024_01/733222303"/>
    <hyperlink ref="F116" r:id="rId11" display="https://podminky.urs.cz/item/CS_URS_2024_01/733222304"/>
    <hyperlink ref="F118" r:id="rId12" display="https://podminky.urs.cz/item/CS_URS_2024_01/733223304"/>
    <hyperlink ref="F120" r:id="rId13" display="https://podminky.urs.cz/item/CS_URS_2024_01/733223305"/>
    <hyperlink ref="F122" r:id="rId14" display="https://podminky.urs.cz/item/CS_URS_2024_01/733291101"/>
    <hyperlink ref="F124" r:id="rId15" display="https://podminky.urs.cz/item/CS_URS_2024_01/733390305"/>
    <hyperlink ref="F126" r:id="rId16" display="https://podminky.urs.cz/item/CS_URS_2024_01/998733121"/>
    <hyperlink ref="F129" r:id="rId17" display="https://podminky.urs.cz/item/CS_URS_2024_01/734221679"/>
    <hyperlink ref="F131" r:id="rId18" display="https://podminky.urs.cz/item/CS_URS_2024_01/734242415"/>
    <hyperlink ref="F133" r:id="rId19" display="https://podminky.urs.cz/item/CS_URS_2024_01/734251133"/>
    <hyperlink ref="F135" r:id="rId20" display="https://podminky.urs.cz/item/CS_URS_2024_01/734261406"/>
    <hyperlink ref="F137" r:id="rId21" display="https://podminky.urs.cz/item/CS_URS_2024_01/734291123"/>
    <hyperlink ref="F139" r:id="rId22" display="https://podminky.urs.cz/item/CS_URS_2024_01/734291263"/>
    <hyperlink ref="F141" r:id="rId23" display="https://podminky.urs.cz/item/CS_URS_2024_01/734292716"/>
    <hyperlink ref="F143" r:id="rId24" display="https://podminky.urs.cz/item/CS_URS_2024_01/998734121"/>
    <hyperlink ref="F146" r:id="rId25" display="https://podminky.urs.cz/item/CS_URS_2024_01/735151272"/>
    <hyperlink ref="F148" r:id="rId26" display="https://podminky.urs.cz/item/CS_URS_2024_01/735151475"/>
    <hyperlink ref="F150" r:id="rId27" display="https://podminky.urs.cz/item/CS_URS_2024_01/735151476"/>
    <hyperlink ref="F152" r:id="rId28" display="https://podminky.urs.cz/item/CS_URS_2024_01/735151481"/>
    <hyperlink ref="F154" r:id="rId29" display="https://podminky.urs.cz/item/CS_URS_2024_01/735151572"/>
    <hyperlink ref="F156" r:id="rId30" display="https://podminky.urs.cz/item/CS_URS_2024_01/735151574"/>
    <hyperlink ref="F158" r:id="rId31" display="https://podminky.urs.cz/item/CS_URS_2024_01/735151601"/>
    <hyperlink ref="F160" r:id="rId32" display="https://podminky.urs.cz/item/CS_URS_2024_01/735151679"/>
    <hyperlink ref="F162" r:id="rId33" display="https://podminky.urs.cz/item/CS_URS_2024_01/735151694"/>
    <hyperlink ref="F164" r:id="rId34" display="https://podminky.urs.cz/item/CS_URS_2024_01/735161811"/>
    <hyperlink ref="F169" r:id="rId35" display="https://podminky.urs.cz/item/CS_URS_2024_01/998735121"/>
    <hyperlink ref="F172" r:id="rId36" display="https://podminky.urs.cz/item/CS_URS_2024_01/HZS13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112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Rekonstrukce a přístavba hasičské zbrojnice, Velké Chvojno</v>
      </c>
      <c r="F7" s="144"/>
      <c r="G7" s="144"/>
      <c r="H7" s="144"/>
      <c r="L7" s="22"/>
    </row>
    <row r="8" s="1" customFormat="1" ht="12" customHeight="1">
      <c r="B8" s="22"/>
      <c r="D8" s="144" t="s">
        <v>113</v>
      </c>
      <c r="L8" s="22"/>
    </row>
    <row r="9" s="2" customFormat="1" ht="16.5" customHeight="1">
      <c r="A9" s="40"/>
      <c r="B9" s="46"/>
      <c r="C9" s="40"/>
      <c r="D9" s="40"/>
      <c r="E9" s="145" t="s">
        <v>2308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2309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2310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14. 4. 2024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35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36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ROUND(J87,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ROUND((SUM(BE87:BE114)),  2)</f>
        <v>0</v>
      </c>
      <c r="G35" s="40"/>
      <c r="H35" s="40"/>
      <c r="I35" s="159">
        <v>0.20999999999999999</v>
      </c>
      <c r="J35" s="158">
        <f>ROUND(((SUM(BE87:BE114))*I35),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ROUND((SUM(BF87:BF114)),  2)</f>
        <v>0</v>
      </c>
      <c r="G36" s="40"/>
      <c r="H36" s="40"/>
      <c r="I36" s="159">
        <v>0.12</v>
      </c>
      <c r="J36" s="158">
        <f>ROUND(((SUM(BF87:BF114))*I36),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ROUND((SUM(BG87:BG114)),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ROUND((SUM(BH87:BH114)),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ROUND((SUM(BI87:BI114)),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115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Rekonstrukce a přístavba hasičské zbrojnice, Velké Chvojno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113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2308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2309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01 - Rozvaděč R1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Velké Chvojno</v>
      </c>
      <c r="G56" s="42"/>
      <c r="H56" s="42"/>
      <c r="I56" s="34" t="s">
        <v>23</v>
      </c>
      <c r="J56" s="74" t="str">
        <f>IF(J14="","",J14)</f>
        <v>14. 4. 2024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40.05" customHeight="1">
      <c r="A58" s="40"/>
      <c r="B58" s="41"/>
      <c r="C58" s="34" t="s">
        <v>25</v>
      </c>
      <c r="D58" s="42"/>
      <c r="E58" s="42"/>
      <c r="F58" s="29" t="str">
        <f>E17</f>
        <v>Obec Velké Chvojno</v>
      </c>
      <c r="G58" s="42"/>
      <c r="H58" s="42"/>
      <c r="I58" s="34" t="s">
        <v>31</v>
      </c>
      <c r="J58" s="38" t="str">
        <f>E23</f>
        <v>Ing.arch. Andrea Hrušková, Ateliér Hruška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5.6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Jan Doležal, Ústí nad Labem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116</v>
      </c>
      <c r="D61" s="173"/>
      <c r="E61" s="173"/>
      <c r="F61" s="173"/>
      <c r="G61" s="173"/>
      <c r="H61" s="173"/>
      <c r="I61" s="173"/>
      <c r="J61" s="174" t="s">
        <v>117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J87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118</v>
      </c>
    </row>
    <row r="64" s="9" customFormat="1" ht="24.96" customHeight="1">
      <c r="A64" s="9"/>
      <c r="B64" s="176"/>
      <c r="C64" s="177"/>
      <c r="D64" s="178" t="s">
        <v>129</v>
      </c>
      <c r="E64" s="179"/>
      <c r="F64" s="179"/>
      <c r="G64" s="179"/>
      <c r="H64" s="179"/>
      <c r="I64" s="179"/>
      <c r="J64" s="180">
        <f>J88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2311</v>
      </c>
      <c r="E65" s="184"/>
      <c r="F65" s="184"/>
      <c r="G65" s="184"/>
      <c r="H65" s="184"/>
      <c r="I65" s="184"/>
      <c r="J65" s="185">
        <f>J89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144</v>
      </c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1" t="str">
        <f>E7</f>
        <v>Rekonstrukce a přístavba hasičské zbrojnice, Velké Chvojno</v>
      </c>
      <c r="F75" s="34"/>
      <c r="G75" s="34"/>
      <c r="H75" s="34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1" customFormat="1" ht="12" customHeight="1">
      <c r="B76" s="23"/>
      <c r="C76" s="34" t="s">
        <v>113</v>
      </c>
      <c r="D76" s="24"/>
      <c r="E76" s="24"/>
      <c r="F76" s="24"/>
      <c r="G76" s="24"/>
      <c r="H76" s="24"/>
      <c r="I76" s="24"/>
      <c r="J76" s="24"/>
      <c r="K76" s="24"/>
      <c r="L76" s="22"/>
    </row>
    <row r="77" s="2" customFormat="1" ht="16.5" customHeight="1">
      <c r="A77" s="40"/>
      <c r="B77" s="41"/>
      <c r="C77" s="42"/>
      <c r="D77" s="42"/>
      <c r="E77" s="171" t="s">
        <v>2308</v>
      </c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2309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E11</f>
        <v>01 - Rozvaděč R1</v>
      </c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F14</f>
        <v>Velké Chvojno</v>
      </c>
      <c r="G81" s="42"/>
      <c r="H81" s="42"/>
      <c r="I81" s="34" t="s">
        <v>23</v>
      </c>
      <c r="J81" s="74" t="str">
        <f>IF(J14="","",J14)</f>
        <v>14. 4. 2024</v>
      </c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40.05" customHeight="1">
      <c r="A83" s="40"/>
      <c r="B83" s="41"/>
      <c r="C83" s="34" t="s">
        <v>25</v>
      </c>
      <c r="D83" s="42"/>
      <c r="E83" s="42"/>
      <c r="F83" s="29" t="str">
        <f>E17</f>
        <v>Obec Velké Chvojno</v>
      </c>
      <c r="G83" s="42"/>
      <c r="H83" s="42"/>
      <c r="I83" s="34" t="s">
        <v>31</v>
      </c>
      <c r="J83" s="38" t="str">
        <f>E23</f>
        <v>Ing.arch. Andrea Hrušková, Ateliér Hruška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5.65" customHeight="1">
      <c r="A84" s="40"/>
      <c r="B84" s="41"/>
      <c r="C84" s="34" t="s">
        <v>29</v>
      </c>
      <c r="D84" s="42"/>
      <c r="E84" s="42"/>
      <c r="F84" s="29" t="str">
        <f>IF(E20="","",E20)</f>
        <v>Vyplň údaj</v>
      </c>
      <c r="G84" s="42"/>
      <c r="H84" s="42"/>
      <c r="I84" s="34" t="s">
        <v>34</v>
      </c>
      <c r="J84" s="38" t="str">
        <f>E26</f>
        <v>Jan Doležal, Ústí nad Labem</v>
      </c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87"/>
      <c r="B86" s="188"/>
      <c r="C86" s="189" t="s">
        <v>145</v>
      </c>
      <c r="D86" s="190" t="s">
        <v>58</v>
      </c>
      <c r="E86" s="190" t="s">
        <v>54</v>
      </c>
      <c r="F86" s="190" t="s">
        <v>55</v>
      </c>
      <c r="G86" s="190" t="s">
        <v>146</v>
      </c>
      <c r="H86" s="190" t="s">
        <v>147</v>
      </c>
      <c r="I86" s="190" t="s">
        <v>148</v>
      </c>
      <c r="J86" s="190" t="s">
        <v>117</v>
      </c>
      <c r="K86" s="191" t="s">
        <v>149</v>
      </c>
      <c r="L86" s="192"/>
      <c r="M86" s="94" t="s">
        <v>19</v>
      </c>
      <c r="N86" s="95" t="s">
        <v>43</v>
      </c>
      <c r="O86" s="95" t="s">
        <v>150</v>
      </c>
      <c r="P86" s="95" t="s">
        <v>151</v>
      </c>
      <c r="Q86" s="95" t="s">
        <v>152</v>
      </c>
      <c r="R86" s="95" t="s">
        <v>153</v>
      </c>
      <c r="S86" s="95" t="s">
        <v>154</v>
      </c>
      <c r="T86" s="96" t="s">
        <v>155</v>
      </c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="2" customFormat="1" ht="22.8" customHeight="1">
      <c r="A87" s="40"/>
      <c r="B87" s="41"/>
      <c r="C87" s="101" t="s">
        <v>156</v>
      </c>
      <c r="D87" s="42"/>
      <c r="E87" s="42"/>
      <c r="F87" s="42"/>
      <c r="G87" s="42"/>
      <c r="H87" s="42"/>
      <c r="I87" s="42"/>
      <c r="J87" s="193">
        <f>BK87</f>
        <v>0</v>
      </c>
      <c r="K87" s="42"/>
      <c r="L87" s="46"/>
      <c r="M87" s="97"/>
      <c r="N87" s="194"/>
      <c r="O87" s="98"/>
      <c r="P87" s="195">
        <f>P88</f>
        <v>0</v>
      </c>
      <c r="Q87" s="98"/>
      <c r="R87" s="195">
        <f>R88</f>
        <v>0.0068600000000000006</v>
      </c>
      <c r="S87" s="98"/>
      <c r="T87" s="196">
        <f>T88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72</v>
      </c>
      <c r="AU87" s="19" t="s">
        <v>118</v>
      </c>
      <c r="BK87" s="197">
        <f>BK88</f>
        <v>0</v>
      </c>
    </row>
    <row r="88" s="12" customFormat="1" ht="25.92" customHeight="1">
      <c r="A88" s="12"/>
      <c r="B88" s="198"/>
      <c r="C88" s="199"/>
      <c r="D88" s="200" t="s">
        <v>72</v>
      </c>
      <c r="E88" s="201" t="s">
        <v>1062</v>
      </c>
      <c r="F88" s="201" t="s">
        <v>1063</v>
      </c>
      <c r="G88" s="199"/>
      <c r="H88" s="199"/>
      <c r="I88" s="202"/>
      <c r="J88" s="203">
        <f>BK88</f>
        <v>0</v>
      </c>
      <c r="K88" s="199"/>
      <c r="L88" s="204"/>
      <c r="M88" s="205"/>
      <c r="N88" s="206"/>
      <c r="O88" s="206"/>
      <c r="P88" s="207">
        <f>P89</f>
        <v>0</v>
      </c>
      <c r="Q88" s="206"/>
      <c r="R88" s="207">
        <f>R89</f>
        <v>0.0068600000000000006</v>
      </c>
      <c r="S88" s="206"/>
      <c r="T88" s="208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9" t="s">
        <v>83</v>
      </c>
      <c r="AT88" s="210" t="s">
        <v>72</v>
      </c>
      <c r="AU88" s="210" t="s">
        <v>73</v>
      </c>
      <c r="AY88" s="209" t="s">
        <v>159</v>
      </c>
      <c r="BK88" s="211">
        <f>BK89</f>
        <v>0</v>
      </c>
    </row>
    <row r="89" s="12" customFormat="1" ht="22.8" customHeight="1">
      <c r="A89" s="12"/>
      <c r="B89" s="198"/>
      <c r="C89" s="199"/>
      <c r="D89" s="200" t="s">
        <v>72</v>
      </c>
      <c r="E89" s="212" t="s">
        <v>2312</v>
      </c>
      <c r="F89" s="212" t="s">
        <v>2313</v>
      </c>
      <c r="G89" s="199"/>
      <c r="H89" s="199"/>
      <c r="I89" s="202"/>
      <c r="J89" s="213">
        <f>BK89</f>
        <v>0</v>
      </c>
      <c r="K89" s="199"/>
      <c r="L89" s="204"/>
      <c r="M89" s="205"/>
      <c r="N89" s="206"/>
      <c r="O89" s="206"/>
      <c r="P89" s="207">
        <f>SUM(P90:P114)</f>
        <v>0</v>
      </c>
      <c r="Q89" s="206"/>
      <c r="R89" s="207">
        <f>SUM(R90:R114)</f>
        <v>0.0068600000000000006</v>
      </c>
      <c r="S89" s="206"/>
      <c r="T89" s="208">
        <f>SUM(T90:T114)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9" t="s">
        <v>83</v>
      </c>
      <c r="AT89" s="210" t="s">
        <v>72</v>
      </c>
      <c r="AU89" s="210" t="s">
        <v>81</v>
      </c>
      <c r="AY89" s="209" t="s">
        <v>159</v>
      </c>
      <c r="BK89" s="211">
        <f>SUM(BK90:BK114)</f>
        <v>0</v>
      </c>
    </row>
    <row r="90" s="2" customFormat="1" ht="24.15" customHeight="1">
      <c r="A90" s="40"/>
      <c r="B90" s="41"/>
      <c r="C90" s="214" t="s">
        <v>81</v>
      </c>
      <c r="D90" s="214" t="s">
        <v>161</v>
      </c>
      <c r="E90" s="215" t="s">
        <v>2314</v>
      </c>
      <c r="F90" s="216" t="s">
        <v>2315</v>
      </c>
      <c r="G90" s="217" t="s">
        <v>363</v>
      </c>
      <c r="H90" s="218">
        <v>30</v>
      </c>
      <c r="I90" s="219"/>
      <c r="J90" s="220">
        <f>ROUND(I90*H90,2)</f>
        <v>0</v>
      </c>
      <c r="K90" s="216" t="s">
        <v>19</v>
      </c>
      <c r="L90" s="46"/>
      <c r="M90" s="221" t="s">
        <v>19</v>
      </c>
      <c r="N90" s="222" t="s">
        <v>44</v>
      </c>
      <c r="O90" s="86"/>
      <c r="P90" s="223">
        <f>O90*H90</f>
        <v>0</v>
      </c>
      <c r="Q90" s="223">
        <v>0</v>
      </c>
      <c r="R90" s="223">
        <f>Q90*H90</f>
        <v>0</v>
      </c>
      <c r="S90" s="223">
        <v>0</v>
      </c>
      <c r="T90" s="224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5" t="s">
        <v>257</v>
      </c>
      <c r="AT90" s="225" t="s">
        <v>161</v>
      </c>
      <c r="AU90" s="225" t="s">
        <v>83</v>
      </c>
      <c r="AY90" s="19" t="s">
        <v>159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9" t="s">
        <v>81</v>
      </c>
      <c r="BK90" s="226">
        <f>ROUND(I90*H90,2)</f>
        <v>0</v>
      </c>
      <c r="BL90" s="19" t="s">
        <v>257</v>
      </c>
      <c r="BM90" s="225" t="s">
        <v>2316</v>
      </c>
    </row>
    <row r="91" s="2" customFormat="1" ht="24.15" customHeight="1">
      <c r="A91" s="40"/>
      <c r="B91" s="41"/>
      <c r="C91" s="255" t="s">
        <v>83</v>
      </c>
      <c r="D91" s="255" t="s">
        <v>244</v>
      </c>
      <c r="E91" s="256" t="s">
        <v>2317</v>
      </c>
      <c r="F91" s="257" t="s">
        <v>2318</v>
      </c>
      <c r="G91" s="258" t="s">
        <v>363</v>
      </c>
      <c r="H91" s="259">
        <v>4</v>
      </c>
      <c r="I91" s="260"/>
      <c r="J91" s="261">
        <f>ROUND(I91*H91,2)</f>
        <v>0</v>
      </c>
      <c r="K91" s="257" t="s">
        <v>19</v>
      </c>
      <c r="L91" s="262"/>
      <c r="M91" s="263" t="s">
        <v>19</v>
      </c>
      <c r="N91" s="264" t="s">
        <v>44</v>
      </c>
      <c r="O91" s="86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353</v>
      </c>
      <c r="AT91" s="225" t="s">
        <v>244</v>
      </c>
      <c r="AU91" s="225" t="s">
        <v>83</v>
      </c>
      <c r="AY91" s="19" t="s">
        <v>159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81</v>
      </c>
      <c r="BK91" s="226">
        <f>ROUND(I91*H91,2)</f>
        <v>0</v>
      </c>
      <c r="BL91" s="19" t="s">
        <v>257</v>
      </c>
      <c r="BM91" s="225" t="s">
        <v>2319</v>
      </c>
    </row>
    <row r="92" s="2" customFormat="1" ht="33" customHeight="1">
      <c r="A92" s="40"/>
      <c r="B92" s="41"/>
      <c r="C92" s="214" t="s">
        <v>175</v>
      </c>
      <c r="D92" s="214" t="s">
        <v>161</v>
      </c>
      <c r="E92" s="215" t="s">
        <v>2320</v>
      </c>
      <c r="F92" s="216" t="s">
        <v>2321</v>
      </c>
      <c r="G92" s="217" t="s">
        <v>363</v>
      </c>
      <c r="H92" s="218">
        <v>1</v>
      </c>
      <c r="I92" s="219"/>
      <c r="J92" s="220">
        <f>ROUND(I92*H92,2)</f>
        <v>0</v>
      </c>
      <c r="K92" s="216" t="s">
        <v>19</v>
      </c>
      <c r="L92" s="46"/>
      <c r="M92" s="221" t="s">
        <v>19</v>
      </c>
      <c r="N92" s="222" t="s">
        <v>44</v>
      </c>
      <c r="O92" s="86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257</v>
      </c>
      <c r="AT92" s="225" t="s">
        <v>161</v>
      </c>
      <c r="AU92" s="225" t="s">
        <v>83</v>
      </c>
      <c r="AY92" s="19" t="s">
        <v>159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81</v>
      </c>
      <c r="BK92" s="226">
        <f>ROUND(I92*H92,2)</f>
        <v>0</v>
      </c>
      <c r="BL92" s="19" t="s">
        <v>257</v>
      </c>
      <c r="BM92" s="225" t="s">
        <v>2322</v>
      </c>
    </row>
    <row r="93" s="2" customFormat="1" ht="21.75" customHeight="1">
      <c r="A93" s="40"/>
      <c r="B93" s="41"/>
      <c r="C93" s="255" t="s">
        <v>166</v>
      </c>
      <c r="D93" s="255" t="s">
        <v>244</v>
      </c>
      <c r="E93" s="256" t="s">
        <v>2323</v>
      </c>
      <c r="F93" s="257" t="s">
        <v>2324</v>
      </c>
      <c r="G93" s="258" t="s">
        <v>363</v>
      </c>
      <c r="H93" s="259">
        <v>1</v>
      </c>
      <c r="I93" s="260"/>
      <c r="J93" s="261">
        <f>ROUND(I93*H93,2)</f>
        <v>0</v>
      </c>
      <c r="K93" s="257" t="s">
        <v>19</v>
      </c>
      <c r="L93" s="262"/>
      <c r="M93" s="263" t="s">
        <v>19</v>
      </c>
      <c r="N93" s="264" t="s">
        <v>44</v>
      </c>
      <c r="O93" s="86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353</v>
      </c>
      <c r="AT93" s="225" t="s">
        <v>244</v>
      </c>
      <c r="AU93" s="225" t="s">
        <v>83</v>
      </c>
      <c r="AY93" s="19" t="s">
        <v>159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81</v>
      </c>
      <c r="BK93" s="226">
        <f>ROUND(I93*H93,2)</f>
        <v>0</v>
      </c>
      <c r="BL93" s="19" t="s">
        <v>257</v>
      </c>
      <c r="BM93" s="225" t="s">
        <v>2325</v>
      </c>
    </row>
    <row r="94" s="2" customFormat="1" ht="24.15" customHeight="1">
      <c r="A94" s="40"/>
      <c r="B94" s="41"/>
      <c r="C94" s="214" t="s">
        <v>190</v>
      </c>
      <c r="D94" s="214" t="s">
        <v>161</v>
      </c>
      <c r="E94" s="215" t="s">
        <v>2326</v>
      </c>
      <c r="F94" s="216" t="s">
        <v>2327</v>
      </c>
      <c r="G94" s="217" t="s">
        <v>363</v>
      </c>
      <c r="H94" s="218">
        <v>6</v>
      </c>
      <c r="I94" s="219"/>
      <c r="J94" s="220">
        <f>ROUND(I94*H94,2)</f>
        <v>0</v>
      </c>
      <c r="K94" s="216" t="s">
        <v>19</v>
      </c>
      <c r="L94" s="46"/>
      <c r="M94" s="221" t="s">
        <v>19</v>
      </c>
      <c r="N94" s="222" t="s">
        <v>44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257</v>
      </c>
      <c r="AT94" s="225" t="s">
        <v>161</v>
      </c>
      <c r="AU94" s="225" t="s">
        <v>83</v>
      </c>
      <c r="AY94" s="19" t="s">
        <v>159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81</v>
      </c>
      <c r="BK94" s="226">
        <f>ROUND(I94*H94,2)</f>
        <v>0</v>
      </c>
      <c r="BL94" s="19" t="s">
        <v>257</v>
      </c>
      <c r="BM94" s="225" t="s">
        <v>2328</v>
      </c>
    </row>
    <row r="95" s="2" customFormat="1" ht="16.5" customHeight="1">
      <c r="A95" s="40"/>
      <c r="B95" s="41"/>
      <c r="C95" s="255" t="s">
        <v>198</v>
      </c>
      <c r="D95" s="255" t="s">
        <v>244</v>
      </c>
      <c r="E95" s="256" t="s">
        <v>2329</v>
      </c>
      <c r="F95" s="257" t="s">
        <v>2330</v>
      </c>
      <c r="G95" s="258" t="s">
        <v>363</v>
      </c>
      <c r="H95" s="259">
        <v>4</v>
      </c>
      <c r="I95" s="260"/>
      <c r="J95" s="261">
        <f>ROUND(I95*H95,2)</f>
        <v>0</v>
      </c>
      <c r="K95" s="257" t="s">
        <v>19</v>
      </c>
      <c r="L95" s="262"/>
      <c r="M95" s="263" t="s">
        <v>19</v>
      </c>
      <c r="N95" s="264" t="s">
        <v>44</v>
      </c>
      <c r="O95" s="86"/>
      <c r="P95" s="223">
        <f>O95*H95</f>
        <v>0</v>
      </c>
      <c r="Q95" s="223">
        <v>6.0000000000000002E-05</v>
      </c>
      <c r="R95" s="223">
        <f>Q95*H95</f>
        <v>0.00024000000000000001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353</v>
      </c>
      <c r="AT95" s="225" t="s">
        <v>244</v>
      </c>
      <c r="AU95" s="225" t="s">
        <v>83</v>
      </c>
      <c r="AY95" s="19" t="s">
        <v>159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81</v>
      </c>
      <c r="BK95" s="226">
        <f>ROUND(I95*H95,2)</f>
        <v>0</v>
      </c>
      <c r="BL95" s="19" t="s">
        <v>257</v>
      </c>
      <c r="BM95" s="225" t="s">
        <v>2331</v>
      </c>
    </row>
    <row r="96" s="2" customFormat="1" ht="21.75" customHeight="1">
      <c r="A96" s="40"/>
      <c r="B96" s="41"/>
      <c r="C96" s="255" t="s">
        <v>204</v>
      </c>
      <c r="D96" s="255" t="s">
        <v>244</v>
      </c>
      <c r="E96" s="256" t="s">
        <v>2332</v>
      </c>
      <c r="F96" s="257" t="s">
        <v>2333</v>
      </c>
      <c r="G96" s="258" t="s">
        <v>363</v>
      </c>
      <c r="H96" s="259">
        <v>2</v>
      </c>
      <c r="I96" s="260"/>
      <c r="J96" s="261">
        <f>ROUND(I96*H96,2)</f>
        <v>0</v>
      </c>
      <c r="K96" s="257" t="s">
        <v>19</v>
      </c>
      <c r="L96" s="262"/>
      <c r="M96" s="263" t="s">
        <v>19</v>
      </c>
      <c r="N96" s="264" t="s">
        <v>44</v>
      </c>
      <c r="O96" s="86"/>
      <c r="P96" s="223">
        <f>O96*H96</f>
        <v>0</v>
      </c>
      <c r="Q96" s="223">
        <v>4.0000000000000003E-05</v>
      </c>
      <c r="R96" s="223">
        <f>Q96*H96</f>
        <v>8.0000000000000007E-05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353</v>
      </c>
      <c r="AT96" s="225" t="s">
        <v>244</v>
      </c>
      <c r="AU96" s="225" t="s">
        <v>83</v>
      </c>
      <c r="AY96" s="19" t="s">
        <v>159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81</v>
      </c>
      <c r="BK96" s="226">
        <f>ROUND(I96*H96,2)</f>
        <v>0</v>
      </c>
      <c r="BL96" s="19" t="s">
        <v>257</v>
      </c>
      <c r="BM96" s="225" t="s">
        <v>2334</v>
      </c>
    </row>
    <row r="97" s="2" customFormat="1" ht="24.15" customHeight="1">
      <c r="A97" s="40"/>
      <c r="B97" s="41"/>
      <c r="C97" s="214" t="s">
        <v>210</v>
      </c>
      <c r="D97" s="214" t="s">
        <v>161</v>
      </c>
      <c r="E97" s="215" t="s">
        <v>2335</v>
      </c>
      <c r="F97" s="216" t="s">
        <v>2336</v>
      </c>
      <c r="G97" s="217" t="s">
        <v>363</v>
      </c>
      <c r="H97" s="218">
        <v>8</v>
      </c>
      <c r="I97" s="219"/>
      <c r="J97" s="220">
        <f>ROUND(I97*H97,2)</f>
        <v>0</v>
      </c>
      <c r="K97" s="216" t="s">
        <v>19</v>
      </c>
      <c r="L97" s="46"/>
      <c r="M97" s="221" t="s">
        <v>19</v>
      </c>
      <c r="N97" s="222" t="s">
        <v>44</v>
      </c>
      <c r="O97" s="86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257</v>
      </c>
      <c r="AT97" s="225" t="s">
        <v>161</v>
      </c>
      <c r="AU97" s="225" t="s">
        <v>83</v>
      </c>
      <c r="AY97" s="19" t="s">
        <v>159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81</v>
      </c>
      <c r="BK97" s="226">
        <f>ROUND(I97*H97,2)</f>
        <v>0</v>
      </c>
      <c r="BL97" s="19" t="s">
        <v>257</v>
      </c>
      <c r="BM97" s="225" t="s">
        <v>2337</v>
      </c>
    </row>
    <row r="98" s="2" customFormat="1" ht="24.15" customHeight="1">
      <c r="A98" s="40"/>
      <c r="B98" s="41"/>
      <c r="C98" s="255" t="s">
        <v>215</v>
      </c>
      <c r="D98" s="255" t="s">
        <v>244</v>
      </c>
      <c r="E98" s="256" t="s">
        <v>2338</v>
      </c>
      <c r="F98" s="257" t="s">
        <v>2339</v>
      </c>
      <c r="G98" s="258" t="s">
        <v>363</v>
      </c>
      <c r="H98" s="259">
        <v>7</v>
      </c>
      <c r="I98" s="260"/>
      <c r="J98" s="261">
        <f>ROUND(I98*H98,2)</f>
        <v>0</v>
      </c>
      <c r="K98" s="257" t="s">
        <v>19</v>
      </c>
      <c r="L98" s="262"/>
      <c r="M98" s="263" t="s">
        <v>19</v>
      </c>
      <c r="N98" s="264" t="s">
        <v>44</v>
      </c>
      <c r="O98" s="86"/>
      <c r="P98" s="223">
        <f>O98*H98</f>
        <v>0</v>
      </c>
      <c r="Q98" s="223">
        <v>0.00012</v>
      </c>
      <c r="R98" s="223">
        <f>Q98*H98</f>
        <v>0.00084000000000000003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353</v>
      </c>
      <c r="AT98" s="225" t="s">
        <v>244</v>
      </c>
      <c r="AU98" s="225" t="s">
        <v>83</v>
      </c>
      <c r="AY98" s="19" t="s">
        <v>159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81</v>
      </c>
      <c r="BK98" s="226">
        <f>ROUND(I98*H98,2)</f>
        <v>0</v>
      </c>
      <c r="BL98" s="19" t="s">
        <v>257</v>
      </c>
      <c r="BM98" s="225" t="s">
        <v>2340</v>
      </c>
    </row>
    <row r="99" s="2" customFormat="1" ht="24.15" customHeight="1">
      <c r="A99" s="40"/>
      <c r="B99" s="41"/>
      <c r="C99" s="255" t="s">
        <v>220</v>
      </c>
      <c r="D99" s="255" t="s">
        <v>244</v>
      </c>
      <c r="E99" s="256" t="s">
        <v>2341</v>
      </c>
      <c r="F99" s="257" t="s">
        <v>2342</v>
      </c>
      <c r="G99" s="258" t="s">
        <v>363</v>
      </c>
      <c r="H99" s="259">
        <v>1</v>
      </c>
      <c r="I99" s="260"/>
      <c r="J99" s="261">
        <f>ROUND(I99*H99,2)</f>
        <v>0</v>
      </c>
      <c r="K99" s="257" t="s">
        <v>19</v>
      </c>
      <c r="L99" s="262"/>
      <c r="M99" s="263" t="s">
        <v>19</v>
      </c>
      <c r="N99" s="264" t="s">
        <v>44</v>
      </c>
      <c r="O99" s="86"/>
      <c r="P99" s="223">
        <f>O99*H99</f>
        <v>0</v>
      </c>
      <c r="Q99" s="223">
        <v>0.00012</v>
      </c>
      <c r="R99" s="223">
        <f>Q99*H99</f>
        <v>0.00012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353</v>
      </c>
      <c r="AT99" s="225" t="s">
        <v>244</v>
      </c>
      <c r="AU99" s="225" t="s">
        <v>83</v>
      </c>
      <c r="AY99" s="19" t="s">
        <v>159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81</v>
      </c>
      <c r="BK99" s="226">
        <f>ROUND(I99*H99,2)</f>
        <v>0</v>
      </c>
      <c r="BL99" s="19" t="s">
        <v>257</v>
      </c>
      <c r="BM99" s="225" t="s">
        <v>2343</v>
      </c>
    </row>
    <row r="100" s="2" customFormat="1" ht="24.15" customHeight="1">
      <c r="A100" s="40"/>
      <c r="B100" s="41"/>
      <c r="C100" s="214" t="s">
        <v>225</v>
      </c>
      <c r="D100" s="214" t="s">
        <v>161</v>
      </c>
      <c r="E100" s="215" t="s">
        <v>2344</v>
      </c>
      <c r="F100" s="216" t="s">
        <v>2345</v>
      </c>
      <c r="G100" s="217" t="s">
        <v>363</v>
      </c>
      <c r="H100" s="218">
        <v>7</v>
      </c>
      <c r="I100" s="219"/>
      <c r="J100" s="220">
        <f>ROUND(I100*H100,2)</f>
        <v>0</v>
      </c>
      <c r="K100" s="216" t="s">
        <v>19</v>
      </c>
      <c r="L100" s="46"/>
      <c r="M100" s="221" t="s">
        <v>19</v>
      </c>
      <c r="N100" s="222" t="s">
        <v>44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257</v>
      </c>
      <c r="AT100" s="225" t="s">
        <v>161</v>
      </c>
      <c r="AU100" s="225" t="s">
        <v>83</v>
      </c>
      <c r="AY100" s="19" t="s">
        <v>159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81</v>
      </c>
      <c r="BK100" s="226">
        <f>ROUND(I100*H100,2)</f>
        <v>0</v>
      </c>
      <c r="BL100" s="19" t="s">
        <v>257</v>
      </c>
      <c r="BM100" s="225" t="s">
        <v>2346</v>
      </c>
    </row>
    <row r="101" s="2" customFormat="1" ht="24.15" customHeight="1">
      <c r="A101" s="40"/>
      <c r="B101" s="41"/>
      <c r="C101" s="255" t="s">
        <v>8</v>
      </c>
      <c r="D101" s="255" t="s">
        <v>244</v>
      </c>
      <c r="E101" s="256" t="s">
        <v>2347</v>
      </c>
      <c r="F101" s="257" t="s">
        <v>2348</v>
      </c>
      <c r="G101" s="258" t="s">
        <v>363</v>
      </c>
      <c r="H101" s="259">
        <v>1</v>
      </c>
      <c r="I101" s="260"/>
      <c r="J101" s="261">
        <f>ROUND(I101*H101,2)</f>
        <v>0</v>
      </c>
      <c r="K101" s="257" t="s">
        <v>19</v>
      </c>
      <c r="L101" s="262"/>
      <c r="M101" s="263" t="s">
        <v>19</v>
      </c>
      <c r="N101" s="264" t="s">
        <v>44</v>
      </c>
      <c r="O101" s="86"/>
      <c r="P101" s="223">
        <f>O101*H101</f>
        <v>0</v>
      </c>
      <c r="Q101" s="223">
        <v>0.00036000000000000002</v>
      </c>
      <c r="R101" s="223">
        <f>Q101*H101</f>
        <v>0.00036000000000000002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353</v>
      </c>
      <c r="AT101" s="225" t="s">
        <v>244</v>
      </c>
      <c r="AU101" s="225" t="s">
        <v>83</v>
      </c>
      <c r="AY101" s="19" t="s">
        <v>159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81</v>
      </c>
      <c r="BK101" s="226">
        <f>ROUND(I101*H101,2)</f>
        <v>0</v>
      </c>
      <c r="BL101" s="19" t="s">
        <v>257</v>
      </c>
      <c r="BM101" s="225" t="s">
        <v>2349</v>
      </c>
    </row>
    <row r="102" s="2" customFormat="1" ht="24.15" customHeight="1">
      <c r="A102" s="40"/>
      <c r="B102" s="41"/>
      <c r="C102" s="255" t="s">
        <v>234</v>
      </c>
      <c r="D102" s="255" t="s">
        <v>244</v>
      </c>
      <c r="E102" s="256" t="s">
        <v>2350</v>
      </c>
      <c r="F102" s="257" t="s">
        <v>2351</v>
      </c>
      <c r="G102" s="258" t="s">
        <v>363</v>
      </c>
      <c r="H102" s="259">
        <v>6</v>
      </c>
      <c r="I102" s="260"/>
      <c r="J102" s="261">
        <f>ROUND(I102*H102,2)</f>
        <v>0</v>
      </c>
      <c r="K102" s="257" t="s">
        <v>19</v>
      </c>
      <c r="L102" s="262"/>
      <c r="M102" s="263" t="s">
        <v>19</v>
      </c>
      <c r="N102" s="264" t="s">
        <v>44</v>
      </c>
      <c r="O102" s="86"/>
      <c r="P102" s="223">
        <f>O102*H102</f>
        <v>0</v>
      </c>
      <c r="Q102" s="223">
        <v>0.00036000000000000002</v>
      </c>
      <c r="R102" s="223">
        <f>Q102*H102</f>
        <v>0.00216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353</v>
      </c>
      <c r="AT102" s="225" t="s">
        <v>244</v>
      </c>
      <c r="AU102" s="225" t="s">
        <v>83</v>
      </c>
      <c r="AY102" s="19" t="s">
        <v>159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81</v>
      </c>
      <c r="BK102" s="226">
        <f>ROUND(I102*H102,2)</f>
        <v>0</v>
      </c>
      <c r="BL102" s="19" t="s">
        <v>257</v>
      </c>
      <c r="BM102" s="225" t="s">
        <v>2352</v>
      </c>
    </row>
    <row r="103" s="2" customFormat="1" ht="24.15" customHeight="1">
      <c r="A103" s="40"/>
      <c r="B103" s="41"/>
      <c r="C103" s="214" t="s">
        <v>243</v>
      </c>
      <c r="D103" s="214" t="s">
        <v>161</v>
      </c>
      <c r="E103" s="215" t="s">
        <v>2353</v>
      </c>
      <c r="F103" s="216" t="s">
        <v>2354</v>
      </c>
      <c r="G103" s="217" t="s">
        <v>363</v>
      </c>
      <c r="H103" s="218">
        <v>1</v>
      </c>
      <c r="I103" s="219"/>
      <c r="J103" s="220">
        <f>ROUND(I103*H103,2)</f>
        <v>0</v>
      </c>
      <c r="K103" s="216" t="s">
        <v>19</v>
      </c>
      <c r="L103" s="46"/>
      <c r="M103" s="221" t="s">
        <v>19</v>
      </c>
      <c r="N103" s="222" t="s">
        <v>44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257</v>
      </c>
      <c r="AT103" s="225" t="s">
        <v>161</v>
      </c>
      <c r="AU103" s="225" t="s">
        <v>83</v>
      </c>
      <c r="AY103" s="19" t="s">
        <v>159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81</v>
      </c>
      <c r="BK103" s="226">
        <f>ROUND(I103*H103,2)</f>
        <v>0</v>
      </c>
      <c r="BL103" s="19" t="s">
        <v>257</v>
      </c>
      <c r="BM103" s="225" t="s">
        <v>2355</v>
      </c>
    </row>
    <row r="104" s="2" customFormat="1" ht="21.75" customHeight="1">
      <c r="A104" s="40"/>
      <c r="B104" s="41"/>
      <c r="C104" s="255" t="s">
        <v>250</v>
      </c>
      <c r="D104" s="255" t="s">
        <v>244</v>
      </c>
      <c r="E104" s="256" t="s">
        <v>2356</v>
      </c>
      <c r="F104" s="257" t="s">
        <v>2357</v>
      </c>
      <c r="G104" s="258" t="s">
        <v>363</v>
      </c>
      <c r="H104" s="259">
        <v>1</v>
      </c>
      <c r="I104" s="260"/>
      <c r="J104" s="261">
        <f>ROUND(I104*H104,2)</f>
        <v>0</v>
      </c>
      <c r="K104" s="257" t="s">
        <v>19</v>
      </c>
      <c r="L104" s="262"/>
      <c r="M104" s="263" t="s">
        <v>19</v>
      </c>
      <c r="N104" s="264" t="s">
        <v>44</v>
      </c>
      <c r="O104" s="86"/>
      <c r="P104" s="223">
        <f>O104*H104</f>
        <v>0</v>
      </c>
      <c r="Q104" s="223">
        <v>0.00040000000000000002</v>
      </c>
      <c r="R104" s="223">
        <f>Q104*H104</f>
        <v>0.00040000000000000002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353</v>
      </c>
      <c r="AT104" s="225" t="s">
        <v>244</v>
      </c>
      <c r="AU104" s="225" t="s">
        <v>83</v>
      </c>
      <c r="AY104" s="19" t="s">
        <v>159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81</v>
      </c>
      <c r="BK104" s="226">
        <f>ROUND(I104*H104,2)</f>
        <v>0</v>
      </c>
      <c r="BL104" s="19" t="s">
        <v>257</v>
      </c>
      <c r="BM104" s="225" t="s">
        <v>2358</v>
      </c>
    </row>
    <row r="105" s="2" customFormat="1" ht="24.15" customHeight="1">
      <c r="A105" s="40"/>
      <c r="B105" s="41"/>
      <c r="C105" s="214" t="s">
        <v>257</v>
      </c>
      <c r="D105" s="214" t="s">
        <v>161</v>
      </c>
      <c r="E105" s="215" t="s">
        <v>2359</v>
      </c>
      <c r="F105" s="216" t="s">
        <v>2360</v>
      </c>
      <c r="G105" s="217" t="s">
        <v>363</v>
      </c>
      <c r="H105" s="218">
        <v>10</v>
      </c>
      <c r="I105" s="219"/>
      <c r="J105" s="220">
        <f>ROUND(I105*H105,2)</f>
        <v>0</v>
      </c>
      <c r="K105" s="216" t="s">
        <v>19</v>
      </c>
      <c r="L105" s="46"/>
      <c r="M105" s="221" t="s">
        <v>19</v>
      </c>
      <c r="N105" s="222" t="s">
        <v>44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257</v>
      </c>
      <c r="AT105" s="225" t="s">
        <v>161</v>
      </c>
      <c r="AU105" s="225" t="s">
        <v>83</v>
      </c>
      <c r="AY105" s="19" t="s">
        <v>159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81</v>
      </c>
      <c r="BK105" s="226">
        <f>ROUND(I105*H105,2)</f>
        <v>0</v>
      </c>
      <c r="BL105" s="19" t="s">
        <v>257</v>
      </c>
      <c r="BM105" s="225" t="s">
        <v>2361</v>
      </c>
    </row>
    <row r="106" s="2" customFormat="1" ht="33" customHeight="1">
      <c r="A106" s="40"/>
      <c r="B106" s="41"/>
      <c r="C106" s="255" t="s">
        <v>262</v>
      </c>
      <c r="D106" s="255" t="s">
        <v>244</v>
      </c>
      <c r="E106" s="256" t="s">
        <v>2362</v>
      </c>
      <c r="F106" s="257" t="s">
        <v>2363</v>
      </c>
      <c r="G106" s="258" t="s">
        <v>363</v>
      </c>
      <c r="H106" s="259">
        <v>10</v>
      </c>
      <c r="I106" s="260"/>
      <c r="J106" s="261">
        <f>ROUND(I106*H106,2)</f>
        <v>0</v>
      </c>
      <c r="K106" s="257" t="s">
        <v>19</v>
      </c>
      <c r="L106" s="262"/>
      <c r="M106" s="263" t="s">
        <v>19</v>
      </c>
      <c r="N106" s="264" t="s">
        <v>44</v>
      </c>
      <c r="O106" s="86"/>
      <c r="P106" s="223">
        <f>O106*H106</f>
        <v>0</v>
      </c>
      <c r="Q106" s="223">
        <v>0.00020000000000000001</v>
      </c>
      <c r="R106" s="223">
        <f>Q106*H106</f>
        <v>0.002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353</v>
      </c>
      <c r="AT106" s="225" t="s">
        <v>244</v>
      </c>
      <c r="AU106" s="225" t="s">
        <v>83</v>
      </c>
      <c r="AY106" s="19" t="s">
        <v>159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81</v>
      </c>
      <c r="BK106" s="226">
        <f>ROUND(I106*H106,2)</f>
        <v>0</v>
      </c>
      <c r="BL106" s="19" t="s">
        <v>257</v>
      </c>
      <c r="BM106" s="225" t="s">
        <v>2364</v>
      </c>
    </row>
    <row r="107" s="2" customFormat="1" ht="33" customHeight="1">
      <c r="A107" s="40"/>
      <c r="B107" s="41"/>
      <c r="C107" s="214" t="s">
        <v>267</v>
      </c>
      <c r="D107" s="214" t="s">
        <v>161</v>
      </c>
      <c r="E107" s="215" t="s">
        <v>2365</v>
      </c>
      <c r="F107" s="216" t="s">
        <v>2366</v>
      </c>
      <c r="G107" s="217" t="s">
        <v>363</v>
      </c>
      <c r="H107" s="218">
        <v>1</v>
      </c>
      <c r="I107" s="219"/>
      <c r="J107" s="220">
        <f>ROUND(I107*H107,2)</f>
        <v>0</v>
      </c>
      <c r="K107" s="216" t="s">
        <v>19</v>
      </c>
      <c r="L107" s="46"/>
      <c r="M107" s="221" t="s">
        <v>19</v>
      </c>
      <c r="N107" s="222" t="s">
        <v>44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257</v>
      </c>
      <c r="AT107" s="225" t="s">
        <v>161</v>
      </c>
      <c r="AU107" s="225" t="s">
        <v>83</v>
      </c>
      <c r="AY107" s="19" t="s">
        <v>159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81</v>
      </c>
      <c r="BK107" s="226">
        <f>ROUND(I107*H107,2)</f>
        <v>0</v>
      </c>
      <c r="BL107" s="19" t="s">
        <v>257</v>
      </c>
      <c r="BM107" s="225" t="s">
        <v>2367</v>
      </c>
    </row>
    <row r="108" s="2" customFormat="1" ht="16.5" customHeight="1">
      <c r="A108" s="40"/>
      <c r="B108" s="41"/>
      <c r="C108" s="255" t="s">
        <v>274</v>
      </c>
      <c r="D108" s="255" t="s">
        <v>244</v>
      </c>
      <c r="E108" s="256" t="s">
        <v>2368</v>
      </c>
      <c r="F108" s="257" t="s">
        <v>2369</v>
      </c>
      <c r="G108" s="258" t="s">
        <v>363</v>
      </c>
      <c r="H108" s="259">
        <v>1</v>
      </c>
      <c r="I108" s="260"/>
      <c r="J108" s="261">
        <f>ROUND(I108*H108,2)</f>
        <v>0</v>
      </c>
      <c r="K108" s="257" t="s">
        <v>19</v>
      </c>
      <c r="L108" s="262"/>
      <c r="M108" s="263" t="s">
        <v>19</v>
      </c>
      <c r="N108" s="264" t="s">
        <v>44</v>
      </c>
      <c r="O108" s="86"/>
      <c r="P108" s="223">
        <f>O108*H108</f>
        <v>0</v>
      </c>
      <c r="Q108" s="223">
        <v>0.00038000000000000002</v>
      </c>
      <c r="R108" s="223">
        <f>Q108*H108</f>
        <v>0.00038000000000000002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353</v>
      </c>
      <c r="AT108" s="225" t="s">
        <v>244</v>
      </c>
      <c r="AU108" s="225" t="s">
        <v>83</v>
      </c>
      <c r="AY108" s="19" t="s">
        <v>159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81</v>
      </c>
      <c r="BK108" s="226">
        <f>ROUND(I108*H108,2)</f>
        <v>0</v>
      </c>
      <c r="BL108" s="19" t="s">
        <v>257</v>
      </c>
      <c r="BM108" s="225" t="s">
        <v>2370</v>
      </c>
    </row>
    <row r="109" s="2" customFormat="1" ht="24.15" customHeight="1">
      <c r="A109" s="40"/>
      <c r="B109" s="41"/>
      <c r="C109" s="214" t="s">
        <v>280</v>
      </c>
      <c r="D109" s="214" t="s">
        <v>161</v>
      </c>
      <c r="E109" s="215" t="s">
        <v>2371</v>
      </c>
      <c r="F109" s="216" t="s">
        <v>2372</v>
      </c>
      <c r="G109" s="217" t="s">
        <v>363</v>
      </c>
      <c r="H109" s="218">
        <v>1</v>
      </c>
      <c r="I109" s="219"/>
      <c r="J109" s="220">
        <f>ROUND(I109*H109,2)</f>
        <v>0</v>
      </c>
      <c r="K109" s="216" t="s">
        <v>19</v>
      </c>
      <c r="L109" s="46"/>
      <c r="M109" s="221" t="s">
        <v>19</v>
      </c>
      <c r="N109" s="222" t="s">
        <v>44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257</v>
      </c>
      <c r="AT109" s="225" t="s">
        <v>161</v>
      </c>
      <c r="AU109" s="225" t="s">
        <v>83</v>
      </c>
      <c r="AY109" s="19" t="s">
        <v>159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81</v>
      </c>
      <c r="BK109" s="226">
        <f>ROUND(I109*H109,2)</f>
        <v>0</v>
      </c>
      <c r="BL109" s="19" t="s">
        <v>257</v>
      </c>
      <c r="BM109" s="225" t="s">
        <v>2373</v>
      </c>
    </row>
    <row r="110" s="2" customFormat="1" ht="21.75" customHeight="1">
      <c r="A110" s="40"/>
      <c r="B110" s="41"/>
      <c r="C110" s="255" t="s">
        <v>7</v>
      </c>
      <c r="D110" s="255" t="s">
        <v>244</v>
      </c>
      <c r="E110" s="256" t="s">
        <v>2374</v>
      </c>
      <c r="F110" s="257" t="s">
        <v>2375</v>
      </c>
      <c r="G110" s="258" t="s">
        <v>363</v>
      </c>
      <c r="H110" s="259">
        <v>1</v>
      </c>
      <c r="I110" s="260"/>
      <c r="J110" s="261">
        <f>ROUND(I110*H110,2)</f>
        <v>0</v>
      </c>
      <c r="K110" s="257" t="s">
        <v>19</v>
      </c>
      <c r="L110" s="262"/>
      <c r="M110" s="263" t="s">
        <v>19</v>
      </c>
      <c r="N110" s="264" t="s">
        <v>44</v>
      </c>
      <c r="O110" s="86"/>
      <c r="P110" s="223">
        <f>O110*H110</f>
        <v>0</v>
      </c>
      <c r="Q110" s="223">
        <v>0.00013999999999999999</v>
      </c>
      <c r="R110" s="223">
        <f>Q110*H110</f>
        <v>0.00013999999999999999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353</v>
      </c>
      <c r="AT110" s="225" t="s">
        <v>244</v>
      </c>
      <c r="AU110" s="225" t="s">
        <v>83</v>
      </c>
      <c r="AY110" s="19" t="s">
        <v>159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81</v>
      </c>
      <c r="BK110" s="226">
        <f>ROUND(I110*H110,2)</f>
        <v>0</v>
      </c>
      <c r="BL110" s="19" t="s">
        <v>257</v>
      </c>
      <c r="BM110" s="225" t="s">
        <v>2376</v>
      </c>
    </row>
    <row r="111" s="2" customFormat="1" ht="24.15" customHeight="1">
      <c r="A111" s="40"/>
      <c r="B111" s="41"/>
      <c r="C111" s="214" t="s">
        <v>290</v>
      </c>
      <c r="D111" s="214" t="s">
        <v>161</v>
      </c>
      <c r="E111" s="215" t="s">
        <v>2377</v>
      </c>
      <c r="F111" s="216" t="s">
        <v>2378</v>
      </c>
      <c r="G111" s="217" t="s">
        <v>363</v>
      </c>
      <c r="H111" s="218">
        <v>1</v>
      </c>
      <c r="I111" s="219"/>
      <c r="J111" s="220">
        <f>ROUND(I111*H111,2)</f>
        <v>0</v>
      </c>
      <c r="K111" s="216" t="s">
        <v>19</v>
      </c>
      <c r="L111" s="46"/>
      <c r="M111" s="221" t="s">
        <v>19</v>
      </c>
      <c r="N111" s="222" t="s">
        <v>44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257</v>
      </c>
      <c r="AT111" s="225" t="s">
        <v>161</v>
      </c>
      <c r="AU111" s="225" t="s">
        <v>83</v>
      </c>
      <c r="AY111" s="19" t="s">
        <v>159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81</v>
      </c>
      <c r="BK111" s="226">
        <f>ROUND(I111*H111,2)</f>
        <v>0</v>
      </c>
      <c r="BL111" s="19" t="s">
        <v>257</v>
      </c>
      <c r="BM111" s="225" t="s">
        <v>2379</v>
      </c>
    </row>
    <row r="112" s="2" customFormat="1" ht="24.15" customHeight="1">
      <c r="A112" s="40"/>
      <c r="B112" s="41"/>
      <c r="C112" s="255" t="s">
        <v>296</v>
      </c>
      <c r="D112" s="255" t="s">
        <v>244</v>
      </c>
      <c r="E112" s="256" t="s">
        <v>2380</v>
      </c>
      <c r="F112" s="257" t="s">
        <v>2381</v>
      </c>
      <c r="G112" s="258" t="s">
        <v>363</v>
      </c>
      <c r="H112" s="259">
        <v>1</v>
      </c>
      <c r="I112" s="260"/>
      <c r="J112" s="261">
        <f>ROUND(I112*H112,2)</f>
        <v>0</v>
      </c>
      <c r="K112" s="257" t="s">
        <v>19</v>
      </c>
      <c r="L112" s="262"/>
      <c r="M112" s="263" t="s">
        <v>19</v>
      </c>
      <c r="N112" s="264" t="s">
        <v>44</v>
      </c>
      <c r="O112" s="86"/>
      <c r="P112" s="223">
        <f>O112*H112</f>
        <v>0</v>
      </c>
      <c r="Q112" s="223">
        <v>0.00013999999999999999</v>
      </c>
      <c r="R112" s="223">
        <f>Q112*H112</f>
        <v>0.00013999999999999999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353</v>
      </c>
      <c r="AT112" s="225" t="s">
        <v>244</v>
      </c>
      <c r="AU112" s="225" t="s">
        <v>83</v>
      </c>
      <c r="AY112" s="19" t="s">
        <v>159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81</v>
      </c>
      <c r="BK112" s="226">
        <f>ROUND(I112*H112,2)</f>
        <v>0</v>
      </c>
      <c r="BL112" s="19" t="s">
        <v>257</v>
      </c>
      <c r="BM112" s="225" t="s">
        <v>2382</v>
      </c>
    </row>
    <row r="113" s="2" customFormat="1" ht="44.25" customHeight="1">
      <c r="A113" s="40"/>
      <c r="B113" s="41"/>
      <c r="C113" s="214" t="s">
        <v>302</v>
      </c>
      <c r="D113" s="214" t="s">
        <v>161</v>
      </c>
      <c r="E113" s="215" t="s">
        <v>2383</v>
      </c>
      <c r="F113" s="216" t="s">
        <v>2384</v>
      </c>
      <c r="G113" s="217" t="s">
        <v>363</v>
      </c>
      <c r="H113" s="218">
        <v>1</v>
      </c>
      <c r="I113" s="219"/>
      <c r="J113" s="220">
        <f>ROUND(I113*H113,2)</f>
        <v>0</v>
      </c>
      <c r="K113" s="216" t="s">
        <v>19</v>
      </c>
      <c r="L113" s="46"/>
      <c r="M113" s="221" t="s">
        <v>19</v>
      </c>
      <c r="N113" s="222" t="s">
        <v>44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257</v>
      </c>
      <c r="AT113" s="225" t="s">
        <v>161</v>
      </c>
      <c r="AU113" s="225" t="s">
        <v>83</v>
      </c>
      <c r="AY113" s="19" t="s">
        <v>159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81</v>
      </c>
      <c r="BK113" s="226">
        <f>ROUND(I113*H113,2)</f>
        <v>0</v>
      </c>
      <c r="BL113" s="19" t="s">
        <v>257</v>
      </c>
      <c r="BM113" s="225" t="s">
        <v>2385</v>
      </c>
    </row>
    <row r="114" s="2" customFormat="1" ht="16.5" customHeight="1">
      <c r="A114" s="40"/>
      <c r="B114" s="41"/>
      <c r="C114" s="255" t="s">
        <v>308</v>
      </c>
      <c r="D114" s="255" t="s">
        <v>244</v>
      </c>
      <c r="E114" s="256" t="s">
        <v>2386</v>
      </c>
      <c r="F114" s="257" t="s">
        <v>2387</v>
      </c>
      <c r="G114" s="258" t="s">
        <v>2044</v>
      </c>
      <c r="H114" s="259">
        <v>1</v>
      </c>
      <c r="I114" s="260"/>
      <c r="J114" s="261">
        <f>ROUND(I114*H114,2)</f>
        <v>0</v>
      </c>
      <c r="K114" s="257" t="s">
        <v>19</v>
      </c>
      <c r="L114" s="262"/>
      <c r="M114" s="288" t="s">
        <v>19</v>
      </c>
      <c r="N114" s="289" t="s">
        <v>44</v>
      </c>
      <c r="O114" s="279"/>
      <c r="P114" s="280">
        <f>O114*H114</f>
        <v>0</v>
      </c>
      <c r="Q114" s="280">
        <v>0</v>
      </c>
      <c r="R114" s="280">
        <f>Q114*H114</f>
        <v>0</v>
      </c>
      <c r="S114" s="280">
        <v>0</v>
      </c>
      <c r="T114" s="281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353</v>
      </c>
      <c r="AT114" s="225" t="s">
        <v>244</v>
      </c>
      <c r="AU114" s="225" t="s">
        <v>83</v>
      </c>
      <c r="AY114" s="19" t="s">
        <v>159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81</v>
      </c>
      <c r="BK114" s="226">
        <f>ROUND(I114*H114,2)</f>
        <v>0</v>
      </c>
      <c r="BL114" s="19" t="s">
        <v>257</v>
      </c>
      <c r="BM114" s="225" t="s">
        <v>2388</v>
      </c>
    </row>
    <row r="115" s="2" customFormat="1" ht="6.96" customHeight="1">
      <c r="A115" s="40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46"/>
      <c r="M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</sheetData>
  <sheetProtection sheet="1" autoFilter="0" formatColumns="0" formatRows="0" objects="1" scenarios="1" spinCount="100000" saltValue="J+MEXYgaHqiLtuvJ2d51a8skuBmRf51X2NzAECcM4watDEzQKqfx0Tc2plssUQTJMeMx4xUveLxQ7l5ziFHvVw==" hashValue="eBsR/BaEZKZfzYJsitZxLTC6vcEqyxA1mW4la07y6cSYC/RIgjCyyPssG5iRxnuGnuZ2LnD3cebTasAHLN/2yg==" algorithmName="SHA-512" password="CC35"/>
  <autoFilter ref="C86:K11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99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112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Rekonstrukce a přístavba hasičské zbrojnice, Velké Chvojno</v>
      </c>
      <c r="F7" s="144"/>
      <c r="G7" s="144"/>
      <c r="H7" s="144"/>
      <c r="L7" s="22"/>
    </row>
    <row r="8" s="1" customFormat="1" ht="12" customHeight="1">
      <c r="B8" s="22"/>
      <c r="D8" s="144" t="s">
        <v>113</v>
      </c>
      <c r="L8" s="22"/>
    </row>
    <row r="9" s="2" customFormat="1" ht="16.5" customHeight="1">
      <c r="A9" s="40"/>
      <c r="B9" s="46"/>
      <c r="C9" s="40"/>
      <c r="D9" s="40"/>
      <c r="E9" s="145" t="s">
        <v>2308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2309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2389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14. 4. 2024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35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36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ROUND(J87,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ROUND((SUM(BE87:BE109)),  2)</f>
        <v>0</v>
      </c>
      <c r="G35" s="40"/>
      <c r="H35" s="40"/>
      <c r="I35" s="159">
        <v>0.20999999999999999</v>
      </c>
      <c r="J35" s="158">
        <f>ROUND(((SUM(BE87:BE109))*I35),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ROUND((SUM(BF87:BF109)),  2)</f>
        <v>0</v>
      </c>
      <c r="G36" s="40"/>
      <c r="H36" s="40"/>
      <c r="I36" s="159">
        <v>0.12</v>
      </c>
      <c r="J36" s="158">
        <f>ROUND(((SUM(BF87:BF109))*I36),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ROUND((SUM(BG87:BG109)),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ROUND((SUM(BH87:BH109)),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ROUND((SUM(BI87:BI109)),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115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Rekonstrukce a přístavba hasičské zbrojnice, Velké Chvojno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113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2308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2309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02 - Rozvaděč R-TČ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Velké Chvojno</v>
      </c>
      <c r="G56" s="42"/>
      <c r="H56" s="42"/>
      <c r="I56" s="34" t="s">
        <v>23</v>
      </c>
      <c r="J56" s="74" t="str">
        <f>IF(J14="","",J14)</f>
        <v>14. 4. 2024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40.05" customHeight="1">
      <c r="A58" s="40"/>
      <c r="B58" s="41"/>
      <c r="C58" s="34" t="s">
        <v>25</v>
      </c>
      <c r="D58" s="42"/>
      <c r="E58" s="42"/>
      <c r="F58" s="29" t="str">
        <f>E17</f>
        <v>Obec Velké Chvojno</v>
      </c>
      <c r="G58" s="42"/>
      <c r="H58" s="42"/>
      <c r="I58" s="34" t="s">
        <v>31</v>
      </c>
      <c r="J58" s="38" t="str">
        <f>E23</f>
        <v>Ing.arch. Andrea Hrušková, Ateliér Hruška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5.6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Jan Doležal, Ústí nad Labem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116</v>
      </c>
      <c r="D61" s="173"/>
      <c r="E61" s="173"/>
      <c r="F61" s="173"/>
      <c r="G61" s="173"/>
      <c r="H61" s="173"/>
      <c r="I61" s="173"/>
      <c r="J61" s="174" t="s">
        <v>117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J87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118</v>
      </c>
    </row>
    <row r="64" s="9" customFormat="1" ht="24.96" customHeight="1">
      <c r="A64" s="9"/>
      <c r="B64" s="176"/>
      <c r="C64" s="177"/>
      <c r="D64" s="178" t="s">
        <v>129</v>
      </c>
      <c r="E64" s="179"/>
      <c r="F64" s="179"/>
      <c r="G64" s="179"/>
      <c r="H64" s="179"/>
      <c r="I64" s="179"/>
      <c r="J64" s="180">
        <f>J88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2311</v>
      </c>
      <c r="E65" s="184"/>
      <c r="F65" s="184"/>
      <c r="G65" s="184"/>
      <c r="H65" s="184"/>
      <c r="I65" s="184"/>
      <c r="J65" s="185">
        <f>J89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144</v>
      </c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1" t="str">
        <f>E7</f>
        <v>Rekonstrukce a přístavba hasičské zbrojnice, Velké Chvojno</v>
      </c>
      <c r="F75" s="34"/>
      <c r="G75" s="34"/>
      <c r="H75" s="34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1" customFormat="1" ht="12" customHeight="1">
      <c r="B76" s="23"/>
      <c r="C76" s="34" t="s">
        <v>113</v>
      </c>
      <c r="D76" s="24"/>
      <c r="E76" s="24"/>
      <c r="F76" s="24"/>
      <c r="G76" s="24"/>
      <c r="H76" s="24"/>
      <c r="I76" s="24"/>
      <c r="J76" s="24"/>
      <c r="K76" s="24"/>
      <c r="L76" s="22"/>
    </row>
    <row r="77" s="2" customFormat="1" ht="16.5" customHeight="1">
      <c r="A77" s="40"/>
      <c r="B77" s="41"/>
      <c r="C77" s="42"/>
      <c r="D77" s="42"/>
      <c r="E77" s="171" t="s">
        <v>2308</v>
      </c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2309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E11</f>
        <v>02 - Rozvaděč R-TČ</v>
      </c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F14</f>
        <v>Velké Chvojno</v>
      </c>
      <c r="G81" s="42"/>
      <c r="H81" s="42"/>
      <c r="I81" s="34" t="s">
        <v>23</v>
      </c>
      <c r="J81" s="74" t="str">
        <f>IF(J14="","",J14)</f>
        <v>14. 4. 2024</v>
      </c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40.05" customHeight="1">
      <c r="A83" s="40"/>
      <c r="B83" s="41"/>
      <c r="C83" s="34" t="s">
        <v>25</v>
      </c>
      <c r="D83" s="42"/>
      <c r="E83" s="42"/>
      <c r="F83" s="29" t="str">
        <f>E17</f>
        <v>Obec Velké Chvojno</v>
      </c>
      <c r="G83" s="42"/>
      <c r="H83" s="42"/>
      <c r="I83" s="34" t="s">
        <v>31</v>
      </c>
      <c r="J83" s="38" t="str">
        <f>E23</f>
        <v>Ing.arch. Andrea Hrušková, Ateliér Hruška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5.65" customHeight="1">
      <c r="A84" s="40"/>
      <c r="B84" s="41"/>
      <c r="C84" s="34" t="s">
        <v>29</v>
      </c>
      <c r="D84" s="42"/>
      <c r="E84" s="42"/>
      <c r="F84" s="29" t="str">
        <f>IF(E20="","",E20)</f>
        <v>Vyplň údaj</v>
      </c>
      <c r="G84" s="42"/>
      <c r="H84" s="42"/>
      <c r="I84" s="34" t="s">
        <v>34</v>
      </c>
      <c r="J84" s="38" t="str">
        <f>E26</f>
        <v>Jan Doležal, Ústí nad Labem</v>
      </c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87"/>
      <c r="B86" s="188"/>
      <c r="C86" s="189" t="s">
        <v>145</v>
      </c>
      <c r="D86" s="190" t="s">
        <v>58</v>
      </c>
      <c r="E86" s="190" t="s">
        <v>54</v>
      </c>
      <c r="F86" s="190" t="s">
        <v>55</v>
      </c>
      <c r="G86" s="190" t="s">
        <v>146</v>
      </c>
      <c r="H86" s="190" t="s">
        <v>147</v>
      </c>
      <c r="I86" s="190" t="s">
        <v>148</v>
      </c>
      <c r="J86" s="190" t="s">
        <v>117</v>
      </c>
      <c r="K86" s="191" t="s">
        <v>149</v>
      </c>
      <c r="L86" s="192"/>
      <c r="M86" s="94" t="s">
        <v>19</v>
      </c>
      <c r="N86" s="95" t="s">
        <v>43</v>
      </c>
      <c r="O86" s="95" t="s">
        <v>150</v>
      </c>
      <c r="P86" s="95" t="s">
        <v>151</v>
      </c>
      <c r="Q86" s="95" t="s">
        <v>152</v>
      </c>
      <c r="R86" s="95" t="s">
        <v>153</v>
      </c>
      <c r="S86" s="95" t="s">
        <v>154</v>
      </c>
      <c r="T86" s="96" t="s">
        <v>155</v>
      </c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="2" customFormat="1" ht="22.8" customHeight="1">
      <c r="A87" s="40"/>
      <c r="B87" s="41"/>
      <c r="C87" s="101" t="s">
        <v>156</v>
      </c>
      <c r="D87" s="42"/>
      <c r="E87" s="42"/>
      <c r="F87" s="42"/>
      <c r="G87" s="42"/>
      <c r="H87" s="42"/>
      <c r="I87" s="42"/>
      <c r="J87" s="193">
        <f>BK87</f>
        <v>0</v>
      </c>
      <c r="K87" s="42"/>
      <c r="L87" s="46"/>
      <c r="M87" s="97"/>
      <c r="N87" s="194"/>
      <c r="O87" s="98"/>
      <c r="P87" s="195">
        <f>P88</f>
        <v>0</v>
      </c>
      <c r="Q87" s="98"/>
      <c r="R87" s="195">
        <f>R88</f>
        <v>0.0018000000000000004</v>
      </c>
      <c r="S87" s="98"/>
      <c r="T87" s="196">
        <f>T88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72</v>
      </c>
      <c r="AU87" s="19" t="s">
        <v>118</v>
      </c>
      <c r="BK87" s="197">
        <f>BK88</f>
        <v>0</v>
      </c>
    </row>
    <row r="88" s="12" customFormat="1" ht="25.92" customHeight="1">
      <c r="A88" s="12"/>
      <c r="B88" s="198"/>
      <c r="C88" s="199"/>
      <c r="D88" s="200" t="s">
        <v>72</v>
      </c>
      <c r="E88" s="201" t="s">
        <v>1062</v>
      </c>
      <c r="F88" s="201" t="s">
        <v>1063</v>
      </c>
      <c r="G88" s="199"/>
      <c r="H88" s="199"/>
      <c r="I88" s="202"/>
      <c r="J88" s="203">
        <f>BK88</f>
        <v>0</v>
      </c>
      <c r="K88" s="199"/>
      <c r="L88" s="204"/>
      <c r="M88" s="205"/>
      <c r="N88" s="206"/>
      <c r="O88" s="206"/>
      <c r="P88" s="207">
        <f>P89</f>
        <v>0</v>
      </c>
      <c r="Q88" s="206"/>
      <c r="R88" s="207">
        <f>R89</f>
        <v>0.0018000000000000004</v>
      </c>
      <c r="S88" s="206"/>
      <c r="T88" s="208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9" t="s">
        <v>83</v>
      </c>
      <c r="AT88" s="210" t="s">
        <v>72</v>
      </c>
      <c r="AU88" s="210" t="s">
        <v>73</v>
      </c>
      <c r="AY88" s="209" t="s">
        <v>159</v>
      </c>
      <c r="BK88" s="211">
        <f>BK89</f>
        <v>0</v>
      </c>
    </row>
    <row r="89" s="12" customFormat="1" ht="22.8" customHeight="1">
      <c r="A89" s="12"/>
      <c r="B89" s="198"/>
      <c r="C89" s="199"/>
      <c r="D89" s="200" t="s">
        <v>72</v>
      </c>
      <c r="E89" s="212" t="s">
        <v>2312</v>
      </c>
      <c r="F89" s="212" t="s">
        <v>2313</v>
      </c>
      <c r="G89" s="199"/>
      <c r="H89" s="199"/>
      <c r="I89" s="202"/>
      <c r="J89" s="213">
        <f>BK89</f>
        <v>0</v>
      </c>
      <c r="K89" s="199"/>
      <c r="L89" s="204"/>
      <c r="M89" s="205"/>
      <c r="N89" s="206"/>
      <c r="O89" s="206"/>
      <c r="P89" s="207">
        <f>SUM(P90:P109)</f>
        <v>0</v>
      </c>
      <c r="Q89" s="206"/>
      <c r="R89" s="207">
        <f>SUM(R90:R109)</f>
        <v>0.0018000000000000004</v>
      </c>
      <c r="S89" s="206"/>
      <c r="T89" s="208">
        <f>SUM(T90:T109)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9" t="s">
        <v>83</v>
      </c>
      <c r="AT89" s="210" t="s">
        <v>72</v>
      </c>
      <c r="AU89" s="210" t="s">
        <v>81</v>
      </c>
      <c r="AY89" s="209" t="s">
        <v>159</v>
      </c>
      <c r="BK89" s="211">
        <f>SUM(BK90:BK109)</f>
        <v>0</v>
      </c>
    </row>
    <row r="90" s="2" customFormat="1" ht="24.15" customHeight="1">
      <c r="A90" s="40"/>
      <c r="B90" s="41"/>
      <c r="C90" s="214" t="s">
        <v>81</v>
      </c>
      <c r="D90" s="214" t="s">
        <v>161</v>
      </c>
      <c r="E90" s="215" t="s">
        <v>2314</v>
      </c>
      <c r="F90" s="216" t="s">
        <v>2315</v>
      </c>
      <c r="G90" s="217" t="s">
        <v>363</v>
      </c>
      <c r="H90" s="218">
        <v>16</v>
      </c>
      <c r="I90" s="219"/>
      <c r="J90" s="220">
        <f>ROUND(I90*H90,2)</f>
        <v>0</v>
      </c>
      <c r="K90" s="216" t="s">
        <v>19</v>
      </c>
      <c r="L90" s="46"/>
      <c r="M90" s="221" t="s">
        <v>19</v>
      </c>
      <c r="N90" s="222" t="s">
        <v>44</v>
      </c>
      <c r="O90" s="86"/>
      <c r="P90" s="223">
        <f>O90*H90</f>
        <v>0</v>
      </c>
      <c r="Q90" s="223">
        <v>0</v>
      </c>
      <c r="R90" s="223">
        <f>Q90*H90</f>
        <v>0</v>
      </c>
      <c r="S90" s="223">
        <v>0</v>
      </c>
      <c r="T90" s="224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5" t="s">
        <v>257</v>
      </c>
      <c r="AT90" s="225" t="s">
        <v>161</v>
      </c>
      <c r="AU90" s="225" t="s">
        <v>83</v>
      </c>
      <c r="AY90" s="19" t="s">
        <v>159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9" t="s">
        <v>81</v>
      </c>
      <c r="BK90" s="226">
        <f>ROUND(I90*H90,2)</f>
        <v>0</v>
      </c>
      <c r="BL90" s="19" t="s">
        <v>257</v>
      </c>
      <c r="BM90" s="225" t="s">
        <v>2390</v>
      </c>
    </row>
    <row r="91" s="2" customFormat="1" ht="24.15" customHeight="1">
      <c r="A91" s="40"/>
      <c r="B91" s="41"/>
      <c r="C91" s="255" t="s">
        <v>83</v>
      </c>
      <c r="D91" s="255" t="s">
        <v>244</v>
      </c>
      <c r="E91" s="256" t="s">
        <v>2317</v>
      </c>
      <c r="F91" s="257" t="s">
        <v>2318</v>
      </c>
      <c r="G91" s="258" t="s">
        <v>363</v>
      </c>
      <c r="H91" s="259">
        <v>2</v>
      </c>
      <c r="I91" s="260"/>
      <c r="J91" s="261">
        <f>ROUND(I91*H91,2)</f>
        <v>0</v>
      </c>
      <c r="K91" s="257" t="s">
        <v>19</v>
      </c>
      <c r="L91" s="262"/>
      <c r="M91" s="263" t="s">
        <v>19</v>
      </c>
      <c r="N91" s="264" t="s">
        <v>44</v>
      </c>
      <c r="O91" s="86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353</v>
      </c>
      <c r="AT91" s="225" t="s">
        <v>244</v>
      </c>
      <c r="AU91" s="225" t="s">
        <v>83</v>
      </c>
      <c r="AY91" s="19" t="s">
        <v>159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81</v>
      </c>
      <c r="BK91" s="226">
        <f>ROUND(I91*H91,2)</f>
        <v>0</v>
      </c>
      <c r="BL91" s="19" t="s">
        <v>257</v>
      </c>
      <c r="BM91" s="225" t="s">
        <v>2391</v>
      </c>
    </row>
    <row r="92" s="2" customFormat="1" ht="33" customHeight="1">
      <c r="A92" s="40"/>
      <c r="B92" s="41"/>
      <c r="C92" s="214" t="s">
        <v>175</v>
      </c>
      <c r="D92" s="214" t="s">
        <v>161</v>
      </c>
      <c r="E92" s="215" t="s">
        <v>2320</v>
      </c>
      <c r="F92" s="216" t="s">
        <v>2321</v>
      </c>
      <c r="G92" s="217" t="s">
        <v>363</v>
      </c>
      <c r="H92" s="218">
        <v>1</v>
      </c>
      <c r="I92" s="219"/>
      <c r="J92" s="220">
        <f>ROUND(I92*H92,2)</f>
        <v>0</v>
      </c>
      <c r="K92" s="216" t="s">
        <v>19</v>
      </c>
      <c r="L92" s="46"/>
      <c r="M92" s="221" t="s">
        <v>19</v>
      </c>
      <c r="N92" s="222" t="s">
        <v>44</v>
      </c>
      <c r="O92" s="86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257</v>
      </c>
      <c r="AT92" s="225" t="s">
        <v>161</v>
      </c>
      <c r="AU92" s="225" t="s">
        <v>83</v>
      </c>
      <c r="AY92" s="19" t="s">
        <v>159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81</v>
      </c>
      <c r="BK92" s="226">
        <f>ROUND(I92*H92,2)</f>
        <v>0</v>
      </c>
      <c r="BL92" s="19" t="s">
        <v>257</v>
      </c>
      <c r="BM92" s="225" t="s">
        <v>2392</v>
      </c>
    </row>
    <row r="93" s="2" customFormat="1" ht="21.75" customHeight="1">
      <c r="A93" s="40"/>
      <c r="B93" s="41"/>
      <c r="C93" s="255" t="s">
        <v>166</v>
      </c>
      <c r="D93" s="255" t="s">
        <v>244</v>
      </c>
      <c r="E93" s="256" t="s">
        <v>2393</v>
      </c>
      <c r="F93" s="257" t="s">
        <v>2394</v>
      </c>
      <c r="G93" s="258" t="s">
        <v>363</v>
      </c>
      <c r="H93" s="259">
        <v>1</v>
      </c>
      <c r="I93" s="260"/>
      <c r="J93" s="261">
        <f>ROUND(I93*H93,2)</f>
        <v>0</v>
      </c>
      <c r="K93" s="257" t="s">
        <v>19</v>
      </c>
      <c r="L93" s="262"/>
      <c r="M93" s="263" t="s">
        <v>19</v>
      </c>
      <c r="N93" s="264" t="s">
        <v>44</v>
      </c>
      <c r="O93" s="86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353</v>
      </c>
      <c r="AT93" s="225" t="s">
        <v>244</v>
      </c>
      <c r="AU93" s="225" t="s">
        <v>83</v>
      </c>
      <c r="AY93" s="19" t="s">
        <v>159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81</v>
      </c>
      <c r="BK93" s="226">
        <f>ROUND(I93*H93,2)</f>
        <v>0</v>
      </c>
      <c r="BL93" s="19" t="s">
        <v>257</v>
      </c>
      <c r="BM93" s="225" t="s">
        <v>2395</v>
      </c>
    </row>
    <row r="94" s="2" customFormat="1" ht="24.15" customHeight="1">
      <c r="A94" s="40"/>
      <c r="B94" s="41"/>
      <c r="C94" s="214" t="s">
        <v>190</v>
      </c>
      <c r="D94" s="214" t="s">
        <v>161</v>
      </c>
      <c r="E94" s="215" t="s">
        <v>2326</v>
      </c>
      <c r="F94" s="216" t="s">
        <v>2327</v>
      </c>
      <c r="G94" s="217" t="s">
        <v>363</v>
      </c>
      <c r="H94" s="218">
        <v>3</v>
      </c>
      <c r="I94" s="219"/>
      <c r="J94" s="220">
        <f>ROUND(I94*H94,2)</f>
        <v>0</v>
      </c>
      <c r="K94" s="216" t="s">
        <v>19</v>
      </c>
      <c r="L94" s="46"/>
      <c r="M94" s="221" t="s">
        <v>19</v>
      </c>
      <c r="N94" s="222" t="s">
        <v>44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257</v>
      </c>
      <c r="AT94" s="225" t="s">
        <v>161</v>
      </c>
      <c r="AU94" s="225" t="s">
        <v>83</v>
      </c>
      <c r="AY94" s="19" t="s">
        <v>159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81</v>
      </c>
      <c r="BK94" s="226">
        <f>ROUND(I94*H94,2)</f>
        <v>0</v>
      </c>
      <c r="BL94" s="19" t="s">
        <v>257</v>
      </c>
      <c r="BM94" s="225" t="s">
        <v>2396</v>
      </c>
    </row>
    <row r="95" s="2" customFormat="1" ht="16.5" customHeight="1">
      <c r="A95" s="40"/>
      <c r="B95" s="41"/>
      <c r="C95" s="255" t="s">
        <v>198</v>
      </c>
      <c r="D95" s="255" t="s">
        <v>244</v>
      </c>
      <c r="E95" s="256" t="s">
        <v>2329</v>
      </c>
      <c r="F95" s="257" t="s">
        <v>2330</v>
      </c>
      <c r="G95" s="258" t="s">
        <v>363</v>
      </c>
      <c r="H95" s="259">
        <v>2</v>
      </c>
      <c r="I95" s="260"/>
      <c r="J95" s="261">
        <f>ROUND(I95*H95,2)</f>
        <v>0</v>
      </c>
      <c r="K95" s="257" t="s">
        <v>19</v>
      </c>
      <c r="L95" s="262"/>
      <c r="M95" s="263" t="s">
        <v>19</v>
      </c>
      <c r="N95" s="264" t="s">
        <v>44</v>
      </c>
      <c r="O95" s="86"/>
      <c r="P95" s="223">
        <f>O95*H95</f>
        <v>0</v>
      </c>
      <c r="Q95" s="223">
        <v>6.0000000000000002E-05</v>
      </c>
      <c r="R95" s="223">
        <f>Q95*H95</f>
        <v>0.00012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353</v>
      </c>
      <c r="AT95" s="225" t="s">
        <v>244</v>
      </c>
      <c r="AU95" s="225" t="s">
        <v>83</v>
      </c>
      <c r="AY95" s="19" t="s">
        <v>159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81</v>
      </c>
      <c r="BK95" s="226">
        <f>ROUND(I95*H95,2)</f>
        <v>0</v>
      </c>
      <c r="BL95" s="19" t="s">
        <v>257</v>
      </c>
      <c r="BM95" s="225" t="s">
        <v>2397</v>
      </c>
    </row>
    <row r="96" s="2" customFormat="1" ht="21.75" customHeight="1">
      <c r="A96" s="40"/>
      <c r="B96" s="41"/>
      <c r="C96" s="255" t="s">
        <v>204</v>
      </c>
      <c r="D96" s="255" t="s">
        <v>244</v>
      </c>
      <c r="E96" s="256" t="s">
        <v>2332</v>
      </c>
      <c r="F96" s="257" t="s">
        <v>2333</v>
      </c>
      <c r="G96" s="258" t="s">
        <v>363</v>
      </c>
      <c r="H96" s="259">
        <v>1</v>
      </c>
      <c r="I96" s="260"/>
      <c r="J96" s="261">
        <f>ROUND(I96*H96,2)</f>
        <v>0</v>
      </c>
      <c r="K96" s="257" t="s">
        <v>19</v>
      </c>
      <c r="L96" s="262"/>
      <c r="M96" s="263" t="s">
        <v>19</v>
      </c>
      <c r="N96" s="264" t="s">
        <v>44</v>
      </c>
      <c r="O96" s="86"/>
      <c r="P96" s="223">
        <f>O96*H96</f>
        <v>0</v>
      </c>
      <c r="Q96" s="223">
        <v>4.0000000000000003E-05</v>
      </c>
      <c r="R96" s="223">
        <f>Q96*H96</f>
        <v>4.0000000000000003E-05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353</v>
      </c>
      <c r="AT96" s="225" t="s">
        <v>244</v>
      </c>
      <c r="AU96" s="225" t="s">
        <v>83</v>
      </c>
      <c r="AY96" s="19" t="s">
        <v>159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81</v>
      </c>
      <c r="BK96" s="226">
        <f>ROUND(I96*H96,2)</f>
        <v>0</v>
      </c>
      <c r="BL96" s="19" t="s">
        <v>257</v>
      </c>
      <c r="BM96" s="225" t="s">
        <v>2398</v>
      </c>
    </row>
    <row r="97" s="2" customFormat="1" ht="24.15" customHeight="1">
      <c r="A97" s="40"/>
      <c r="B97" s="41"/>
      <c r="C97" s="214" t="s">
        <v>210</v>
      </c>
      <c r="D97" s="214" t="s">
        <v>161</v>
      </c>
      <c r="E97" s="215" t="s">
        <v>2335</v>
      </c>
      <c r="F97" s="216" t="s">
        <v>2336</v>
      </c>
      <c r="G97" s="217" t="s">
        <v>363</v>
      </c>
      <c r="H97" s="218">
        <v>3</v>
      </c>
      <c r="I97" s="219"/>
      <c r="J97" s="220">
        <f>ROUND(I97*H97,2)</f>
        <v>0</v>
      </c>
      <c r="K97" s="216" t="s">
        <v>19</v>
      </c>
      <c r="L97" s="46"/>
      <c r="M97" s="221" t="s">
        <v>19</v>
      </c>
      <c r="N97" s="222" t="s">
        <v>44</v>
      </c>
      <c r="O97" s="86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257</v>
      </c>
      <c r="AT97" s="225" t="s">
        <v>161</v>
      </c>
      <c r="AU97" s="225" t="s">
        <v>83</v>
      </c>
      <c r="AY97" s="19" t="s">
        <v>159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81</v>
      </c>
      <c r="BK97" s="226">
        <f>ROUND(I97*H97,2)</f>
        <v>0</v>
      </c>
      <c r="BL97" s="19" t="s">
        <v>257</v>
      </c>
      <c r="BM97" s="225" t="s">
        <v>2399</v>
      </c>
    </row>
    <row r="98" s="2" customFormat="1" ht="24.15" customHeight="1">
      <c r="A98" s="40"/>
      <c r="B98" s="41"/>
      <c r="C98" s="255" t="s">
        <v>215</v>
      </c>
      <c r="D98" s="255" t="s">
        <v>244</v>
      </c>
      <c r="E98" s="256" t="s">
        <v>2338</v>
      </c>
      <c r="F98" s="257" t="s">
        <v>2339</v>
      </c>
      <c r="G98" s="258" t="s">
        <v>363</v>
      </c>
      <c r="H98" s="259">
        <v>2</v>
      </c>
      <c r="I98" s="260"/>
      <c r="J98" s="261">
        <f>ROUND(I98*H98,2)</f>
        <v>0</v>
      </c>
      <c r="K98" s="257" t="s">
        <v>19</v>
      </c>
      <c r="L98" s="262"/>
      <c r="M98" s="263" t="s">
        <v>19</v>
      </c>
      <c r="N98" s="264" t="s">
        <v>44</v>
      </c>
      <c r="O98" s="86"/>
      <c r="P98" s="223">
        <f>O98*H98</f>
        <v>0</v>
      </c>
      <c r="Q98" s="223">
        <v>0.00012</v>
      </c>
      <c r="R98" s="223">
        <f>Q98*H98</f>
        <v>0.00024000000000000001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353</v>
      </c>
      <c r="AT98" s="225" t="s">
        <v>244</v>
      </c>
      <c r="AU98" s="225" t="s">
        <v>83</v>
      </c>
      <c r="AY98" s="19" t="s">
        <v>159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81</v>
      </c>
      <c r="BK98" s="226">
        <f>ROUND(I98*H98,2)</f>
        <v>0</v>
      </c>
      <c r="BL98" s="19" t="s">
        <v>257</v>
      </c>
      <c r="BM98" s="225" t="s">
        <v>2400</v>
      </c>
    </row>
    <row r="99" s="2" customFormat="1" ht="24.15" customHeight="1">
      <c r="A99" s="40"/>
      <c r="B99" s="41"/>
      <c r="C99" s="255" t="s">
        <v>220</v>
      </c>
      <c r="D99" s="255" t="s">
        <v>244</v>
      </c>
      <c r="E99" s="256" t="s">
        <v>2341</v>
      </c>
      <c r="F99" s="257" t="s">
        <v>2342</v>
      </c>
      <c r="G99" s="258" t="s">
        <v>363</v>
      </c>
      <c r="H99" s="259">
        <v>1</v>
      </c>
      <c r="I99" s="260"/>
      <c r="J99" s="261">
        <f>ROUND(I99*H99,2)</f>
        <v>0</v>
      </c>
      <c r="K99" s="257" t="s">
        <v>19</v>
      </c>
      <c r="L99" s="262"/>
      <c r="M99" s="263" t="s">
        <v>19</v>
      </c>
      <c r="N99" s="264" t="s">
        <v>44</v>
      </c>
      <c r="O99" s="86"/>
      <c r="P99" s="223">
        <f>O99*H99</f>
        <v>0</v>
      </c>
      <c r="Q99" s="223">
        <v>0.00012</v>
      </c>
      <c r="R99" s="223">
        <f>Q99*H99</f>
        <v>0.00012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353</v>
      </c>
      <c r="AT99" s="225" t="s">
        <v>244</v>
      </c>
      <c r="AU99" s="225" t="s">
        <v>83</v>
      </c>
      <c r="AY99" s="19" t="s">
        <v>159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81</v>
      </c>
      <c r="BK99" s="226">
        <f>ROUND(I99*H99,2)</f>
        <v>0</v>
      </c>
      <c r="BL99" s="19" t="s">
        <v>257</v>
      </c>
      <c r="BM99" s="225" t="s">
        <v>2401</v>
      </c>
    </row>
    <row r="100" s="2" customFormat="1" ht="24.15" customHeight="1">
      <c r="A100" s="40"/>
      <c r="B100" s="41"/>
      <c r="C100" s="214" t="s">
        <v>225</v>
      </c>
      <c r="D100" s="214" t="s">
        <v>161</v>
      </c>
      <c r="E100" s="215" t="s">
        <v>2344</v>
      </c>
      <c r="F100" s="216" t="s">
        <v>2345</v>
      </c>
      <c r="G100" s="217" t="s">
        <v>363</v>
      </c>
      <c r="H100" s="218">
        <v>1</v>
      </c>
      <c r="I100" s="219"/>
      <c r="J100" s="220">
        <f>ROUND(I100*H100,2)</f>
        <v>0</v>
      </c>
      <c r="K100" s="216" t="s">
        <v>19</v>
      </c>
      <c r="L100" s="46"/>
      <c r="M100" s="221" t="s">
        <v>19</v>
      </c>
      <c r="N100" s="222" t="s">
        <v>44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257</v>
      </c>
      <c r="AT100" s="225" t="s">
        <v>161</v>
      </c>
      <c r="AU100" s="225" t="s">
        <v>83</v>
      </c>
      <c r="AY100" s="19" t="s">
        <v>159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81</v>
      </c>
      <c r="BK100" s="226">
        <f>ROUND(I100*H100,2)</f>
        <v>0</v>
      </c>
      <c r="BL100" s="19" t="s">
        <v>257</v>
      </c>
      <c r="BM100" s="225" t="s">
        <v>2402</v>
      </c>
    </row>
    <row r="101" s="2" customFormat="1" ht="24.15" customHeight="1">
      <c r="A101" s="40"/>
      <c r="B101" s="41"/>
      <c r="C101" s="255" t="s">
        <v>8</v>
      </c>
      <c r="D101" s="255" t="s">
        <v>244</v>
      </c>
      <c r="E101" s="256" t="s">
        <v>2347</v>
      </c>
      <c r="F101" s="257" t="s">
        <v>2348</v>
      </c>
      <c r="G101" s="258" t="s">
        <v>363</v>
      </c>
      <c r="H101" s="259">
        <v>1</v>
      </c>
      <c r="I101" s="260"/>
      <c r="J101" s="261">
        <f>ROUND(I101*H101,2)</f>
        <v>0</v>
      </c>
      <c r="K101" s="257" t="s">
        <v>19</v>
      </c>
      <c r="L101" s="262"/>
      <c r="M101" s="263" t="s">
        <v>19</v>
      </c>
      <c r="N101" s="264" t="s">
        <v>44</v>
      </c>
      <c r="O101" s="86"/>
      <c r="P101" s="223">
        <f>O101*H101</f>
        <v>0</v>
      </c>
      <c r="Q101" s="223">
        <v>0.00036000000000000002</v>
      </c>
      <c r="R101" s="223">
        <f>Q101*H101</f>
        <v>0.00036000000000000002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353</v>
      </c>
      <c r="AT101" s="225" t="s">
        <v>244</v>
      </c>
      <c r="AU101" s="225" t="s">
        <v>83</v>
      </c>
      <c r="AY101" s="19" t="s">
        <v>159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81</v>
      </c>
      <c r="BK101" s="226">
        <f>ROUND(I101*H101,2)</f>
        <v>0</v>
      </c>
      <c r="BL101" s="19" t="s">
        <v>257</v>
      </c>
      <c r="BM101" s="225" t="s">
        <v>2403</v>
      </c>
    </row>
    <row r="102" s="2" customFormat="1" ht="24.15" customHeight="1">
      <c r="A102" s="40"/>
      <c r="B102" s="41"/>
      <c r="C102" s="214" t="s">
        <v>234</v>
      </c>
      <c r="D102" s="214" t="s">
        <v>161</v>
      </c>
      <c r="E102" s="215" t="s">
        <v>2353</v>
      </c>
      <c r="F102" s="216" t="s">
        <v>2354</v>
      </c>
      <c r="G102" s="217" t="s">
        <v>363</v>
      </c>
      <c r="H102" s="218">
        <v>1</v>
      </c>
      <c r="I102" s="219"/>
      <c r="J102" s="220">
        <f>ROUND(I102*H102,2)</f>
        <v>0</v>
      </c>
      <c r="K102" s="216" t="s">
        <v>19</v>
      </c>
      <c r="L102" s="46"/>
      <c r="M102" s="221" t="s">
        <v>19</v>
      </c>
      <c r="N102" s="222" t="s">
        <v>44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257</v>
      </c>
      <c r="AT102" s="225" t="s">
        <v>161</v>
      </c>
      <c r="AU102" s="225" t="s">
        <v>83</v>
      </c>
      <c r="AY102" s="19" t="s">
        <v>159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81</v>
      </c>
      <c r="BK102" s="226">
        <f>ROUND(I102*H102,2)</f>
        <v>0</v>
      </c>
      <c r="BL102" s="19" t="s">
        <v>257</v>
      </c>
      <c r="BM102" s="225" t="s">
        <v>2404</v>
      </c>
    </row>
    <row r="103" s="2" customFormat="1" ht="21.75" customHeight="1">
      <c r="A103" s="40"/>
      <c r="B103" s="41"/>
      <c r="C103" s="255" t="s">
        <v>243</v>
      </c>
      <c r="D103" s="255" t="s">
        <v>244</v>
      </c>
      <c r="E103" s="256" t="s">
        <v>2405</v>
      </c>
      <c r="F103" s="257" t="s">
        <v>2406</v>
      </c>
      <c r="G103" s="258" t="s">
        <v>363</v>
      </c>
      <c r="H103" s="259">
        <v>1</v>
      </c>
      <c r="I103" s="260"/>
      <c r="J103" s="261">
        <f>ROUND(I103*H103,2)</f>
        <v>0</v>
      </c>
      <c r="K103" s="257" t="s">
        <v>19</v>
      </c>
      <c r="L103" s="262"/>
      <c r="M103" s="263" t="s">
        <v>19</v>
      </c>
      <c r="N103" s="264" t="s">
        <v>44</v>
      </c>
      <c r="O103" s="86"/>
      <c r="P103" s="223">
        <f>O103*H103</f>
        <v>0</v>
      </c>
      <c r="Q103" s="223">
        <v>0.00040000000000000002</v>
      </c>
      <c r="R103" s="223">
        <f>Q103*H103</f>
        <v>0.00040000000000000002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353</v>
      </c>
      <c r="AT103" s="225" t="s">
        <v>244</v>
      </c>
      <c r="AU103" s="225" t="s">
        <v>83</v>
      </c>
      <c r="AY103" s="19" t="s">
        <v>159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81</v>
      </c>
      <c r="BK103" s="226">
        <f>ROUND(I103*H103,2)</f>
        <v>0</v>
      </c>
      <c r="BL103" s="19" t="s">
        <v>257</v>
      </c>
      <c r="BM103" s="225" t="s">
        <v>2407</v>
      </c>
    </row>
    <row r="104" s="2" customFormat="1" ht="33" customHeight="1">
      <c r="A104" s="40"/>
      <c r="B104" s="41"/>
      <c r="C104" s="214" t="s">
        <v>250</v>
      </c>
      <c r="D104" s="214" t="s">
        <v>161</v>
      </c>
      <c r="E104" s="215" t="s">
        <v>2365</v>
      </c>
      <c r="F104" s="216" t="s">
        <v>2366</v>
      </c>
      <c r="G104" s="217" t="s">
        <v>363</v>
      </c>
      <c r="H104" s="218">
        <v>1</v>
      </c>
      <c r="I104" s="219"/>
      <c r="J104" s="220">
        <f>ROUND(I104*H104,2)</f>
        <v>0</v>
      </c>
      <c r="K104" s="216" t="s">
        <v>19</v>
      </c>
      <c r="L104" s="46"/>
      <c r="M104" s="221" t="s">
        <v>19</v>
      </c>
      <c r="N104" s="222" t="s">
        <v>44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257</v>
      </c>
      <c r="AT104" s="225" t="s">
        <v>161</v>
      </c>
      <c r="AU104" s="225" t="s">
        <v>83</v>
      </c>
      <c r="AY104" s="19" t="s">
        <v>159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81</v>
      </c>
      <c r="BK104" s="226">
        <f>ROUND(I104*H104,2)</f>
        <v>0</v>
      </c>
      <c r="BL104" s="19" t="s">
        <v>257</v>
      </c>
      <c r="BM104" s="225" t="s">
        <v>2408</v>
      </c>
    </row>
    <row r="105" s="2" customFormat="1" ht="16.5" customHeight="1">
      <c r="A105" s="40"/>
      <c r="B105" s="41"/>
      <c r="C105" s="255" t="s">
        <v>257</v>
      </c>
      <c r="D105" s="255" t="s">
        <v>244</v>
      </c>
      <c r="E105" s="256" t="s">
        <v>2368</v>
      </c>
      <c r="F105" s="257" t="s">
        <v>2369</v>
      </c>
      <c r="G105" s="258" t="s">
        <v>363</v>
      </c>
      <c r="H105" s="259">
        <v>1</v>
      </c>
      <c r="I105" s="260"/>
      <c r="J105" s="261">
        <f>ROUND(I105*H105,2)</f>
        <v>0</v>
      </c>
      <c r="K105" s="257" t="s">
        <v>19</v>
      </c>
      <c r="L105" s="262"/>
      <c r="M105" s="263" t="s">
        <v>19</v>
      </c>
      <c r="N105" s="264" t="s">
        <v>44</v>
      </c>
      <c r="O105" s="86"/>
      <c r="P105" s="223">
        <f>O105*H105</f>
        <v>0</v>
      </c>
      <c r="Q105" s="223">
        <v>0.00038000000000000002</v>
      </c>
      <c r="R105" s="223">
        <f>Q105*H105</f>
        <v>0.00038000000000000002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353</v>
      </c>
      <c r="AT105" s="225" t="s">
        <v>244</v>
      </c>
      <c r="AU105" s="225" t="s">
        <v>83</v>
      </c>
      <c r="AY105" s="19" t="s">
        <v>159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81</v>
      </c>
      <c r="BK105" s="226">
        <f>ROUND(I105*H105,2)</f>
        <v>0</v>
      </c>
      <c r="BL105" s="19" t="s">
        <v>257</v>
      </c>
      <c r="BM105" s="225" t="s">
        <v>2409</v>
      </c>
    </row>
    <row r="106" s="2" customFormat="1" ht="24.15" customHeight="1">
      <c r="A106" s="40"/>
      <c r="B106" s="41"/>
      <c r="C106" s="214" t="s">
        <v>262</v>
      </c>
      <c r="D106" s="214" t="s">
        <v>161</v>
      </c>
      <c r="E106" s="215" t="s">
        <v>2371</v>
      </c>
      <c r="F106" s="216" t="s">
        <v>2372</v>
      </c>
      <c r="G106" s="217" t="s">
        <v>363</v>
      </c>
      <c r="H106" s="218">
        <v>1</v>
      </c>
      <c r="I106" s="219"/>
      <c r="J106" s="220">
        <f>ROUND(I106*H106,2)</f>
        <v>0</v>
      </c>
      <c r="K106" s="216" t="s">
        <v>19</v>
      </c>
      <c r="L106" s="46"/>
      <c r="M106" s="221" t="s">
        <v>19</v>
      </c>
      <c r="N106" s="222" t="s">
        <v>44</v>
      </c>
      <c r="O106" s="86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257</v>
      </c>
      <c r="AT106" s="225" t="s">
        <v>161</v>
      </c>
      <c r="AU106" s="225" t="s">
        <v>83</v>
      </c>
      <c r="AY106" s="19" t="s">
        <v>159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81</v>
      </c>
      <c r="BK106" s="226">
        <f>ROUND(I106*H106,2)</f>
        <v>0</v>
      </c>
      <c r="BL106" s="19" t="s">
        <v>257</v>
      </c>
      <c r="BM106" s="225" t="s">
        <v>2410</v>
      </c>
    </row>
    <row r="107" s="2" customFormat="1" ht="21.75" customHeight="1">
      <c r="A107" s="40"/>
      <c r="B107" s="41"/>
      <c r="C107" s="255" t="s">
        <v>267</v>
      </c>
      <c r="D107" s="255" t="s">
        <v>244</v>
      </c>
      <c r="E107" s="256" t="s">
        <v>2374</v>
      </c>
      <c r="F107" s="257" t="s">
        <v>2375</v>
      </c>
      <c r="G107" s="258" t="s">
        <v>363</v>
      </c>
      <c r="H107" s="259">
        <v>1</v>
      </c>
      <c r="I107" s="260"/>
      <c r="J107" s="261">
        <f>ROUND(I107*H107,2)</f>
        <v>0</v>
      </c>
      <c r="K107" s="257" t="s">
        <v>19</v>
      </c>
      <c r="L107" s="262"/>
      <c r="M107" s="263" t="s">
        <v>19</v>
      </c>
      <c r="N107" s="264" t="s">
        <v>44</v>
      </c>
      <c r="O107" s="86"/>
      <c r="P107" s="223">
        <f>O107*H107</f>
        <v>0</v>
      </c>
      <c r="Q107" s="223">
        <v>0.00013999999999999999</v>
      </c>
      <c r="R107" s="223">
        <f>Q107*H107</f>
        <v>0.00013999999999999999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353</v>
      </c>
      <c r="AT107" s="225" t="s">
        <v>244</v>
      </c>
      <c r="AU107" s="225" t="s">
        <v>83</v>
      </c>
      <c r="AY107" s="19" t="s">
        <v>159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81</v>
      </c>
      <c r="BK107" s="226">
        <f>ROUND(I107*H107,2)</f>
        <v>0</v>
      </c>
      <c r="BL107" s="19" t="s">
        <v>257</v>
      </c>
      <c r="BM107" s="225" t="s">
        <v>2411</v>
      </c>
    </row>
    <row r="108" s="2" customFormat="1" ht="44.25" customHeight="1">
      <c r="A108" s="40"/>
      <c r="B108" s="41"/>
      <c r="C108" s="214" t="s">
        <v>274</v>
      </c>
      <c r="D108" s="214" t="s">
        <v>161</v>
      </c>
      <c r="E108" s="215" t="s">
        <v>2383</v>
      </c>
      <c r="F108" s="216" t="s">
        <v>2384</v>
      </c>
      <c r="G108" s="217" t="s">
        <v>363</v>
      </c>
      <c r="H108" s="218">
        <v>1</v>
      </c>
      <c r="I108" s="219"/>
      <c r="J108" s="220">
        <f>ROUND(I108*H108,2)</f>
        <v>0</v>
      </c>
      <c r="K108" s="216" t="s">
        <v>19</v>
      </c>
      <c r="L108" s="46"/>
      <c r="M108" s="221" t="s">
        <v>19</v>
      </c>
      <c r="N108" s="222" t="s">
        <v>44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257</v>
      </c>
      <c r="AT108" s="225" t="s">
        <v>161</v>
      </c>
      <c r="AU108" s="225" t="s">
        <v>83</v>
      </c>
      <c r="AY108" s="19" t="s">
        <v>159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81</v>
      </c>
      <c r="BK108" s="226">
        <f>ROUND(I108*H108,2)</f>
        <v>0</v>
      </c>
      <c r="BL108" s="19" t="s">
        <v>257</v>
      </c>
      <c r="BM108" s="225" t="s">
        <v>2412</v>
      </c>
    </row>
    <row r="109" s="2" customFormat="1" ht="16.5" customHeight="1">
      <c r="A109" s="40"/>
      <c r="B109" s="41"/>
      <c r="C109" s="255" t="s">
        <v>280</v>
      </c>
      <c r="D109" s="255" t="s">
        <v>244</v>
      </c>
      <c r="E109" s="256" t="s">
        <v>2386</v>
      </c>
      <c r="F109" s="257" t="s">
        <v>2387</v>
      </c>
      <c r="G109" s="258" t="s">
        <v>2044</v>
      </c>
      <c r="H109" s="259">
        <v>1</v>
      </c>
      <c r="I109" s="260"/>
      <c r="J109" s="261">
        <f>ROUND(I109*H109,2)</f>
        <v>0</v>
      </c>
      <c r="K109" s="257" t="s">
        <v>19</v>
      </c>
      <c r="L109" s="262"/>
      <c r="M109" s="288" t="s">
        <v>19</v>
      </c>
      <c r="N109" s="289" t="s">
        <v>44</v>
      </c>
      <c r="O109" s="279"/>
      <c r="P109" s="280">
        <f>O109*H109</f>
        <v>0</v>
      </c>
      <c r="Q109" s="280">
        <v>0</v>
      </c>
      <c r="R109" s="280">
        <f>Q109*H109</f>
        <v>0</v>
      </c>
      <c r="S109" s="280">
        <v>0</v>
      </c>
      <c r="T109" s="281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353</v>
      </c>
      <c r="AT109" s="225" t="s">
        <v>244</v>
      </c>
      <c r="AU109" s="225" t="s">
        <v>83</v>
      </c>
      <c r="AY109" s="19" t="s">
        <v>159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81</v>
      </c>
      <c r="BK109" s="226">
        <f>ROUND(I109*H109,2)</f>
        <v>0</v>
      </c>
      <c r="BL109" s="19" t="s">
        <v>257</v>
      </c>
      <c r="BM109" s="225" t="s">
        <v>2413</v>
      </c>
    </row>
    <row r="110" s="2" customFormat="1" ht="6.96" customHeight="1">
      <c r="A110" s="40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46"/>
      <c r="M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</sheetData>
  <sheetProtection sheet="1" autoFilter="0" formatColumns="0" formatRows="0" objects="1" scenarios="1" spinCount="100000" saltValue="m0pY0WXVweiXA7o1svN/o9qsp2mRojelHj7yDVIjJ3pHTnWtQeg9bB5OQkUdVo8EI4ErwyzspoQCK2HEB1Z/ew==" hashValue="/FhBZFqHlYT9Pq3EHbI16bpVeYfCZahH+3jCNDEVG71PUyzX1U0dQsnZTPyj2VYs9qzrumCfluxjLFDx27g5Nw==" algorithmName="SHA-512" password="CC35"/>
  <autoFilter ref="C86:K10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102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112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Rekonstrukce a přístavba hasičské zbrojnice, Velké Chvojno</v>
      </c>
      <c r="F7" s="144"/>
      <c r="G7" s="144"/>
      <c r="H7" s="144"/>
      <c r="L7" s="22"/>
    </row>
    <row r="8" s="1" customFormat="1" ht="12" customHeight="1">
      <c r="B8" s="22"/>
      <c r="D8" s="144" t="s">
        <v>113</v>
      </c>
      <c r="L8" s="22"/>
    </row>
    <row r="9" s="2" customFormat="1" ht="16.5" customHeight="1">
      <c r="A9" s="40"/>
      <c r="B9" s="46"/>
      <c r="C9" s="40"/>
      <c r="D9" s="40"/>
      <c r="E9" s="145" t="s">
        <v>2308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2309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2414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14. 4. 2024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35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36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ROUND(J89,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ROUND((SUM(BE89:BE113)),  2)</f>
        <v>0</v>
      </c>
      <c r="G35" s="40"/>
      <c r="H35" s="40"/>
      <c r="I35" s="159">
        <v>0.20999999999999999</v>
      </c>
      <c r="J35" s="158">
        <f>ROUND(((SUM(BE89:BE113))*I35),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ROUND((SUM(BF89:BF113)),  2)</f>
        <v>0</v>
      </c>
      <c r="G36" s="40"/>
      <c r="H36" s="40"/>
      <c r="I36" s="159">
        <v>0.12</v>
      </c>
      <c r="J36" s="158">
        <f>ROUND(((SUM(BF89:BF113))*I36),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ROUND((SUM(BG89:BG113)),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ROUND((SUM(BH89:BH113)),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ROUND((SUM(BI89:BI113)),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115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Rekonstrukce a přístavba hasičské zbrojnice, Velké Chvojno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113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2308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2309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03 - Hromosvod a uzemnění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Velké Chvojno</v>
      </c>
      <c r="G56" s="42"/>
      <c r="H56" s="42"/>
      <c r="I56" s="34" t="s">
        <v>23</v>
      </c>
      <c r="J56" s="74" t="str">
        <f>IF(J14="","",J14)</f>
        <v>14. 4. 2024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40.05" customHeight="1">
      <c r="A58" s="40"/>
      <c r="B58" s="41"/>
      <c r="C58" s="34" t="s">
        <v>25</v>
      </c>
      <c r="D58" s="42"/>
      <c r="E58" s="42"/>
      <c r="F58" s="29" t="str">
        <f>E17</f>
        <v>Obec Velké Chvojno</v>
      </c>
      <c r="G58" s="42"/>
      <c r="H58" s="42"/>
      <c r="I58" s="34" t="s">
        <v>31</v>
      </c>
      <c r="J58" s="38" t="str">
        <f>E23</f>
        <v>Ing.arch. Andrea Hrušková, Ateliér Hruška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5.6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Jan Doležal, Ústí nad Labem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116</v>
      </c>
      <c r="D61" s="173"/>
      <c r="E61" s="173"/>
      <c r="F61" s="173"/>
      <c r="G61" s="173"/>
      <c r="H61" s="173"/>
      <c r="I61" s="173"/>
      <c r="J61" s="174" t="s">
        <v>117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J89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118</v>
      </c>
    </row>
    <row r="64" s="9" customFormat="1" ht="24.96" customHeight="1">
      <c r="A64" s="9"/>
      <c r="B64" s="176"/>
      <c r="C64" s="177"/>
      <c r="D64" s="178" t="s">
        <v>2415</v>
      </c>
      <c r="E64" s="179"/>
      <c r="F64" s="179"/>
      <c r="G64" s="179"/>
      <c r="H64" s="179"/>
      <c r="I64" s="179"/>
      <c r="J64" s="180">
        <f>J90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2416</v>
      </c>
      <c r="E65" s="184"/>
      <c r="F65" s="184"/>
      <c r="G65" s="184"/>
      <c r="H65" s="184"/>
      <c r="I65" s="184"/>
      <c r="J65" s="185">
        <f>J91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6"/>
      <c r="C66" s="177"/>
      <c r="D66" s="178" t="s">
        <v>129</v>
      </c>
      <c r="E66" s="179"/>
      <c r="F66" s="179"/>
      <c r="G66" s="179"/>
      <c r="H66" s="179"/>
      <c r="I66" s="179"/>
      <c r="J66" s="180">
        <f>J93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2"/>
      <c r="C67" s="127"/>
      <c r="D67" s="183" t="s">
        <v>2311</v>
      </c>
      <c r="E67" s="184"/>
      <c r="F67" s="184"/>
      <c r="G67" s="184"/>
      <c r="H67" s="184"/>
      <c r="I67" s="184"/>
      <c r="J67" s="185">
        <f>J94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144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71" t="str">
        <f>E7</f>
        <v>Rekonstrukce a přístavba hasičské zbrojnice, Velké Chvojno</v>
      </c>
      <c r="F77" s="34"/>
      <c r="G77" s="34"/>
      <c r="H77" s="34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" customFormat="1" ht="12" customHeight="1">
      <c r="B78" s="23"/>
      <c r="C78" s="34" t="s">
        <v>113</v>
      </c>
      <c r="D78" s="24"/>
      <c r="E78" s="24"/>
      <c r="F78" s="24"/>
      <c r="G78" s="24"/>
      <c r="H78" s="24"/>
      <c r="I78" s="24"/>
      <c r="J78" s="24"/>
      <c r="K78" s="24"/>
      <c r="L78" s="22"/>
    </row>
    <row r="79" s="2" customFormat="1" ht="16.5" customHeight="1">
      <c r="A79" s="40"/>
      <c r="B79" s="41"/>
      <c r="C79" s="42"/>
      <c r="D79" s="42"/>
      <c r="E79" s="171" t="s">
        <v>2308</v>
      </c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2309</v>
      </c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E11</f>
        <v>03 - Hromosvod a uzemnění</v>
      </c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F14</f>
        <v>Velké Chvojno</v>
      </c>
      <c r="G83" s="42"/>
      <c r="H83" s="42"/>
      <c r="I83" s="34" t="s">
        <v>23</v>
      </c>
      <c r="J83" s="74" t="str">
        <f>IF(J14="","",J14)</f>
        <v>14. 4. 2024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40.05" customHeight="1">
      <c r="A85" s="40"/>
      <c r="B85" s="41"/>
      <c r="C85" s="34" t="s">
        <v>25</v>
      </c>
      <c r="D85" s="42"/>
      <c r="E85" s="42"/>
      <c r="F85" s="29" t="str">
        <f>E17</f>
        <v>Obec Velké Chvojno</v>
      </c>
      <c r="G85" s="42"/>
      <c r="H85" s="42"/>
      <c r="I85" s="34" t="s">
        <v>31</v>
      </c>
      <c r="J85" s="38" t="str">
        <f>E23</f>
        <v>Ing.arch. Andrea Hrušková, Ateliér Hruška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25.65" customHeight="1">
      <c r="A86" s="40"/>
      <c r="B86" s="41"/>
      <c r="C86" s="34" t="s">
        <v>29</v>
      </c>
      <c r="D86" s="42"/>
      <c r="E86" s="42"/>
      <c r="F86" s="29" t="str">
        <f>IF(E20="","",E20)</f>
        <v>Vyplň údaj</v>
      </c>
      <c r="G86" s="42"/>
      <c r="H86" s="42"/>
      <c r="I86" s="34" t="s">
        <v>34</v>
      </c>
      <c r="J86" s="38" t="str">
        <f>E26</f>
        <v>Jan Doležal, Ústí nad Labem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87"/>
      <c r="B88" s="188"/>
      <c r="C88" s="189" t="s">
        <v>145</v>
      </c>
      <c r="D88" s="190" t="s">
        <v>58</v>
      </c>
      <c r="E88" s="190" t="s">
        <v>54</v>
      </c>
      <c r="F88" s="190" t="s">
        <v>55</v>
      </c>
      <c r="G88" s="190" t="s">
        <v>146</v>
      </c>
      <c r="H88" s="190" t="s">
        <v>147</v>
      </c>
      <c r="I88" s="190" t="s">
        <v>148</v>
      </c>
      <c r="J88" s="190" t="s">
        <v>117</v>
      </c>
      <c r="K88" s="191" t="s">
        <v>149</v>
      </c>
      <c r="L88" s="192"/>
      <c r="M88" s="94" t="s">
        <v>19</v>
      </c>
      <c r="N88" s="95" t="s">
        <v>43</v>
      </c>
      <c r="O88" s="95" t="s">
        <v>150</v>
      </c>
      <c r="P88" s="95" t="s">
        <v>151</v>
      </c>
      <c r="Q88" s="95" t="s">
        <v>152</v>
      </c>
      <c r="R88" s="95" t="s">
        <v>153</v>
      </c>
      <c r="S88" s="95" t="s">
        <v>154</v>
      </c>
      <c r="T88" s="96" t="s">
        <v>155</v>
      </c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="2" customFormat="1" ht="22.8" customHeight="1">
      <c r="A89" s="40"/>
      <c r="B89" s="41"/>
      <c r="C89" s="101" t="s">
        <v>156</v>
      </c>
      <c r="D89" s="42"/>
      <c r="E89" s="42"/>
      <c r="F89" s="42"/>
      <c r="G89" s="42"/>
      <c r="H89" s="42"/>
      <c r="I89" s="42"/>
      <c r="J89" s="193">
        <f>BK89</f>
        <v>0</v>
      </c>
      <c r="K89" s="42"/>
      <c r="L89" s="46"/>
      <c r="M89" s="97"/>
      <c r="N89" s="194"/>
      <c r="O89" s="98"/>
      <c r="P89" s="195">
        <f>P90+P93</f>
        <v>0</v>
      </c>
      <c r="Q89" s="98"/>
      <c r="R89" s="195">
        <f>R90+R93</f>
        <v>0.39263000000000003</v>
      </c>
      <c r="S89" s="98"/>
      <c r="T89" s="196">
        <f>T90+T93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72</v>
      </c>
      <c r="AU89" s="19" t="s">
        <v>118</v>
      </c>
      <c r="BK89" s="197">
        <f>BK90+BK93</f>
        <v>0</v>
      </c>
    </row>
    <row r="90" s="12" customFormat="1" ht="25.92" customHeight="1">
      <c r="A90" s="12"/>
      <c r="B90" s="198"/>
      <c r="C90" s="199"/>
      <c r="D90" s="200" t="s">
        <v>72</v>
      </c>
      <c r="E90" s="201" t="s">
        <v>2023</v>
      </c>
      <c r="F90" s="201" t="s">
        <v>2417</v>
      </c>
      <c r="G90" s="199"/>
      <c r="H90" s="199"/>
      <c r="I90" s="202"/>
      <c r="J90" s="203">
        <f>BK90</f>
        <v>0</v>
      </c>
      <c r="K90" s="199"/>
      <c r="L90" s="204"/>
      <c r="M90" s="205"/>
      <c r="N90" s="206"/>
      <c r="O90" s="206"/>
      <c r="P90" s="207">
        <f>P91</f>
        <v>0</v>
      </c>
      <c r="Q90" s="206"/>
      <c r="R90" s="207">
        <f>R91</f>
        <v>0</v>
      </c>
      <c r="S90" s="206"/>
      <c r="T90" s="208">
        <f>T91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9" t="s">
        <v>81</v>
      </c>
      <c r="AT90" s="210" t="s">
        <v>72</v>
      </c>
      <c r="AU90" s="210" t="s">
        <v>73</v>
      </c>
      <c r="AY90" s="209" t="s">
        <v>159</v>
      </c>
      <c r="BK90" s="211">
        <f>BK91</f>
        <v>0</v>
      </c>
    </row>
    <row r="91" s="12" customFormat="1" ht="22.8" customHeight="1">
      <c r="A91" s="12"/>
      <c r="B91" s="198"/>
      <c r="C91" s="199"/>
      <c r="D91" s="200" t="s">
        <v>72</v>
      </c>
      <c r="E91" s="212" t="s">
        <v>2418</v>
      </c>
      <c r="F91" s="212" t="s">
        <v>2419</v>
      </c>
      <c r="G91" s="199"/>
      <c r="H91" s="199"/>
      <c r="I91" s="202"/>
      <c r="J91" s="213">
        <f>BK91</f>
        <v>0</v>
      </c>
      <c r="K91" s="199"/>
      <c r="L91" s="204"/>
      <c r="M91" s="205"/>
      <c r="N91" s="206"/>
      <c r="O91" s="206"/>
      <c r="P91" s="207">
        <f>P92</f>
        <v>0</v>
      </c>
      <c r="Q91" s="206"/>
      <c r="R91" s="207">
        <f>R92</f>
        <v>0</v>
      </c>
      <c r="S91" s="206"/>
      <c r="T91" s="208">
        <f>T92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9" t="s">
        <v>81</v>
      </c>
      <c r="AT91" s="210" t="s">
        <v>72</v>
      </c>
      <c r="AU91" s="210" t="s">
        <v>81</v>
      </c>
      <c r="AY91" s="209" t="s">
        <v>159</v>
      </c>
      <c r="BK91" s="211">
        <f>BK92</f>
        <v>0</v>
      </c>
    </row>
    <row r="92" s="2" customFormat="1" ht="24.15" customHeight="1">
      <c r="A92" s="40"/>
      <c r="B92" s="41"/>
      <c r="C92" s="214" t="s">
        <v>81</v>
      </c>
      <c r="D92" s="214" t="s">
        <v>161</v>
      </c>
      <c r="E92" s="215" t="s">
        <v>2420</v>
      </c>
      <c r="F92" s="216" t="s">
        <v>2421</v>
      </c>
      <c r="G92" s="217" t="s">
        <v>2422</v>
      </c>
      <c r="H92" s="218">
        <v>1</v>
      </c>
      <c r="I92" s="219"/>
      <c r="J92" s="220">
        <f>ROUND(I92*H92,2)</f>
        <v>0</v>
      </c>
      <c r="K92" s="216" t="s">
        <v>19</v>
      </c>
      <c r="L92" s="46"/>
      <c r="M92" s="221" t="s">
        <v>19</v>
      </c>
      <c r="N92" s="222" t="s">
        <v>44</v>
      </c>
      <c r="O92" s="86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166</v>
      </c>
      <c r="AT92" s="225" t="s">
        <v>161</v>
      </c>
      <c r="AU92" s="225" t="s">
        <v>83</v>
      </c>
      <c r="AY92" s="19" t="s">
        <v>159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81</v>
      </c>
      <c r="BK92" s="226">
        <f>ROUND(I92*H92,2)</f>
        <v>0</v>
      </c>
      <c r="BL92" s="19" t="s">
        <v>166</v>
      </c>
      <c r="BM92" s="225" t="s">
        <v>2423</v>
      </c>
    </row>
    <row r="93" s="12" customFormat="1" ht="25.92" customHeight="1">
      <c r="A93" s="12"/>
      <c r="B93" s="198"/>
      <c r="C93" s="199"/>
      <c r="D93" s="200" t="s">
        <v>72</v>
      </c>
      <c r="E93" s="201" t="s">
        <v>1062</v>
      </c>
      <c r="F93" s="201" t="s">
        <v>1063</v>
      </c>
      <c r="G93" s="199"/>
      <c r="H93" s="199"/>
      <c r="I93" s="202"/>
      <c r="J93" s="203">
        <f>BK93</f>
        <v>0</v>
      </c>
      <c r="K93" s="199"/>
      <c r="L93" s="204"/>
      <c r="M93" s="205"/>
      <c r="N93" s="206"/>
      <c r="O93" s="206"/>
      <c r="P93" s="207">
        <f>P94</f>
        <v>0</v>
      </c>
      <c r="Q93" s="206"/>
      <c r="R93" s="207">
        <f>R94</f>
        <v>0.39263000000000003</v>
      </c>
      <c r="S93" s="206"/>
      <c r="T93" s="208">
        <f>T94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83</v>
      </c>
      <c r="AT93" s="210" t="s">
        <v>72</v>
      </c>
      <c r="AU93" s="210" t="s">
        <v>73</v>
      </c>
      <c r="AY93" s="209" t="s">
        <v>159</v>
      </c>
      <c r="BK93" s="211">
        <f>BK94</f>
        <v>0</v>
      </c>
    </row>
    <row r="94" s="12" customFormat="1" ht="22.8" customHeight="1">
      <c r="A94" s="12"/>
      <c r="B94" s="198"/>
      <c r="C94" s="199"/>
      <c r="D94" s="200" t="s">
        <v>72</v>
      </c>
      <c r="E94" s="212" t="s">
        <v>2312</v>
      </c>
      <c r="F94" s="212" t="s">
        <v>2313</v>
      </c>
      <c r="G94" s="199"/>
      <c r="H94" s="199"/>
      <c r="I94" s="202"/>
      <c r="J94" s="213">
        <f>BK94</f>
        <v>0</v>
      </c>
      <c r="K94" s="199"/>
      <c r="L94" s="204"/>
      <c r="M94" s="205"/>
      <c r="N94" s="206"/>
      <c r="O94" s="206"/>
      <c r="P94" s="207">
        <f>SUM(P95:P113)</f>
        <v>0</v>
      </c>
      <c r="Q94" s="206"/>
      <c r="R94" s="207">
        <f>SUM(R95:R113)</f>
        <v>0.39263000000000003</v>
      </c>
      <c r="S94" s="206"/>
      <c r="T94" s="208">
        <f>SUM(T95:T113)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9" t="s">
        <v>83</v>
      </c>
      <c r="AT94" s="210" t="s">
        <v>72</v>
      </c>
      <c r="AU94" s="210" t="s">
        <v>81</v>
      </c>
      <c r="AY94" s="209" t="s">
        <v>159</v>
      </c>
      <c r="BK94" s="211">
        <f>SUM(BK95:BK113)</f>
        <v>0</v>
      </c>
    </row>
    <row r="95" s="2" customFormat="1" ht="49.05" customHeight="1">
      <c r="A95" s="40"/>
      <c r="B95" s="41"/>
      <c r="C95" s="214" t="s">
        <v>83</v>
      </c>
      <c r="D95" s="214" t="s">
        <v>161</v>
      </c>
      <c r="E95" s="215" t="s">
        <v>2424</v>
      </c>
      <c r="F95" s="216" t="s">
        <v>2425</v>
      </c>
      <c r="G95" s="217" t="s">
        <v>172</v>
      </c>
      <c r="H95" s="218">
        <v>90</v>
      </c>
      <c r="I95" s="219"/>
      <c r="J95" s="220">
        <f>ROUND(I95*H95,2)</f>
        <v>0</v>
      </c>
      <c r="K95" s="216" t="s">
        <v>19</v>
      </c>
      <c r="L95" s="46"/>
      <c r="M95" s="221" t="s">
        <v>19</v>
      </c>
      <c r="N95" s="222" t="s">
        <v>44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257</v>
      </c>
      <c r="AT95" s="225" t="s">
        <v>161</v>
      </c>
      <c r="AU95" s="225" t="s">
        <v>83</v>
      </c>
      <c r="AY95" s="19" t="s">
        <v>159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81</v>
      </c>
      <c r="BK95" s="226">
        <f>ROUND(I95*H95,2)</f>
        <v>0</v>
      </c>
      <c r="BL95" s="19" t="s">
        <v>257</v>
      </c>
      <c r="BM95" s="225" t="s">
        <v>2426</v>
      </c>
    </row>
    <row r="96" s="2" customFormat="1" ht="16.5" customHeight="1">
      <c r="A96" s="40"/>
      <c r="B96" s="41"/>
      <c r="C96" s="255" t="s">
        <v>175</v>
      </c>
      <c r="D96" s="255" t="s">
        <v>244</v>
      </c>
      <c r="E96" s="256" t="s">
        <v>2427</v>
      </c>
      <c r="F96" s="257" t="s">
        <v>2428</v>
      </c>
      <c r="G96" s="258" t="s">
        <v>270</v>
      </c>
      <c r="H96" s="259">
        <v>90</v>
      </c>
      <c r="I96" s="260"/>
      <c r="J96" s="261">
        <f>ROUND(I96*H96,2)</f>
        <v>0</v>
      </c>
      <c r="K96" s="257" t="s">
        <v>19</v>
      </c>
      <c r="L96" s="262"/>
      <c r="M96" s="263" t="s">
        <v>19</v>
      </c>
      <c r="N96" s="264" t="s">
        <v>44</v>
      </c>
      <c r="O96" s="86"/>
      <c r="P96" s="223">
        <f>O96*H96</f>
        <v>0</v>
      </c>
      <c r="Q96" s="223">
        <v>0.001</v>
      </c>
      <c r="R96" s="223">
        <f>Q96*H96</f>
        <v>0.089999999999999997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353</v>
      </c>
      <c r="AT96" s="225" t="s">
        <v>244</v>
      </c>
      <c r="AU96" s="225" t="s">
        <v>83</v>
      </c>
      <c r="AY96" s="19" t="s">
        <v>159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81</v>
      </c>
      <c r="BK96" s="226">
        <f>ROUND(I96*H96,2)</f>
        <v>0</v>
      </c>
      <c r="BL96" s="19" t="s">
        <v>257</v>
      </c>
      <c r="BM96" s="225" t="s">
        <v>2429</v>
      </c>
    </row>
    <row r="97" s="2" customFormat="1" ht="49.05" customHeight="1">
      <c r="A97" s="40"/>
      <c r="B97" s="41"/>
      <c r="C97" s="214" t="s">
        <v>166</v>
      </c>
      <c r="D97" s="214" t="s">
        <v>161</v>
      </c>
      <c r="E97" s="215" t="s">
        <v>2430</v>
      </c>
      <c r="F97" s="216" t="s">
        <v>2431</v>
      </c>
      <c r="G97" s="217" t="s">
        <v>172</v>
      </c>
      <c r="H97" s="218">
        <v>142</v>
      </c>
      <c r="I97" s="219"/>
      <c r="J97" s="220">
        <f>ROUND(I97*H97,2)</f>
        <v>0</v>
      </c>
      <c r="K97" s="216" t="s">
        <v>19</v>
      </c>
      <c r="L97" s="46"/>
      <c r="M97" s="221" t="s">
        <v>19</v>
      </c>
      <c r="N97" s="222" t="s">
        <v>44</v>
      </c>
      <c r="O97" s="86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257</v>
      </c>
      <c r="AT97" s="225" t="s">
        <v>161</v>
      </c>
      <c r="AU97" s="225" t="s">
        <v>83</v>
      </c>
      <c r="AY97" s="19" t="s">
        <v>159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81</v>
      </c>
      <c r="BK97" s="226">
        <f>ROUND(I97*H97,2)</f>
        <v>0</v>
      </c>
      <c r="BL97" s="19" t="s">
        <v>257</v>
      </c>
      <c r="BM97" s="225" t="s">
        <v>2432</v>
      </c>
    </row>
    <row r="98" s="2" customFormat="1" ht="16.5" customHeight="1">
      <c r="A98" s="40"/>
      <c r="B98" s="41"/>
      <c r="C98" s="255" t="s">
        <v>190</v>
      </c>
      <c r="D98" s="255" t="s">
        <v>244</v>
      </c>
      <c r="E98" s="256" t="s">
        <v>2433</v>
      </c>
      <c r="F98" s="257" t="s">
        <v>2434</v>
      </c>
      <c r="G98" s="258" t="s">
        <v>270</v>
      </c>
      <c r="H98" s="259">
        <v>142</v>
      </c>
      <c r="I98" s="260"/>
      <c r="J98" s="261">
        <f>ROUND(I98*H98,2)</f>
        <v>0</v>
      </c>
      <c r="K98" s="257" t="s">
        <v>19</v>
      </c>
      <c r="L98" s="262"/>
      <c r="M98" s="263" t="s">
        <v>19</v>
      </c>
      <c r="N98" s="264" t="s">
        <v>44</v>
      </c>
      <c r="O98" s="86"/>
      <c r="P98" s="223">
        <f>O98*H98</f>
        <v>0</v>
      </c>
      <c r="Q98" s="223">
        <v>0.001</v>
      </c>
      <c r="R98" s="223">
        <f>Q98*H98</f>
        <v>0.14200000000000002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862</v>
      </c>
      <c r="AT98" s="225" t="s">
        <v>244</v>
      </c>
      <c r="AU98" s="225" t="s">
        <v>83</v>
      </c>
      <c r="AY98" s="19" t="s">
        <v>159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81</v>
      </c>
      <c r="BK98" s="226">
        <f>ROUND(I98*H98,2)</f>
        <v>0</v>
      </c>
      <c r="BL98" s="19" t="s">
        <v>862</v>
      </c>
      <c r="BM98" s="225" t="s">
        <v>2435</v>
      </c>
    </row>
    <row r="99" s="2" customFormat="1" ht="16.5" customHeight="1">
      <c r="A99" s="40"/>
      <c r="B99" s="41"/>
      <c r="C99" s="255" t="s">
        <v>198</v>
      </c>
      <c r="D99" s="255" t="s">
        <v>244</v>
      </c>
      <c r="E99" s="256" t="s">
        <v>2436</v>
      </c>
      <c r="F99" s="257" t="s">
        <v>2437</v>
      </c>
      <c r="G99" s="258" t="s">
        <v>363</v>
      </c>
      <c r="H99" s="259">
        <v>40</v>
      </c>
      <c r="I99" s="260"/>
      <c r="J99" s="261">
        <f>ROUND(I99*H99,2)</f>
        <v>0</v>
      </c>
      <c r="K99" s="257" t="s">
        <v>19</v>
      </c>
      <c r="L99" s="262"/>
      <c r="M99" s="263" t="s">
        <v>19</v>
      </c>
      <c r="N99" s="264" t="s">
        <v>44</v>
      </c>
      <c r="O99" s="86"/>
      <c r="P99" s="223">
        <f>O99*H99</f>
        <v>0</v>
      </c>
      <c r="Q99" s="223">
        <v>0.00013999999999999999</v>
      </c>
      <c r="R99" s="223">
        <f>Q99*H99</f>
        <v>0.0055999999999999991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353</v>
      </c>
      <c r="AT99" s="225" t="s">
        <v>244</v>
      </c>
      <c r="AU99" s="225" t="s">
        <v>83</v>
      </c>
      <c r="AY99" s="19" t="s">
        <v>159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81</v>
      </c>
      <c r="BK99" s="226">
        <f>ROUND(I99*H99,2)</f>
        <v>0</v>
      </c>
      <c r="BL99" s="19" t="s">
        <v>257</v>
      </c>
      <c r="BM99" s="225" t="s">
        <v>2438</v>
      </c>
    </row>
    <row r="100" s="2" customFormat="1" ht="24.15" customHeight="1">
      <c r="A100" s="40"/>
      <c r="B100" s="41"/>
      <c r="C100" s="255" t="s">
        <v>204</v>
      </c>
      <c r="D100" s="255" t="s">
        <v>244</v>
      </c>
      <c r="E100" s="256" t="s">
        <v>2439</v>
      </c>
      <c r="F100" s="257" t="s">
        <v>2440</v>
      </c>
      <c r="G100" s="258" t="s">
        <v>363</v>
      </c>
      <c r="H100" s="259">
        <v>88</v>
      </c>
      <c r="I100" s="260"/>
      <c r="J100" s="261">
        <f>ROUND(I100*H100,2)</f>
        <v>0</v>
      </c>
      <c r="K100" s="257" t="s">
        <v>19</v>
      </c>
      <c r="L100" s="262"/>
      <c r="M100" s="263" t="s">
        <v>19</v>
      </c>
      <c r="N100" s="264" t="s">
        <v>44</v>
      </c>
      <c r="O100" s="86"/>
      <c r="P100" s="223">
        <f>O100*H100</f>
        <v>0</v>
      </c>
      <c r="Q100" s="223">
        <v>6.0000000000000002E-05</v>
      </c>
      <c r="R100" s="223">
        <f>Q100*H100</f>
        <v>0.00528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353</v>
      </c>
      <c r="AT100" s="225" t="s">
        <v>244</v>
      </c>
      <c r="AU100" s="225" t="s">
        <v>83</v>
      </c>
      <c r="AY100" s="19" t="s">
        <v>159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81</v>
      </c>
      <c r="BK100" s="226">
        <f>ROUND(I100*H100,2)</f>
        <v>0</v>
      </c>
      <c r="BL100" s="19" t="s">
        <v>257</v>
      </c>
      <c r="BM100" s="225" t="s">
        <v>2441</v>
      </c>
    </row>
    <row r="101" s="2" customFormat="1" ht="24.15" customHeight="1">
      <c r="A101" s="40"/>
      <c r="B101" s="41"/>
      <c r="C101" s="214" t="s">
        <v>210</v>
      </c>
      <c r="D101" s="214" t="s">
        <v>161</v>
      </c>
      <c r="E101" s="215" t="s">
        <v>2442</v>
      </c>
      <c r="F101" s="216" t="s">
        <v>2443</v>
      </c>
      <c r="G101" s="217" t="s">
        <v>172</v>
      </c>
      <c r="H101" s="218">
        <v>85</v>
      </c>
      <c r="I101" s="219"/>
      <c r="J101" s="220">
        <f>ROUND(I101*H101,2)</f>
        <v>0</v>
      </c>
      <c r="K101" s="216" t="s">
        <v>19</v>
      </c>
      <c r="L101" s="46"/>
      <c r="M101" s="221" t="s">
        <v>19</v>
      </c>
      <c r="N101" s="222" t="s">
        <v>44</v>
      </c>
      <c r="O101" s="86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257</v>
      </c>
      <c r="AT101" s="225" t="s">
        <v>161</v>
      </c>
      <c r="AU101" s="225" t="s">
        <v>83</v>
      </c>
      <c r="AY101" s="19" t="s">
        <v>159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81</v>
      </c>
      <c r="BK101" s="226">
        <f>ROUND(I101*H101,2)</f>
        <v>0</v>
      </c>
      <c r="BL101" s="19" t="s">
        <v>257</v>
      </c>
      <c r="BM101" s="225" t="s">
        <v>2444</v>
      </c>
    </row>
    <row r="102" s="2" customFormat="1" ht="16.5" customHeight="1">
      <c r="A102" s="40"/>
      <c r="B102" s="41"/>
      <c r="C102" s="255" t="s">
        <v>215</v>
      </c>
      <c r="D102" s="255" t="s">
        <v>244</v>
      </c>
      <c r="E102" s="256" t="s">
        <v>2445</v>
      </c>
      <c r="F102" s="257" t="s">
        <v>2446</v>
      </c>
      <c r="G102" s="258" t="s">
        <v>270</v>
      </c>
      <c r="H102" s="259">
        <v>85</v>
      </c>
      <c r="I102" s="260"/>
      <c r="J102" s="261">
        <f>ROUND(I102*H102,2)</f>
        <v>0</v>
      </c>
      <c r="K102" s="257" t="s">
        <v>19</v>
      </c>
      <c r="L102" s="262"/>
      <c r="M102" s="263" t="s">
        <v>19</v>
      </c>
      <c r="N102" s="264" t="s">
        <v>44</v>
      </c>
      <c r="O102" s="86"/>
      <c r="P102" s="223">
        <f>O102*H102</f>
        <v>0</v>
      </c>
      <c r="Q102" s="223">
        <v>0.001</v>
      </c>
      <c r="R102" s="223">
        <f>Q102*H102</f>
        <v>0.085000000000000006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353</v>
      </c>
      <c r="AT102" s="225" t="s">
        <v>244</v>
      </c>
      <c r="AU102" s="225" t="s">
        <v>83</v>
      </c>
      <c r="AY102" s="19" t="s">
        <v>159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81</v>
      </c>
      <c r="BK102" s="226">
        <f>ROUND(I102*H102,2)</f>
        <v>0</v>
      </c>
      <c r="BL102" s="19" t="s">
        <v>257</v>
      </c>
      <c r="BM102" s="225" t="s">
        <v>2447</v>
      </c>
    </row>
    <row r="103" s="2" customFormat="1" ht="24.15" customHeight="1">
      <c r="A103" s="40"/>
      <c r="B103" s="41"/>
      <c r="C103" s="214" t="s">
        <v>220</v>
      </c>
      <c r="D103" s="214" t="s">
        <v>161</v>
      </c>
      <c r="E103" s="215" t="s">
        <v>2448</v>
      </c>
      <c r="F103" s="216" t="s">
        <v>2449</v>
      </c>
      <c r="G103" s="217" t="s">
        <v>363</v>
      </c>
      <c r="H103" s="218">
        <v>126</v>
      </c>
      <c r="I103" s="219"/>
      <c r="J103" s="220">
        <f>ROUND(I103*H103,2)</f>
        <v>0</v>
      </c>
      <c r="K103" s="216" t="s">
        <v>19</v>
      </c>
      <c r="L103" s="46"/>
      <c r="M103" s="221" t="s">
        <v>19</v>
      </c>
      <c r="N103" s="222" t="s">
        <v>44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257</v>
      </c>
      <c r="AT103" s="225" t="s">
        <v>161</v>
      </c>
      <c r="AU103" s="225" t="s">
        <v>83</v>
      </c>
      <c r="AY103" s="19" t="s">
        <v>159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81</v>
      </c>
      <c r="BK103" s="226">
        <f>ROUND(I103*H103,2)</f>
        <v>0</v>
      </c>
      <c r="BL103" s="19" t="s">
        <v>257</v>
      </c>
      <c r="BM103" s="225" t="s">
        <v>2450</v>
      </c>
    </row>
    <row r="104" s="2" customFormat="1" ht="16.5" customHeight="1">
      <c r="A104" s="40"/>
      <c r="B104" s="41"/>
      <c r="C104" s="255" t="s">
        <v>225</v>
      </c>
      <c r="D104" s="255" t="s">
        <v>244</v>
      </c>
      <c r="E104" s="256" t="s">
        <v>2451</v>
      </c>
      <c r="F104" s="257" t="s">
        <v>2452</v>
      </c>
      <c r="G104" s="258" t="s">
        <v>363</v>
      </c>
      <c r="H104" s="259">
        <v>70</v>
      </c>
      <c r="I104" s="260"/>
      <c r="J104" s="261">
        <f>ROUND(I104*H104,2)</f>
        <v>0</v>
      </c>
      <c r="K104" s="257" t="s">
        <v>19</v>
      </c>
      <c r="L104" s="262"/>
      <c r="M104" s="263" t="s">
        <v>19</v>
      </c>
      <c r="N104" s="264" t="s">
        <v>44</v>
      </c>
      <c r="O104" s="86"/>
      <c r="P104" s="223">
        <f>O104*H104</f>
        <v>0</v>
      </c>
      <c r="Q104" s="223">
        <v>8.0000000000000007E-05</v>
      </c>
      <c r="R104" s="223">
        <f>Q104*H104</f>
        <v>0.0056000000000000008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353</v>
      </c>
      <c r="AT104" s="225" t="s">
        <v>244</v>
      </c>
      <c r="AU104" s="225" t="s">
        <v>83</v>
      </c>
      <c r="AY104" s="19" t="s">
        <v>159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81</v>
      </c>
      <c r="BK104" s="226">
        <f>ROUND(I104*H104,2)</f>
        <v>0</v>
      </c>
      <c r="BL104" s="19" t="s">
        <v>257</v>
      </c>
      <c r="BM104" s="225" t="s">
        <v>2453</v>
      </c>
    </row>
    <row r="105" s="2" customFormat="1" ht="16.5" customHeight="1">
      <c r="A105" s="40"/>
      <c r="B105" s="41"/>
      <c r="C105" s="255" t="s">
        <v>8</v>
      </c>
      <c r="D105" s="255" t="s">
        <v>244</v>
      </c>
      <c r="E105" s="256" t="s">
        <v>2454</v>
      </c>
      <c r="F105" s="257" t="s">
        <v>2455</v>
      </c>
      <c r="G105" s="258" t="s">
        <v>363</v>
      </c>
      <c r="H105" s="259">
        <v>14</v>
      </c>
      <c r="I105" s="260"/>
      <c r="J105" s="261">
        <f>ROUND(I105*H105,2)</f>
        <v>0</v>
      </c>
      <c r="K105" s="257" t="s">
        <v>19</v>
      </c>
      <c r="L105" s="262"/>
      <c r="M105" s="263" t="s">
        <v>19</v>
      </c>
      <c r="N105" s="264" t="s">
        <v>44</v>
      </c>
      <c r="O105" s="86"/>
      <c r="P105" s="223">
        <f>O105*H105</f>
        <v>0</v>
      </c>
      <c r="Q105" s="223">
        <v>0.00010000000000000001</v>
      </c>
      <c r="R105" s="223">
        <f>Q105*H105</f>
        <v>0.0014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353</v>
      </c>
      <c r="AT105" s="225" t="s">
        <v>244</v>
      </c>
      <c r="AU105" s="225" t="s">
        <v>83</v>
      </c>
      <c r="AY105" s="19" t="s">
        <v>159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81</v>
      </c>
      <c r="BK105" s="226">
        <f>ROUND(I105*H105,2)</f>
        <v>0</v>
      </c>
      <c r="BL105" s="19" t="s">
        <v>257</v>
      </c>
      <c r="BM105" s="225" t="s">
        <v>2456</v>
      </c>
    </row>
    <row r="106" s="2" customFormat="1" ht="21.75" customHeight="1">
      <c r="A106" s="40"/>
      <c r="B106" s="41"/>
      <c r="C106" s="255" t="s">
        <v>234</v>
      </c>
      <c r="D106" s="255" t="s">
        <v>244</v>
      </c>
      <c r="E106" s="256" t="s">
        <v>2457</v>
      </c>
      <c r="F106" s="257" t="s">
        <v>2458</v>
      </c>
      <c r="G106" s="258" t="s">
        <v>363</v>
      </c>
      <c r="H106" s="259">
        <v>42</v>
      </c>
      <c r="I106" s="260"/>
      <c r="J106" s="261">
        <f>ROUND(I106*H106,2)</f>
        <v>0</v>
      </c>
      <c r="K106" s="257" t="s">
        <v>19</v>
      </c>
      <c r="L106" s="262"/>
      <c r="M106" s="263" t="s">
        <v>19</v>
      </c>
      <c r="N106" s="264" t="s">
        <v>44</v>
      </c>
      <c r="O106" s="86"/>
      <c r="P106" s="223">
        <f>O106*H106</f>
        <v>0</v>
      </c>
      <c r="Q106" s="223">
        <v>0.00010000000000000001</v>
      </c>
      <c r="R106" s="223">
        <f>Q106*H106</f>
        <v>0.0042000000000000006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353</v>
      </c>
      <c r="AT106" s="225" t="s">
        <v>244</v>
      </c>
      <c r="AU106" s="225" t="s">
        <v>83</v>
      </c>
      <c r="AY106" s="19" t="s">
        <v>159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81</v>
      </c>
      <c r="BK106" s="226">
        <f>ROUND(I106*H106,2)</f>
        <v>0</v>
      </c>
      <c r="BL106" s="19" t="s">
        <v>257</v>
      </c>
      <c r="BM106" s="225" t="s">
        <v>2459</v>
      </c>
    </row>
    <row r="107" s="2" customFormat="1" ht="24.15" customHeight="1">
      <c r="A107" s="40"/>
      <c r="B107" s="41"/>
      <c r="C107" s="214" t="s">
        <v>243</v>
      </c>
      <c r="D107" s="214" t="s">
        <v>161</v>
      </c>
      <c r="E107" s="215" t="s">
        <v>2460</v>
      </c>
      <c r="F107" s="216" t="s">
        <v>2461</v>
      </c>
      <c r="G107" s="217" t="s">
        <v>363</v>
      </c>
      <c r="H107" s="218">
        <v>7</v>
      </c>
      <c r="I107" s="219"/>
      <c r="J107" s="220">
        <f>ROUND(I107*H107,2)</f>
        <v>0</v>
      </c>
      <c r="K107" s="216" t="s">
        <v>19</v>
      </c>
      <c r="L107" s="46"/>
      <c r="M107" s="221" t="s">
        <v>19</v>
      </c>
      <c r="N107" s="222" t="s">
        <v>44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257</v>
      </c>
      <c r="AT107" s="225" t="s">
        <v>161</v>
      </c>
      <c r="AU107" s="225" t="s">
        <v>83</v>
      </c>
      <c r="AY107" s="19" t="s">
        <v>159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81</v>
      </c>
      <c r="BK107" s="226">
        <f>ROUND(I107*H107,2)</f>
        <v>0</v>
      </c>
      <c r="BL107" s="19" t="s">
        <v>257</v>
      </c>
      <c r="BM107" s="225" t="s">
        <v>2462</v>
      </c>
    </row>
    <row r="108" s="2" customFormat="1" ht="21.75" customHeight="1">
      <c r="A108" s="40"/>
      <c r="B108" s="41"/>
      <c r="C108" s="255" t="s">
        <v>250</v>
      </c>
      <c r="D108" s="255" t="s">
        <v>244</v>
      </c>
      <c r="E108" s="256" t="s">
        <v>2463</v>
      </c>
      <c r="F108" s="257" t="s">
        <v>2464</v>
      </c>
      <c r="G108" s="258" t="s">
        <v>363</v>
      </c>
      <c r="H108" s="259">
        <v>7</v>
      </c>
      <c r="I108" s="260"/>
      <c r="J108" s="261">
        <f>ROUND(I108*H108,2)</f>
        <v>0</v>
      </c>
      <c r="K108" s="257" t="s">
        <v>19</v>
      </c>
      <c r="L108" s="262"/>
      <c r="M108" s="263" t="s">
        <v>19</v>
      </c>
      <c r="N108" s="264" t="s">
        <v>44</v>
      </c>
      <c r="O108" s="86"/>
      <c r="P108" s="223">
        <f>O108*H108</f>
        <v>0</v>
      </c>
      <c r="Q108" s="223">
        <v>0.0041999999999999997</v>
      </c>
      <c r="R108" s="223">
        <f>Q108*H108</f>
        <v>0.029399999999999999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353</v>
      </c>
      <c r="AT108" s="225" t="s">
        <v>244</v>
      </c>
      <c r="AU108" s="225" t="s">
        <v>83</v>
      </c>
      <c r="AY108" s="19" t="s">
        <v>159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81</v>
      </c>
      <c r="BK108" s="226">
        <f>ROUND(I108*H108,2)</f>
        <v>0</v>
      </c>
      <c r="BL108" s="19" t="s">
        <v>257</v>
      </c>
      <c r="BM108" s="225" t="s">
        <v>2465</v>
      </c>
    </row>
    <row r="109" s="2" customFormat="1" ht="24.15" customHeight="1">
      <c r="A109" s="40"/>
      <c r="B109" s="41"/>
      <c r="C109" s="214" t="s">
        <v>257</v>
      </c>
      <c r="D109" s="214" t="s">
        <v>161</v>
      </c>
      <c r="E109" s="215" t="s">
        <v>2466</v>
      </c>
      <c r="F109" s="216" t="s">
        <v>2467</v>
      </c>
      <c r="G109" s="217" t="s">
        <v>363</v>
      </c>
      <c r="H109" s="218">
        <v>7</v>
      </c>
      <c r="I109" s="219"/>
      <c r="J109" s="220">
        <f>ROUND(I109*H109,2)</f>
        <v>0</v>
      </c>
      <c r="K109" s="216" t="s">
        <v>19</v>
      </c>
      <c r="L109" s="46"/>
      <c r="M109" s="221" t="s">
        <v>19</v>
      </c>
      <c r="N109" s="222" t="s">
        <v>44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257</v>
      </c>
      <c r="AT109" s="225" t="s">
        <v>161</v>
      </c>
      <c r="AU109" s="225" t="s">
        <v>83</v>
      </c>
      <c r="AY109" s="19" t="s">
        <v>159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81</v>
      </c>
      <c r="BK109" s="226">
        <f>ROUND(I109*H109,2)</f>
        <v>0</v>
      </c>
      <c r="BL109" s="19" t="s">
        <v>257</v>
      </c>
      <c r="BM109" s="225" t="s">
        <v>2468</v>
      </c>
    </row>
    <row r="110" s="2" customFormat="1" ht="16.5" customHeight="1">
      <c r="A110" s="40"/>
      <c r="B110" s="41"/>
      <c r="C110" s="255" t="s">
        <v>262</v>
      </c>
      <c r="D110" s="255" t="s">
        <v>244</v>
      </c>
      <c r="E110" s="256" t="s">
        <v>2469</v>
      </c>
      <c r="F110" s="257" t="s">
        <v>2470</v>
      </c>
      <c r="G110" s="258" t="s">
        <v>363</v>
      </c>
      <c r="H110" s="259">
        <v>7</v>
      </c>
      <c r="I110" s="260"/>
      <c r="J110" s="261">
        <f>ROUND(I110*H110,2)</f>
        <v>0</v>
      </c>
      <c r="K110" s="257" t="s">
        <v>19</v>
      </c>
      <c r="L110" s="262"/>
      <c r="M110" s="263" t="s">
        <v>19</v>
      </c>
      <c r="N110" s="264" t="s">
        <v>44</v>
      </c>
      <c r="O110" s="86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353</v>
      </c>
      <c r="AT110" s="225" t="s">
        <v>244</v>
      </c>
      <c r="AU110" s="225" t="s">
        <v>83</v>
      </c>
      <c r="AY110" s="19" t="s">
        <v>159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81</v>
      </c>
      <c r="BK110" s="226">
        <f>ROUND(I110*H110,2)</f>
        <v>0</v>
      </c>
      <c r="BL110" s="19" t="s">
        <v>257</v>
      </c>
      <c r="BM110" s="225" t="s">
        <v>2471</v>
      </c>
    </row>
    <row r="111" s="2" customFormat="1" ht="21.75" customHeight="1">
      <c r="A111" s="40"/>
      <c r="B111" s="41"/>
      <c r="C111" s="214" t="s">
        <v>267</v>
      </c>
      <c r="D111" s="214" t="s">
        <v>161</v>
      </c>
      <c r="E111" s="215" t="s">
        <v>2472</v>
      </c>
      <c r="F111" s="216" t="s">
        <v>2473</v>
      </c>
      <c r="G111" s="217" t="s">
        <v>363</v>
      </c>
      <c r="H111" s="218">
        <v>7</v>
      </c>
      <c r="I111" s="219"/>
      <c r="J111" s="220">
        <f>ROUND(I111*H111,2)</f>
        <v>0</v>
      </c>
      <c r="K111" s="216" t="s">
        <v>19</v>
      </c>
      <c r="L111" s="46"/>
      <c r="M111" s="221" t="s">
        <v>19</v>
      </c>
      <c r="N111" s="222" t="s">
        <v>44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257</v>
      </c>
      <c r="AT111" s="225" t="s">
        <v>161</v>
      </c>
      <c r="AU111" s="225" t="s">
        <v>83</v>
      </c>
      <c r="AY111" s="19" t="s">
        <v>159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81</v>
      </c>
      <c r="BK111" s="226">
        <f>ROUND(I111*H111,2)</f>
        <v>0</v>
      </c>
      <c r="BL111" s="19" t="s">
        <v>257</v>
      </c>
      <c r="BM111" s="225" t="s">
        <v>2474</v>
      </c>
    </row>
    <row r="112" s="2" customFormat="1" ht="16.5" customHeight="1">
      <c r="A112" s="40"/>
      <c r="B112" s="41"/>
      <c r="C112" s="255" t="s">
        <v>274</v>
      </c>
      <c r="D112" s="255" t="s">
        <v>244</v>
      </c>
      <c r="E112" s="256" t="s">
        <v>2475</v>
      </c>
      <c r="F112" s="257" t="s">
        <v>2476</v>
      </c>
      <c r="G112" s="258" t="s">
        <v>363</v>
      </c>
      <c r="H112" s="259">
        <v>7</v>
      </c>
      <c r="I112" s="260"/>
      <c r="J112" s="261">
        <f>ROUND(I112*H112,2)</f>
        <v>0</v>
      </c>
      <c r="K112" s="257" t="s">
        <v>19</v>
      </c>
      <c r="L112" s="262"/>
      <c r="M112" s="263" t="s">
        <v>19</v>
      </c>
      <c r="N112" s="264" t="s">
        <v>44</v>
      </c>
      <c r="O112" s="86"/>
      <c r="P112" s="223">
        <f>O112*H112</f>
        <v>0</v>
      </c>
      <c r="Q112" s="223">
        <v>0.0034499999999999999</v>
      </c>
      <c r="R112" s="223">
        <f>Q112*H112</f>
        <v>0.024149999999999998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353</v>
      </c>
      <c r="AT112" s="225" t="s">
        <v>244</v>
      </c>
      <c r="AU112" s="225" t="s">
        <v>83</v>
      </c>
      <c r="AY112" s="19" t="s">
        <v>159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81</v>
      </c>
      <c r="BK112" s="226">
        <f>ROUND(I112*H112,2)</f>
        <v>0</v>
      </c>
      <c r="BL112" s="19" t="s">
        <v>257</v>
      </c>
      <c r="BM112" s="225" t="s">
        <v>2477</v>
      </c>
    </row>
    <row r="113" s="2" customFormat="1" ht="16.5" customHeight="1">
      <c r="A113" s="40"/>
      <c r="B113" s="41"/>
      <c r="C113" s="214" t="s">
        <v>280</v>
      </c>
      <c r="D113" s="214" t="s">
        <v>161</v>
      </c>
      <c r="E113" s="215" t="s">
        <v>2478</v>
      </c>
      <c r="F113" s="216" t="s">
        <v>2479</v>
      </c>
      <c r="G113" s="217" t="s">
        <v>363</v>
      </c>
      <c r="H113" s="218">
        <v>7</v>
      </c>
      <c r="I113" s="219"/>
      <c r="J113" s="220">
        <f>ROUND(I113*H113,2)</f>
        <v>0</v>
      </c>
      <c r="K113" s="216" t="s">
        <v>19</v>
      </c>
      <c r="L113" s="46"/>
      <c r="M113" s="277" t="s">
        <v>19</v>
      </c>
      <c r="N113" s="278" t="s">
        <v>44</v>
      </c>
      <c r="O113" s="279"/>
      <c r="P113" s="280">
        <f>O113*H113</f>
        <v>0</v>
      </c>
      <c r="Q113" s="280">
        <v>0</v>
      </c>
      <c r="R113" s="280">
        <f>Q113*H113</f>
        <v>0</v>
      </c>
      <c r="S113" s="280">
        <v>0</v>
      </c>
      <c r="T113" s="281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257</v>
      </c>
      <c r="AT113" s="225" t="s">
        <v>161</v>
      </c>
      <c r="AU113" s="225" t="s">
        <v>83</v>
      </c>
      <c r="AY113" s="19" t="s">
        <v>159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81</v>
      </c>
      <c r="BK113" s="226">
        <f>ROUND(I113*H113,2)</f>
        <v>0</v>
      </c>
      <c r="BL113" s="19" t="s">
        <v>257</v>
      </c>
      <c r="BM113" s="225" t="s">
        <v>2480</v>
      </c>
    </row>
    <row r="114" s="2" customFormat="1" ht="6.96" customHeight="1">
      <c r="A114" s="40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46"/>
      <c r="M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</sheetData>
  <sheetProtection sheet="1" autoFilter="0" formatColumns="0" formatRows="0" objects="1" scenarios="1" spinCount="100000" saltValue="FBxARuSCRkDryRcNejdTSzIUhHx2xYfX08MdhkJA3m0jfYXe1iQw2cdOJTCQVkiKsASridbzaz0oEtcdC7s+SQ==" hashValue="tlQNjq8azM/3u25EtUvhzSMQFoEM01MNJzOxDv0nN0Iz8n7orhu3TjlhBfD2y2iD/zJFv1uTEFGXnrjQhPvdvg==" algorithmName="SHA-512" password="CC35"/>
  <autoFilter ref="C88:K11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105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112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Rekonstrukce a přístavba hasičské zbrojnice, Velké Chvojno</v>
      </c>
      <c r="F7" s="144"/>
      <c r="G7" s="144"/>
      <c r="H7" s="144"/>
      <c r="L7" s="22"/>
    </row>
    <row r="8" s="1" customFormat="1" ht="12" customHeight="1">
      <c r="B8" s="22"/>
      <c r="D8" s="144" t="s">
        <v>113</v>
      </c>
      <c r="L8" s="22"/>
    </row>
    <row r="9" s="2" customFormat="1" ht="16.5" customHeight="1">
      <c r="A9" s="40"/>
      <c r="B9" s="46"/>
      <c r="C9" s="40"/>
      <c r="D9" s="40"/>
      <c r="E9" s="145" t="s">
        <v>2308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2309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2481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14. 4. 2024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35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36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ROUND(J97,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ROUND((SUM(BE97:BE201)),  2)</f>
        <v>0</v>
      </c>
      <c r="G35" s="40"/>
      <c r="H35" s="40"/>
      <c r="I35" s="159">
        <v>0.20999999999999999</v>
      </c>
      <c r="J35" s="158">
        <f>ROUND(((SUM(BE97:BE201))*I35),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ROUND((SUM(BF97:BF201)),  2)</f>
        <v>0</v>
      </c>
      <c r="G36" s="40"/>
      <c r="H36" s="40"/>
      <c r="I36" s="159">
        <v>0.12</v>
      </c>
      <c r="J36" s="158">
        <f>ROUND(((SUM(BF97:BF201))*I36),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ROUND((SUM(BG97:BG201)),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ROUND((SUM(BH97:BH201)),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ROUND((SUM(BI97:BI201)),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115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Rekonstrukce a přístavba hasičské zbrojnice, Velké Chvojno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113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2308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2309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04 - Elektroinstalace NN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Velké Chvojno</v>
      </c>
      <c r="G56" s="42"/>
      <c r="H56" s="42"/>
      <c r="I56" s="34" t="s">
        <v>23</v>
      </c>
      <c r="J56" s="74" t="str">
        <f>IF(J14="","",J14)</f>
        <v>14. 4. 2024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40.05" customHeight="1">
      <c r="A58" s="40"/>
      <c r="B58" s="41"/>
      <c r="C58" s="34" t="s">
        <v>25</v>
      </c>
      <c r="D58" s="42"/>
      <c r="E58" s="42"/>
      <c r="F58" s="29" t="str">
        <f>E17</f>
        <v>Obec Velké Chvojno</v>
      </c>
      <c r="G58" s="42"/>
      <c r="H58" s="42"/>
      <c r="I58" s="34" t="s">
        <v>31</v>
      </c>
      <c r="J58" s="38" t="str">
        <f>E23</f>
        <v>Ing.arch. Andrea Hrušková, Ateliér Hruška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5.6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Jan Doležal, Ústí nad Labem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116</v>
      </c>
      <c r="D61" s="173"/>
      <c r="E61" s="173"/>
      <c r="F61" s="173"/>
      <c r="G61" s="173"/>
      <c r="H61" s="173"/>
      <c r="I61" s="173"/>
      <c r="J61" s="174" t="s">
        <v>117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J97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118</v>
      </c>
    </row>
    <row r="64" s="9" customFormat="1" ht="24.96" customHeight="1">
      <c r="A64" s="9"/>
      <c r="B64" s="176"/>
      <c r="C64" s="177"/>
      <c r="D64" s="178" t="s">
        <v>119</v>
      </c>
      <c r="E64" s="179"/>
      <c r="F64" s="179"/>
      <c r="G64" s="179"/>
      <c r="H64" s="179"/>
      <c r="I64" s="179"/>
      <c r="J64" s="180">
        <f>J98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126</v>
      </c>
      <c r="E65" s="184"/>
      <c r="F65" s="184"/>
      <c r="G65" s="184"/>
      <c r="H65" s="184"/>
      <c r="I65" s="184"/>
      <c r="J65" s="185">
        <f>J99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127</v>
      </c>
      <c r="E66" s="184"/>
      <c r="F66" s="184"/>
      <c r="G66" s="184"/>
      <c r="H66" s="184"/>
      <c r="I66" s="184"/>
      <c r="J66" s="185">
        <f>J104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128</v>
      </c>
      <c r="E67" s="184"/>
      <c r="F67" s="184"/>
      <c r="G67" s="184"/>
      <c r="H67" s="184"/>
      <c r="I67" s="184"/>
      <c r="J67" s="185">
        <f>J114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6"/>
      <c r="C68" s="177"/>
      <c r="D68" s="178" t="s">
        <v>129</v>
      </c>
      <c r="E68" s="179"/>
      <c r="F68" s="179"/>
      <c r="G68" s="179"/>
      <c r="H68" s="179"/>
      <c r="I68" s="179"/>
      <c r="J68" s="180">
        <f>J117</f>
        <v>0</v>
      </c>
      <c r="K68" s="177"/>
      <c r="L68" s="18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2"/>
      <c r="C69" s="127"/>
      <c r="D69" s="183" t="s">
        <v>2311</v>
      </c>
      <c r="E69" s="184"/>
      <c r="F69" s="184"/>
      <c r="G69" s="184"/>
      <c r="H69" s="184"/>
      <c r="I69" s="184"/>
      <c r="J69" s="185">
        <f>J118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6"/>
      <c r="C70" s="177"/>
      <c r="D70" s="178" t="s">
        <v>2482</v>
      </c>
      <c r="E70" s="179"/>
      <c r="F70" s="179"/>
      <c r="G70" s="179"/>
      <c r="H70" s="179"/>
      <c r="I70" s="179"/>
      <c r="J70" s="180">
        <f>J187</f>
        <v>0</v>
      </c>
      <c r="K70" s="177"/>
      <c r="L70" s="18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2"/>
      <c r="C71" s="127"/>
      <c r="D71" s="183" t="s">
        <v>2483</v>
      </c>
      <c r="E71" s="184"/>
      <c r="F71" s="184"/>
      <c r="G71" s="184"/>
      <c r="H71" s="184"/>
      <c r="I71" s="184"/>
      <c r="J71" s="185">
        <f>J188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6"/>
      <c r="C72" s="177"/>
      <c r="D72" s="178" t="s">
        <v>2484</v>
      </c>
      <c r="E72" s="179"/>
      <c r="F72" s="179"/>
      <c r="G72" s="179"/>
      <c r="H72" s="179"/>
      <c r="I72" s="179"/>
      <c r="J72" s="180">
        <f>J194</f>
        <v>0</v>
      </c>
      <c r="K72" s="177"/>
      <c r="L72" s="18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2"/>
      <c r="C73" s="127"/>
      <c r="D73" s="183" t="s">
        <v>2485</v>
      </c>
      <c r="E73" s="184"/>
      <c r="F73" s="184"/>
      <c r="G73" s="184"/>
      <c r="H73" s="184"/>
      <c r="I73" s="184"/>
      <c r="J73" s="185">
        <f>J195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2"/>
      <c r="C74" s="127"/>
      <c r="D74" s="183" t="s">
        <v>2486</v>
      </c>
      <c r="E74" s="184"/>
      <c r="F74" s="184"/>
      <c r="G74" s="184"/>
      <c r="H74" s="184"/>
      <c r="I74" s="184"/>
      <c r="J74" s="185">
        <f>J198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2"/>
      <c r="C75" s="127"/>
      <c r="D75" s="183" t="s">
        <v>2487</v>
      </c>
      <c r="E75" s="184"/>
      <c r="F75" s="184"/>
      <c r="G75" s="184"/>
      <c r="H75" s="184"/>
      <c r="I75" s="184"/>
      <c r="J75" s="185">
        <f>J200</f>
        <v>0</v>
      </c>
      <c r="K75" s="127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144</v>
      </c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71" t="str">
        <f>E7</f>
        <v>Rekonstrukce a přístavba hasičské zbrojnice, Velké Chvojno</v>
      </c>
      <c r="F85" s="34"/>
      <c r="G85" s="34"/>
      <c r="H85" s="34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3"/>
      <c r="C86" s="34" t="s">
        <v>113</v>
      </c>
      <c r="D86" s="24"/>
      <c r="E86" s="24"/>
      <c r="F86" s="24"/>
      <c r="G86" s="24"/>
      <c r="H86" s="24"/>
      <c r="I86" s="24"/>
      <c r="J86" s="24"/>
      <c r="K86" s="24"/>
      <c r="L86" s="22"/>
    </row>
    <row r="87" s="2" customFormat="1" ht="16.5" customHeight="1">
      <c r="A87" s="40"/>
      <c r="B87" s="41"/>
      <c r="C87" s="42"/>
      <c r="D87" s="42"/>
      <c r="E87" s="171" t="s">
        <v>2308</v>
      </c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2309</v>
      </c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1" t="str">
        <f>E11</f>
        <v>04 - Elektroinstalace NN</v>
      </c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21</v>
      </c>
      <c r="D91" s="42"/>
      <c r="E91" s="42"/>
      <c r="F91" s="29" t="str">
        <f>F14</f>
        <v>Velké Chvojno</v>
      </c>
      <c r="G91" s="42"/>
      <c r="H91" s="42"/>
      <c r="I91" s="34" t="s">
        <v>23</v>
      </c>
      <c r="J91" s="74" t="str">
        <f>IF(J14="","",J14)</f>
        <v>14. 4. 2024</v>
      </c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40.05" customHeight="1">
      <c r="A93" s="40"/>
      <c r="B93" s="41"/>
      <c r="C93" s="34" t="s">
        <v>25</v>
      </c>
      <c r="D93" s="42"/>
      <c r="E93" s="42"/>
      <c r="F93" s="29" t="str">
        <f>E17</f>
        <v>Obec Velké Chvojno</v>
      </c>
      <c r="G93" s="42"/>
      <c r="H93" s="42"/>
      <c r="I93" s="34" t="s">
        <v>31</v>
      </c>
      <c r="J93" s="38" t="str">
        <f>E23</f>
        <v>Ing.arch. Andrea Hrušková, Ateliér Hruška</v>
      </c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5.65" customHeight="1">
      <c r="A94" s="40"/>
      <c r="B94" s="41"/>
      <c r="C94" s="34" t="s">
        <v>29</v>
      </c>
      <c r="D94" s="42"/>
      <c r="E94" s="42"/>
      <c r="F94" s="29" t="str">
        <f>IF(E20="","",E20)</f>
        <v>Vyplň údaj</v>
      </c>
      <c r="G94" s="42"/>
      <c r="H94" s="42"/>
      <c r="I94" s="34" t="s">
        <v>34</v>
      </c>
      <c r="J94" s="38" t="str">
        <f>E26</f>
        <v>Jan Doležal, Ústí nad Labem</v>
      </c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11" customFormat="1" ht="29.28" customHeight="1">
      <c r="A96" s="187"/>
      <c r="B96" s="188"/>
      <c r="C96" s="189" t="s">
        <v>145</v>
      </c>
      <c r="D96" s="190" t="s">
        <v>58</v>
      </c>
      <c r="E96" s="190" t="s">
        <v>54</v>
      </c>
      <c r="F96" s="190" t="s">
        <v>55</v>
      </c>
      <c r="G96" s="190" t="s">
        <v>146</v>
      </c>
      <c r="H96" s="190" t="s">
        <v>147</v>
      </c>
      <c r="I96" s="190" t="s">
        <v>148</v>
      </c>
      <c r="J96" s="190" t="s">
        <v>117</v>
      </c>
      <c r="K96" s="191" t="s">
        <v>149</v>
      </c>
      <c r="L96" s="192"/>
      <c r="M96" s="94" t="s">
        <v>19</v>
      </c>
      <c r="N96" s="95" t="s">
        <v>43</v>
      </c>
      <c r="O96" s="95" t="s">
        <v>150</v>
      </c>
      <c r="P96" s="95" t="s">
        <v>151</v>
      </c>
      <c r="Q96" s="95" t="s">
        <v>152</v>
      </c>
      <c r="R96" s="95" t="s">
        <v>153</v>
      </c>
      <c r="S96" s="95" t="s">
        <v>154</v>
      </c>
      <c r="T96" s="96" t="s">
        <v>155</v>
      </c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</row>
    <row r="97" s="2" customFormat="1" ht="22.8" customHeight="1">
      <c r="A97" s="40"/>
      <c r="B97" s="41"/>
      <c r="C97" s="101" t="s">
        <v>156</v>
      </c>
      <c r="D97" s="42"/>
      <c r="E97" s="42"/>
      <c r="F97" s="42"/>
      <c r="G97" s="42"/>
      <c r="H97" s="42"/>
      <c r="I97" s="42"/>
      <c r="J97" s="193">
        <f>BK97</f>
        <v>0</v>
      </c>
      <c r="K97" s="42"/>
      <c r="L97" s="46"/>
      <c r="M97" s="97"/>
      <c r="N97" s="194"/>
      <c r="O97" s="98"/>
      <c r="P97" s="195">
        <f>P98+P117+P187+P194</f>
        <v>0</v>
      </c>
      <c r="Q97" s="98"/>
      <c r="R97" s="195">
        <f>R98+R117+R187+R194</f>
        <v>410.58046500000006</v>
      </c>
      <c r="S97" s="98"/>
      <c r="T97" s="196">
        <f>T98+T117+T187+T194</f>
        <v>0.28700000000000003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72</v>
      </c>
      <c r="AU97" s="19" t="s">
        <v>118</v>
      </c>
      <c r="BK97" s="197">
        <f>BK98+BK117+BK187+BK194</f>
        <v>0</v>
      </c>
    </row>
    <row r="98" s="12" customFormat="1" ht="25.92" customHeight="1">
      <c r="A98" s="12"/>
      <c r="B98" s="198"/>
      <c r="C98" s="199"/>
      <c r="D98" s="200" t="s">
        <v>72</v>
      </c>
      <c r="E98" s="201" t="s">
        <v>157</v>
      </c>
      <c r="F98" s="201" t="s">
        <v>158</v>
      </c>
      <c r="G98" s="199"/>
      <c r="H98" s="199"/>
      <c r="I98" s="202"/>
      <c r="J98" s="203">
        <f>BK98</f>
        <v>0</v>
      </c>
      <c r="K98" s="199"/>
      <c r="L98" s="204"/>
      <c r="M98" s="205"/>
      <c r="N98" s="206"/>
      <c r="O98" s="206"/>
      <c r="P98" s="207">
        <f>P99+P104+P114</f>
        <v>0</v>
      </c>
      <c r="Q98" s="206"/>
      <c r="R98" s="207">
        <f>R99+R104+R114</f>
        <v>0.046600000000000003</v>
      </c>
      <c r="S98" s="206"/>
      <c r="T98" s="208">
        <f>T99+T104+T114</f>
        <v>0.27500000000000002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9" t="s">
        <v>81</v>
      </c>
      <c r="AT98" s="210" t="s">
        <v>72</v>
      </c>
      <c r="AU98" s="210" t="s">
        <v>73</v>
      </c>
      <c r="AY98" s="209" t="s">
        <v>159</v>
      </c>
      <c r="BK98" s="211">
        <f>BK99+BK104+BK114</f>
        <v>0</v>
      </c>
    </row>
    <row r="99" s="12" customFormat="1" ht="22.8" customHeight="1">
      <c r="A99" s="12"/>
      <c r="B99" s="198"/>
      <c r="C99" s="199"/>
      <c r="D99" s="200" t="s">
        <v>72</v>
      </c>
      <c r="E99" s="212" t="s">
        <v>215</v>
      </c>
      <c r="F99" s="212" t="s">
        <v>742</v>
      </c>
      <c r="G99" s="199"/>
      <c r="H99" s="199"/>
      <c r="I99" s="202"/>
      <c r="J99" s="213">
        <f>BK99</f>
        <v>0</v>
      </c>
      <c r="K99" s="199"/>
      <c r="L99" s="204"/>
      <c r="M99" s="205"/>
      <c r="N99" s="206"/>
      <c r="O99" s="206"/>
      <c r="P99" s="207">
        <f>SUM(P100:P103)</f>
        <v>0</v>
      </c>
      <c r="Q99" s="206"/>
      <c r="R99" s="207">
        <f>SUM(R100:R103)</f>
        <v>0.046600000000000003</v>
      </c>
      <c r="S99" s="206"/>
      <c r="T99" s="208">
        <f>SUM(T100:T103)</f>
        <v>0.27500000000000002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9" t="s">
        <v>81</v>
      </c>
      <c r="AT99" s="210" t="s">
        <v>72</v>
      </c>
      <c r="AU99" s="210" t="s">
        <v>81</v>
      </c>
      <c r="AY99" s="209" t="s">
        <v>159</v>
      </c>
      <c r="BK99" s="211">
        <f>SUM(BK100:BK103)</f>
        <v>0</v>
      </c>
    </row>
    <row r="100" s="2" customFormat="1" ht="37.8" customHeight="1">
      <c r="A100" s="40"/>
      <c r="B100" s="41"/>
      <c r="C100" s="214" t="s">
        <v>81</v>
      </c>
      <c r="D100" s="214" t="s">
        <v>161</v>
      </c>
      <c r="E100" s="215" t="s">
        <v>804</v>
      </c>
      <c r="F100" s="216" t="s">
        <v>805</v>
      </c>
      <c r="G100" s="217" t="s">
        <v>164</v>
      </c>
      <c r="H100" s="218">
        <v>200</v>
      </c>
      <c r="I100" s="219"/>
      <c r="J100" s="220">
        <f>ROUND(I100*H100,2)</f>
        <v>0</v>
      </c>
      <c r="K100" s="216" t="s">
        <v>165</v>
      </c>
      <c r="L100" s="46"/>
      <c r="M100" s="221" t="s">
        <v>19</v>
      </c>
      <c r="N100" s="222" t="s">
        <v>44</v>
      </c>
      <c r="O100" s="86"/>
      <c r="P100" s="223">
        <f>O100*H100</f>
        <v>0</v>
      </c>
      <c r="Q100" s="223">
        <v>0.00021000000000000001</v>
      </c>
      <c r="R100" s="223">
        <f>Q100*H100</f>
        <v>0.042000000000000003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166</v>
      </c>
      <c r="AT100" s="225" t="s">
        <v>161</v>
      </c>
      <c r="AU100" s="225" t="s">
        <v>83</v>
      </c>
      <c r="AY100" s="19" t="s">
        <v>159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81</v>
      </c>
      <c r="BK100" s="226">
        <f>ROUND(I100*H100,2)</f>
        <v>0</v>
      </c>
      <c r="BL100" s="19" t="s">
        <v>166</v>
      </c>
      <c r="BM100" s="225" t="s">
        <v>2488</v>
      </c>
    </row>
    <row r="101" s="2" customFormat="1">
      <c r="A101" s="40"/>
      <c r="B101" s="41"/>
      <c r="C101" s="42"/>
      <c r="D101" s="227" t="s">
        <v>168</v>
      </c>
      <c r="E101" s="42"/>
      <c r="F101" s="228" t="s">
        <v>807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168</v>
      </c>
      <c r="AU101" s="19" t="s">
        <v>83</v>
      </c>
    </row>
    <row r="102" s="2" customFormat="1" ht="33" customHeight="1">
      <c r="A102" s="40"/>
      <c r="B102" s="41"/>
      <c r="C102" s="214" t="s">
        <v>83</v>
      </c>
      <c r="D102" s="214" t="s">
        <v>161</v>
      </c>
      <c r="E102" s="215" t="s">
        <v>2489</v>
      </c>
      <c r="F102" s="216" t="s">
        <v>2490</v>
      </c>
      <c r="G102" s="217" t="s">
        <v>363</v>
      </c>
      <c r="H102" s="218">
        <v>45</v>
      </c>
      <c r="I102" s="219"/>
      <c r="J102" s="220">
        <f>ROUND(I102*H102,2)</f>
        <v>0</v>
      </c>
      <c r="K102" s="216" t="s">
        <v>19</v>
      </c>
      <c r="L102" s="46"/>
      <c r="M102" s="221" t="s">
        <v>19</v>
      </c>
      <c r="N102" s="222" t="s">
        <v>44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0.001</v>
      </c>
      <c r="T102" s="224">
        <f>S102*H102</f>
        <v>0.044999999999999998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166</v>
      </c>
      <c r="AT102" s="225" t="s">
        <v>161</v>
      </c>
      <c r="AU102" s="225" t="s">
        <v>83</v>
      </c>
      <c r="AY102" s="19" t="s">
        <v>159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81</v>
      </c>
      <c r="BK102" s="226">
        <f>ROUND(I102*H102,2)</f>
        <v>0</v>
      </c>
      <c r="BL102" s="19" t="s">
        <v>166</v>
      </c>
      <c r="BM102" s="225" t="s">
        <v>2491</v>
      </c>
    </row>
    <row r="103" s="2" customFormat="1" ht="24.15" customHeight="1">
      <c r="A103" s="40"/>
      <c r="B103" s="41"/>
      <c r="C103" s="214" t="s">
        <v>175</v>
      </c>
      <c r="D103" s="214" t="s">
        <v>161</v>
      </c>
      <c r="E103" s="215" t="s">
        <v>2492</v>
      </c>
      <c r="F103" s="216" t="s">
        <v>2493</v>
      </c>
      <c r="G103" s="217" t="s">
        <v>172</v>
      </c>
      <c r="H103" s="218">
        <v>230</v>
      </c>
      <c r="I103" s="219"/>
      <c r="J103" s="220">
        <f>ROUND(I103*H103,2)</f>
        <v>0</v>
      </c>
      <c r="K103" s="216" t="s">
        <v>19</v>
      </c>
      <c r="L103" s="46"/>
      <c r="M103" s="221" t="s">
        <v>19</v>
      </c>
      <c r="N103" s="222" t="s">
        <v>44</v>
      </c>
      <c r="O103" s="86"/>
      <c r="P103" s="223">
        <f>O103*H103</f>
        <v>0</v>
      </c>
      <c r="Q103" s="223">
        <v>2.0000000000000002E-05</v>
      </c>
      <c r="R103" s="223">
        <f>Q103*H103</f>
        <v>0.0046000000000000008</v>
      </c>
      <c r="S103" s="223">
        <v>0.001</v>
      </c>
      <c r="T103" s="224">
        <f>S103*H103</f>
        <v>0.23000000000000001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166</v>
      </c>
      <c r="AT103" s="225" t="s">
        <v>161</v>
      </c>
      <c r="AU103" s="225" t="s">
        <v>83</v>
      </c>
      <c r="AY103" s="19" t="s">
        <v>159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81</v>
      </c>
      <c r="BK103" s="226">
        <f>ROUND(I103*H103,2)</f>
        <v>0</v>
      </c>
      <c r="BL103" s="19" t="s">
        <v>166</v>
      </c>
      <c r="BM103" s="225" t="s">
        <v>2494</v>
      </c>
    </row>
    <row r="104" s="12" customFormat="1" ht="22.8" customHeight="1">
      <c r="A104" s="12"/>
      <c r="B104" s="198"/>
      <c r="C104" s="199"/>
      <c r="D104" s="200" t="s">
        <v>72</v>
      </c>
      <c r="E104" s="212" t="s">
        <v>1017</v>
      </c>
      <c r="F104" s="212" t="s">
        <v>1018</v>
      </c>
      <c r="G104" s="199"/>
      <c r="H104" s="199"/>
      <c r="I104" s="202"/>
      <c r="J104" s="213">
        <f>BK104</f>
        <v>0</v>
      </c>
      <c r="K104" s="199"/>
      <c r="L104" s="204"/>
      <c r="M104" s="205"/>
      <c r="N104" s="206"/>
      <c r="O104" s="206"/>
      <c r="P104" s="207">
        <f>SUM(P105:P113)</f>
        <v>0</v>
      </c>
      <c r="Q104" s="206"/>
      <c r="R104" s="207">
        <f>SUM(R105:R113)</f>
        <v>0</v>
      </c>
      <c r="S104" s="206"/>
      <c r="T104" s="208">
        <f>SUM(T105:T113)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9" t="s">
        <v>81</v>
      </c>
      <c r="AT104" s="210" t="s">
        <v>72</v>
      </c>
      <c r="AU104" s="210" t="s">
        <v>81</v>
      </c>
      <c r="AY104" s="209" t="s">
        <v>159</v>
      </c>
      <c r="BK104" s="211">
        <f>SUM(BK105:BK113)</f>
        <v>0</v>
      </c>
    </row>
    <row r="105" s="2" customFormat="1" ht="37.8" customHeight="1">
      <c r="A105" s="40"/>
      <c r="B105" s="41"/>
      <c r="C105" s="214" t="s">
        <v>166</v>
      </c>
      <c r="D105" s="214" t="s">
        <v>161</v>
      </c>
      <c r="E105" s="215" t="s">
        <v>2495</v>
      </c>
      <c r="F105" s="216" t="s">
        <v>2496</v>
      </c>
      <c r="G105" s="217" t="s">
        <v>247</v>
      </c>
      <c r="H105" s="218">
        <v>0.28699999999999998</v>
      </c>
      <c r="I105" s="219"/>
      <c r="J105" s="220">
        <f>ROUND(I105*H105,2)</f>
        <v>0</v>
      </c>
      <c r="K105" s="216" t="s">
        <v>165</v>
      </c>
      <c r="L105" s="46"/>
      <c r="M105" s="221" t="s">
        <v>19</v>
      </c>
      <c r="N105" s="222" t="s">
        <v>44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166</v>
      </c>
      <c r="AT105" s="225" t="s">
        <v>161</v>
      </c>
      <c r="AU105" s="225" t="s">
        <v>83</v>
      </c>
      <c r="AY105" s="19" t="s">
        <v>159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81</v>
      </c>
      <c r="BK105" s="226">
        <f>ROUND(I105*H105,2)</f>
        <v>0</v>
      </c>
      <c r="BL105" s="19" t="s">
        <v>166</v>
      </c>
      <c r="BM105" s="225" t="s">
        <v>2497</v>
      </c>
    </row>
    <row r="106" s="2" customFormat="1">
      <c r="A106" s="40"/>
      <c r="B106" s="41"/>
      <c r="C106" s="42"/>
      <c r="D106" s="227" t="s">
        <v>168</v>
      </c>
      <c r="E106" s="42"/>
      <c r="F106" s="228" t="s">
        <v>2498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168</v>
      </c>
      <c r="AU106" s="19" t="s">
        <v>83</v>
      </c>
    </row>
    <row r="107" s="2" customFormat="1" ht="33" customHeight="1">
      <c r="A107" s="40"/>
      <c r="B107" s="41"/>
      <c r="C107" s="214" t="s">
        <v>190</v>
      </c>
      <c r="D107" s="214" t="s">
        <v>161</v>
      </c>
      <c r="E107" s="215" t="s">
        <v>1025</v>
      </c>
      <c r="F107" s="216" t="s">
        <v>1026</v>
      </c>
      <c r="G107" s="217" t="s">
        <v>247</v>
      </c>
      <c r="H107" s="218">
        <v>0.28699999999999998</v>
      </c>
      <c r="I107" s="219"/>
      <c r="J107" s="220">
        <f>ROUND(I107*H107,2)</f>
        <v>0</v>
      </c>
      <c r="K107" s="216" t="s">
        <v>165</v>
      </c>
      <c r="L107" s="46"/>
      <c r="M107" s="221" t="s">
        <v>19</v>
      </c>
      <c r="N107" s="222" t="s">
        <v>44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166</v>
      </c>
      <c r="AT107" s="225" t="s">
        <v>161</v>
      </c>
      <c r="AU107" s="225" t="s">
        <v>83</v>
      </c>
      <c r="AY107" s="19" t="s">
        <v>159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81</v>
      </c>
      <c r="BK107" s="226">
        <f>ROUND(I107*H107,2)</f>
        <v>0</v>
      </c>
      <c r="BL107" s="19" t="s">
        <v>166</v>
      </c>
      <c r="BM107" s="225" t="s">
        <v>2499</v>
      </c>
    </row>
    <row r="108" s="2" customFormat="1">
      <c r="A108" s="40"/>
      <c r="B108" s="41"/>
      <c r="C108" s="42"/>
      <c r="D108" s="227" t="s">
        <v>168</v>
      </c>
      <c r="E108" s="42"/>
      <c r="F108" s="228" t="s">
        <v>1028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168</v>
      </c>
      <c r="AU108" s="19" t="s">
        <v>83</v>
      </c>
    </row>
    <row r="109" s="2" customFormat="1" ht="44.25" customHeight="1">
      <c r="A109" s="40"/>
      <c r="B109" s="41"/>
      <c r="C109" s="214" t="s">
        <v>198</v>
      </c>
      <c r="D109" s="214" t="s">
        <v>161</v>
      </c>
      <c r="E109" s="215" t="s">
        <v>1030</v>
      </c>
      <c r="F109" s="216" t="s">
        <v>1031</v>
      </c>
      <c r="G109" s="217" t="s">
        <v>247</v>
      </c>
      <c r="H109" s="218">
        <v>4.0179999999999998</v>
      </c>
      <c r="I109" s="219"/>
      <c r="J109" s="220">
        <f>ROUND(I109*H109,2)</f>
        <v>0</v>
      </c>
      <c r="K109" s="216" t="s">
        <v>165</v>
      </c>
      <c r="L109" s="46"/>
      <c r="M109" s="221" t="s">
        <v>19</v>
      </c>
      <c r="N109" s="222" t="s">
        <v>44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166</v>
      </c>
      <c r="AT109" s="225" t="s">
        <v>161</v>
      </c>
      <c r="AU109" s="225" t="s">
        <v>83</v>
      </c>
      <c r="AY109" s="19" t="s">
        <v>159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81</v>
      </c>
      <c r="BK109" s="226">
        <f>ROUND(I109*H109,2)</f>
        <v>0</v>
      </c>
      <c r="BL109" s="19" t="s">
        <v>166</v>
      </c>
      <c r="BM109" s="225" t="s">
        <v>2500</v>
      </c>
    </row>
    <row r="110" s="2" customFormat="1">
      <c r="A110" s="40"/>
      <c r="B110" s="41"/>
      <c r="C110" s="42"/>
      <c r="D110" s="227" t="s">
        <v>168</v>
      </c>
      <c r="E110" s="42"/>
      <c r="F110" s="228" t="s">
        <v>1033</v>
      </c>
      <c r="G110" s="42"/>
      <c r="H110" s="42"/>
      <c r="I110" s="229"/>
      <c r="J110" s="42"/>
      <c r="K110" s="42"/>
      <c r="L110" s="46"/>
      <c r="M110" s="230"/>
      <c r="N110" s="231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168</v>
      </c>
      <c r="AU110" s="19" t="s">
        <v>83</v>
      </c>
    </row>
    <row r="111" s="13" customFormat="1">
      <c r="A111" s="13"/>
      <c r="B111" s="232"/>
      <c r="C111" s="233"/>
      <c r="D111" s="234" t="s">
        <v>181</v>
      </c>
      <c r="E111" s="233"/>
      <c r="F111" s="236" t="s">
        <v>2501</v>
      </c>
      <c r="G111" s="233"/>
      <c r="H111" s="237">
        <v>4.0179999999999998</v>
      </c>
      <c r="I111" s="238"/>
      <c r="J111" s="233"/>
      <c r="K111" s="233"/>
      <c r="L111" s="239"/>
      <c r="M111" s="240"/>
      <c r="N111" s="241"/>
      <c r="O111" s="241"/>
      <c r="P111" s="241"/>
      <c r="Q111" s="241"/>
      <c r="R111" s="241"/>
      <c r="S111" s="241"/>
      <c r="T111" s="24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3" t="s">
        <v>181</v>
      </c>
      <c r="AU111" s="243" t="s">
        <v>83</v>
      </c>
      <c r="AV111" s="13" t="s">
        <v>83</v>
      </c>
      <c r="AW111" s="13" t="s">
        <v>4</v>
      </c>
      <c r="AX111" s="13" t="s">
        <v>81</v>
      </c>
      <c r="AY111" s="243" t="s">
        <v>159</v>
      </c>
    </row>
    <row r="112" s="2" customFormat="1" ht="49.05" customHeight="1">
      <c r="A112" s="40"/>
      <c r="B112" s="41"/>
      <c r="C112" s="214" t="s">
        <v>204</v>
      </c>
      <c r="D112" s="214" t="s">
        <v>161</v>
      </c>
      <c r="E112" s="215" t="s">
        <v>1051</v>
      </c>
      <c r="F112" s="216" t="s">
        <v>1052</v>
      </c>
      <c r="G112" s="217" t="s">
        <v>247</v>
      </c>
      <c r="H112" s="218">
        <v>0.28699999999999998</v>
      </c>
      <c r="I112" s="219"/>
      <c r="J112" s="220">
        <f>ROUND(I112*H112,2)</f>
        <v>0</v>
      </c>
      <c r="K112" s="216" t="s">
        <v>165</v>
      </c>
      <c r="L112" s="46"/>
      <c r="M112" s="221" t="s">
        <v>19</v>
      </c>
      <c r="N112" s="222" t="s">
        <v>44</v>
      </c>
      <c r="O112" s="86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166</v>
      </c>
      <c r="AT112" s="225" t="s">
        <v>161</v>
      </c>
      <c r="AU112" s="225" t="s">
        <v>83</v>
      </c>
      <c r="AY112" s="19" t="s">
        <v>159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81</v>
      </c>
      <c r="BK112" s="226">
        <f>ROUND(I112*H112,2)</f>
        <v>0</v>
      </c>
      <c r="BL112" s="19" t="s">
        <v>166</v>
      </c>
      <c r="BM112" s="225" t="s">
        <v>2502</v>
      </c>
    </row>
    <row r="113" s="2" customFormat="1">
      <c r="A113" s="40"/>
      <c r="B113" s="41"/>
      <c r="C113" s="42"/>
      <c r="D113" s="227" t="s">
        <v>168</v>
      </c>
      <c r="E113" s="42"/>
      <c r="F113" s="228" t="s">
        <v>1054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168</v>
      </c>
      <c r="AU113" s="19" t="s">
        <v>83</v>
      </c>
    </row>
    <row r="114" s="12" customFormat="1" ht="22.8" customHeight="1">
      <c r="A114" s="12"/>
      <c r="B114" s="198"/>
      <c r="C114" s="199"/>
      <c r="D114" s="200" t="s">
        <v>72</v>
      </c>
      <c r="E114" s="212" t="s">
        <v>1055</v>
      </c>
      <c r="F114" s="212" t="s">
        <v>1056</v>
      </c>
      <c r="G114" s="199"/>
      <c r="H114" s="199"/>
      <c r="I114" s="202"/>
      <c r="J114" s="213">
        <f>BK114</f>
        <v>0</v>
      </c>
      <c r="K114" s="199"/>
      <c r="L114" s="204"/>
      <c r="M114" s="205"/>
      <c r="N114" s="206"/>
      <c r="O114" s="206"/>
      <c r="P114" s="207">
        <f>SUM(P115:P116)</f>
        <v>0</v>
      </c>
      <c r="Q114" s="206"/>
      <c r="R114" s="207">
        <f>SUM(R115:R116)</f>
        <v>0</v>
      </c>
      <c r="S114" s="206"/>
      <c r="T114" s="208">
        <f>SUM(T115:T116)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9" t="s">
        <v>81</v>
      </c>
      <c r="AT114" s="210" t="s">
        <v>72</v>
      </c>
      <c r="AU114" s="210" t="s">
        <v>81</v>
      </c>
      <c r="AY114" s="209" t="s">
        <v>159</v>
      </c>
      <c r="BK114" s="211">
        <f>SUM(BK115:BK116)</f>
        <v>0</v>
      </c>
    </row>
    <row r="115" s="2" customFormat="1" ht="55.5" customHeight="1">
      <c r="A115" s="40"/>
      <c r="B115" s="41"/>
      <c r="C115" s="214" t="s">
        <v>210</v>
      </c>
      <c r="D115" s="214" t="s">
        <v>161</v>
      </c>
      <c r="E115" s="215" t="s">
        <v>2503</v>
      </c>
      <c r="F115" s="216" t="s">
        <v>2504</v>
      </c>
      <c r="G115" s="217" t="s">
        <v>247</v>
      </c>
      <c r="H115" s="218">
        <v>0.085999999999999993</v>
      </c>
      <c r="I115" s="219"/>
      <c r="J115" s="220">
        <f>ROUND(I115*H115,2)</f>
        <v>0</v>
      </c>
      <c r="K115" s="216" t="s">
        <v>165</v>
      </c>
      <c r="L115" s="46"/>
      <c r="M115" s="221" t="s">
        <v>19</v>
      </c>
      <c r="N115" s="222" t="s">
        <v>44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166</v>
      </c>
      <c r="AT115" s="225" t="s">
        <v>161</v>
      </c>
      <c r="AU115" s="225" t="s">
        <v>83</v>
      </c>
      <c r="AY115" s="19" t="s">
        <v>159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81</v>
      </c>
      <c r="BK115" s="226">
        <f>ROUND(I115*H115,2)</f>
        <v>0</v>
      </c>
      <c r="BL115" s="19" t="s">
        <v>166</v>
      </c>
      <c r="BM115" s="225" t="s">
        <v>2505</v>
      </c>
    </row>
    <row r="116" s="2" customFormat="1">
      <c r="A116" s="40"/>
      <c r="B116" s="41"/>
      <c r="C116" s="42"/>
      <c r="D116" s="227" t="s">
        <v>168</v>
      </c>
      <c r="E116" s="42"/>
      <c r="F116" s="228" t="s">
        <v>2506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168</v>
      </c>
      <c r="AU116" s="19" t="s">
        <v>83</v>
      </c>
    </row>
    <row r="117" s="12" customFormat="1" ht="25.92" customHeight="1">
      <c r="A117" s="12"/>
      <c r="B117" s="198"/>
      <c r="C117" s="199"/>
      <c r="D117" s="200" t="s">
        <v>72</v>
      </c>
      <c r="E117" s="201" t="s">
        <v>1062</v>
      </c>
      <c r="F117" s="201" t="s">
        <v>1063</v>
      </c>
      <c r="G117" s="199"/>
      <c r="H117" s="199"/>
      <c r="I117" s="202"/>
      <c r="J117" s="203">
        <f>BK117</f>
        <v>0</v>
      </c>
      <c r="K117" s="199"/>
      <c r="L117" s="204"/>
      <c r="M117" s="205"/>
      <c r="N117" s="206"/>
      <c r="O117" s="206"/>
      <c r="P117" s="207">
        <f>P118</f>
        <v>0</v>
      </c>
      <c r="Q117" s="206"/>
      <c r="R117" s="207">
        <f>R118</f>
        <v>410.49486500000006</v>
      </c>
      <c r="S117" s="206"/>
      <c r="T117" s="208">
        <f>T118</f>
        <v>0.012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9" t="s">
        <v>83</v>
      </c>
      <c r="AT117" s="210" t="s">
        <v>72</v>
      </c>
      <c r="AU117" s="210" t="s">
        <v>73</v>
      </c>
      <c r="AY117" s="209" t="s">
        <v>159</v>
      </c>
      <c r="BK117" s="211">
        <f>BK118</f>
        <v>0</v>
      </c>
    </row>
    <row r="118" s="12" customFormat="1" ht="22.8" customHeight="1">
      <c r="A118" s="12"/>
      <c r="B118" s="198"/>
      <c r="C118" s="199"/>
      <c r="D118" s="200" t="s">
        <v>72</v>
      </c>
      <c r="E118" s="212" t="s">
        <v>2312</v>
      </c>
      <c r="F118" s="212" t="s">
        <v>2313</v>
      </c>
      <c r="G118" s="199"/>
      <c r="H118" s="199"/>
      <c r="I118" s="202"/>
      <c r="J118" s="213">
        <f>BK118</f>
        <v>0</v>
      </c>
      <c r="K118" s="199"/>
      <c r="L118" s="204"/>
      <c r="M118" s="205"/>
      <c r="N118" s="206"/>
      <c r="O118" s="206"/>
      <c r="P118" s="207">
        <f>SUM(P119:P186)</f>
        <v>0</v>
      </c>
      <c r="Q118" s="206"/>
      <c r="R118" s="207">
        <f>SUM(R119:R186)</f>
        <v>410.49486500000006</v>
      </c>
      <c r="S118" s="206"/>
      <c r="T118" s="208">
        <f>SUM(T119:T186)</f>
        <v>0.012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9" t="s">
        <v>83</v>
      </c>
      <c r="AT118" s="210" t="s">
        <v>72</v>
      </c>
      <c r="AU118" s="210" t="s">
        <v>81</v>
      </c>
      <c r="AY118" s="209" t="s">
        <v>159</v>
      </c>
      <c r="BK118" s="211">
        <f>SUM(BK119:BK186)</f>
        <v>0</v>
      </c>
    </row>
    <row r="119" s="2" customFormat="1" ht="49.05" customHeight="1">
      <c r="A119" s="40"/>
      <c r="B119" s="41"/>
      <c r="C119" s="214" t="s">
        <v>215</v>
      </c>
      <c r="D119" s="214" t="s">
        <v>161</v>
      </c>
      <c r="E119" s="215" t="s">
        <v>2507</v>
      </c>
      <c r="F119" s="216" t="s">
        <v>2508</v>
      </c>
      <c r="G119" s="217" t="s">
        <v>363</v>
      </c>
      <c r="H119" s="218">
        <v>42</v>
      </c>
      <c r="I119" s="219"/>
      <c r="J119" s="220">
        <f>ROUND(I119*H119,2)</f>
        <v>0</v>
      </c>
      <c r="K119" s="216" t="s">
        <v>19</v>
      </c>
      <c r="L119" s="46"/>
      <c r="M119" s="221" t="s">
        <v>19</v>
      </c>
      <c r="N119" s="222" t="s">
        <v>44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257</v>
      </c>
      <c r="AT119" s="225" t="s">
        <v>161</v>
      </c>
      <c r="AU119" s="225" t="s">
        <v>83</v>
      </c>
      <c r="AY119" s="19" t="s">
        <v>159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81</v>
      </c>
      <c r="BK119" s="226">
        <f>ROUND(I119*H119,2)</f>
        <v>0</v>
      </c>
      <c r="BL119" s="19" t="s">
        <v>257</v>
      </c>
      <c r="BM119" s="225" t="s">
        <v>2509</v>
      </c>
    </row>
    <row r="120" s="2" customFormat="1" ht="21.75" customHeight="1">
      <c r="A120" s="40"/>
      <c r="B120" s="41"/>
      <c r="C120" s="255" t="s">
        <v>220</v>
      </c>
      <c r="D120" s="255" t="s">
        <v>244</v>
      </c>
      <c r="E120" s="256" t="s">
        <v>2510</v>
      </c>
      <c r="F120" s="257" t="s">
        <v>2511</v>
      </c>
      <c r="G120" s="258" t="s">
        <v>363</v>
      </c>
      <c r="H120" s="259">
        <v>42</v>
      </c>
      <c r="I120" s="260"/>
      <c r="J120" s="261">
        <f>ROUND(I120*H120,2)</f>
        <v>0</v>
      </c>
      <c r="K120" s="257" t="s">
        <v>19</v>
      </c>
      <c r="L120" s="262"/>
      <c r="M120" s="263" t="s">
        <v>19</v>
      </c>
      <c r="N120" s="264" t="s">
        <v>44</v>
      </c>
      <c r="O120" s="86"/>
      <c r="P120" s="223">
        <f>O120*H120</f>
        <v>0</v>
      </c>
      <c r="Q120" s="223">
        <v>4.0000000000000003E-05</v>
      </c>
      <c r="R120" s="223">
        <f>Q120*H120</f>
        <v>0.0016800000000000001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353</v>
      </c>
      <c r="AT120" s="225" t="s">
        <v>244</v>
      </c>
      <c r="AU120" s="225" t="s">
        <v>83</v>
      </c>
      <c r="AY120" s="19" t="s">
        <v>159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81</v>
      </c>
      <c r="BK120" s="226">
        <f>ROUND(I120*H120,2)</f>
        <v>0</v>
      </c>
      <c r="BL120" s="19" t="s">
        <v>257</v>
      </c>
      <c r="BM120" s="225" t="s">
        <v>2512</v>
      </c>
    </row>
    <row r="121" s="2" customFormat="1" ht="44.25" customHeight="1">
      <c r="A121" s="40"/>
      <c r="B121" s="41"/>
      <c r="C121" s="214" t="s">
        <v>225</v>
      </c>
      <c r="D121" s="214" t="s">
        <v>161</v>
      </c>
      <c r="E121" s="215" t="s">
        <v>2513</v>
      </c>
      <c r="F121" s="216" t="s">
        <v>2514</v>
      </c>
      <c r="G121" s="217" t="s">
        <v>172</v>
      </c>
      <c r="H121" s="218">
        <v>23</v>
      </c>
      <c r="I121" s="219"/>
      <c r="J121" s="220">
        <f>ROUND(I121*H121,2)</f>
        <v>0</v>
      </c>
      <c r="K121" s="216" t="s">
        <v>19</v>
      </c>
      <c r="L121" s="46"/>
      <c r="M121" s="221" t="s">
        <v>19</v>
      </c>
      <c r="N121" s="222" t="s">
        <v>44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257</v>
      </c>
      <c r="AT121" s="225" t="s">
        <v>161</v>
      </c>
      <c r="AU121" s="225" t="s">
        <v>83</v>
      </c>
      <c r="AY121" s="19" t="s">
        <v>159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81</v>
      </c>
      <c r="BK121" s="226">
        <f>ROUND(I121*H121,2)</f>
        <v>0</v>
      </c>
      <c r="BL121" s="19" t="s">
        <v>257</v>
      </c>
      <c r="BM121" s="225" t="s">
        <v>2515</v>
      </c>
    </row>
    <row r="122" s="2" customFormat="1" ht="24.15" customHeight="1">
      <c r="A122" s="40"/>
      <c r="B122" s="41"/>
      <c r="C122" s="255" t="s">
        <v>8</v>
      </c>
      <c r="D122" s="255" t="s">
        <v>244</v>
      </c>
      <c r="E122" s="256" t="s">
        <v>2516</v>
      </c>
      <c r="F122" s="257" t="s">
        <v>2517</v>
      </c>
      <c r="G122" s="258" t="s">
        <v>172</v>
      </c>
      <c r="H122" s="259">
        <v>23</v>
      </c>
      <c r="I122" s="260"/>
      <c r="J122" s="261">
        <f>ROUND(I122*H122,2)</f>
        <v>0</v>
      </c>
      <c r="K122" s="257" t="s">
        <v>19</v>
      </c>
      <c r="L122" s="262"/>
      <c r="M122" s="263" t="s">
        <v>19</v>
      </c>
      <c r="N122" s="264" t="s">
        <v>44</v>
      </c>
      <c r="O122" s="86"/>
      <c r="P122" s="223">
        <f>O122*H122</f>
        <v>0</v>
      </c>
      <c r="Q122" s="223">
        <v>6.9999999999999994E-05</v>
      </c>
      <c r="R122" s="223">
        <f>Q122*H122</f>
        <v>0.0016099999999999999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353</v>
      </c>
      <c r="AT122" s="225" t="s">
        <v>244</v>
      </c>
      <c r="AU122" s="225" t="s">
        <v>83</v>
      </c>
      <c r="AY122" s="19" t="s">
        <v>159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81</v>
      </c>
      <c r="BK122" s="226">
        <f>ROUND(I122*H122,2)</f>
        <v>0</v>
      </c>
      <c r="BL122" s="19" t="s">
        <v>257</v>
      </c>
      <c r="BM122" s="225" t="s">
        <v>2518</v>
      </c>
    </row>
    <row r="123" s="2" customFormat="1">
      <c r="A123" s="40"/>
      <c r="B123" s="41"/>
      <c r="C123" s="42"/>
      <c r="D123" s="234" t="s">
        <v>1106</v>
      </c>
      <c r="E123" s="42"/>
      <c r="F123" s="275" t="s">
        <v>2519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1106</v>
      </c>
      <c r="AU123" s="19" t="s">
        <v>83</v>
      </c>
    </row>
    <row r="124" s="13" customFormat="1">
      <c r="A124" s="13"/>
      <c r="B124" s="232"/>
      <c r="C124" s="233"/>
      <c r="D124" s="234" t="s">
        <v>181</v>
      </c>
      <c r="E124" s="235" t="s">
        <v>19</v>
      </c>
      <c r="F124" s="236" t="s">
        <v>2520</v>
      </c>
      <c r="G124" s="233"/>
      <c r="H124" s="237">
        <v>23</v>
      </c>
      <c r="I124" s="238"/>
      <c r="J124" s="233"/>
      <c r="K124" s="233"/>
      <c r="L124" s="239"/>
      <c r="M124" s="240"/>
      <c r="N124" s="241"/>
      <c r="O124" s="241"/>
      <c r="P124" s="241"/>
      <c r="Q124" s="241"/>
      <c r="R124" s="241"/>
      <c r="S124" s="241"/>
      <c r="T124" s="24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3" t="s">
        <v>181</v>
      </c>
      <c r="AU124" s="243" t="s">
        <v>83</v>
      </c>
      <c r="AV124" s="13" t="s">
        <v>83</v>
      </c>
      <c r="AW124" s="13" t="s">
        <v>33</v>
      </c>
      <c r="AX124" s="13" t="s">
        <v>81</v>
      </c>
      <c r="AY124" s="243" t="s">
        <v>159</v>
      </c>
    </row>
    <row r="125" s="2" customFormat="1" ht="44.25" customHeight="1">
      <c r="A125" s="40"/>
      <c r="B125" s="41"/>
      <c r="C125" s="214" t="s">
        <v>234</v>
      </c>
      <c r="D125" s="214" t="s">
        <v>161</v>
      </c>
      <c r="E125" s="215" t="s">
        <v>2521</v>
      </c>
      <c r="F125" s="216" t="s">
        <v>2522</v>
      </c>
      <c r="G125" s="217" t="s">
        <v>172</v>
      </c>
      <c r="H125" s="218">
        <v>130.5</v>
      </c>
      <c r="I125" s="219"/>
      <c r="J125" s="220">
        <f>ROUND(I125*H125,2)</f>
        <v>0</v>
      </c>
      <c r="K125" s="216" t="s">
        <v>19</v>
      </c>
      <c r="L125" s="46"/>
      <c r="M125" s="221" t="s">
        <v>19</v>
      </c>
      <c r="N125" s="222" t="s">
        <v>44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257</v>
      </c>
      <c r="AT125" s="225" t="s">
        <v>161</v>
      </c>
      <c r="AU125" s="225" t="s">
        <v>83</v>
      </c>
      <c r="AY125" s="19" t="s">
        <v>159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81</v>
      </c>
      <c r="BK125" s="226">
        <f>ROUND(I125*H125,2)</f>
        <v>0</v>
      </c>
      <c r="BL125" s="19" t="s">
        <v>257</v>
      </c>
      <c r="BM125" s="225" t="s">
        <v>2523</v>
      </c>
    </row>
    <row r="126" s="2" customFormat="1" ht="24.15" customHeight="1">
      <c r="A126" s="40"/>
      <c r="B126" s="41"/>
      <c r="C126" s="255" t="s">
        <v>243</v>
      </c>
      <c r="D126" s="255" t="s">
        <v>244</v>
      </c>
      <c r="E126" s="256" t="s">
        <v>2524</v>
      </c>
      <c r="F126" s="257" t="s">
        <v>2525</v>
      </c>
      <c r="G126" s="258" t="s">
        <v>172</v>
      </c>
      <c r="H126" s="259">
        <v>34.5</v>
      </c>
      <c r="I126" s="260"/>
      <c r="J126" s="261">
        <f>ROUND(I126*H126,2)</f>
        <v>0</v>
      </c>
      <c r="K126" s="257" t="s">
        <v>19</v>
      </c>
      <c r="L126" s="262"/>
      <c r="M126" s="263" t="s">
        <v>19</v>
      </c>
      <c r="N126" s="264" t="s">
        <v>44</v>
      </c>
      <c r="O126" s="86"/>
      <c r="P126" s="223">
        <f>O126*H126</f>
        <v>0</v>
      </c>
      <c r="Q126" s="223">
        <v>0.00011</v>
      </c>
      <c r="R126" s="223">
        <f>Q126*H126</f>
        <v>0.0037950000000000002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353</v>
      </c>
      <c r="AT126" s="225" t="s">
        <v>244</v>
      </c>
      <c r="AU126" s="225" t="s">
        <v>83</v>
      </c>
      <c r="AY126" s="19" t="s">
        <v>159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81</v>
      </c>
      <c r="BK126" s="226">
        <f>ROUND(I126*H126,2)</f>
        <v>0</v>
      </c>
      <c r="BL126" s="19" t="s">
        <v>257</v>
      </c>
      <c r="BM126" s="225" t="s">
        <v>2526</v>
      </c>
    </row>
    <row r="127" s="2" customFormat="1">
      <c r="A127" s="40"/>
      <c r="B127" s="41"/>
      <c r="C127" s="42"/>
      <c r="D127" s="234" t="s">
        <v>1106</v>
      </c>
      <c r="E127" s="42"/>
      <c r="F127" s="275" t="s">
        <v>2527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1106</v>
      </c>
      <c r="AU127" s="19" t="s">
        <v>83</v>
      </c>
    </row>
    <row r="128" s="13" customFormat="1">
      <c r="A128" s="13"/>
      <c r="B128" s="232"/>
      <c r="C128" s="233"/>
      <c r="D128" s="234" t="s">
        <v>181</v>
      </c>
      <c r="E128" s="235" t="s">
        <v>19</v>
      </c>
      <c r="F128" s="236" t="s">
        <v>2528</v>
      </c>
      <c r="G128" s="233"/>
      <c r="H128" s="237">
        <v>34.5</v>
      </c>
      <c r="I128" s="238"/>
      <c r="J128" s="233"/>
      <c r="K128" s="233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181</v>
      </c>
      <c r="AU128" s="243" t="s">
        <v>83</v>
      </c>
      <c r="AV128" s="13" t="s">
        <v>83</v>
      </c>
      <c r="AW128" s="13" t="s">
        <v>33</v>
      </c>
      <c r="AX128" s="13" t="s">
        <v>81</v>
      </c>
      <c r="AY128" s="243" t="s">
        <v>159</v>
      </c>
    </row>
    <row r="129" s="2" customFormat="1" ht="24.15" customHeight="1">
      <c r="A129" s="40"/>
      <c r="B129" s="41"/>
      <c r="C129" s="255" t="s">
        <v>250</v>
      </c>
      <c r="D129" s="255" t="s">
        <v>244</v>
      </c>
      <c r="E129" s="256" t="s">
        <v>2529</v>
      </c>
      <c r="F129" s="257" t="s">
        <v>2530</v>
      </c>
      <c r="G129" s="258" t="s">
        <v>172</v>
      </c>
      <c r="H129" s="259">
        <v>96</v>
      </c>
      <c r="I129" s="260"/>
      <c r="J129" s="261">
        <f>ROUND(I129*H129,2)</f>
        <v>0</v>
      </c>
      <c r="K129" s="257" t="s">
        <v>19</v>
      </c>
      <c r="L129" s="262"/>
      <c r="M129" s="263" t="s">
        <v>19</v>
      </c>
      <c r="N129" s="264" t="s">
        <v>44</v>
      </c>
      <c r="O129" s="86"/>
      <c r="P129" s="223">
        <f>O129*H129</f>
        <v>0</v>
      </c>
      <c r="Q129" s="223">
        <v>0.00017000000000000001</v>
      </c>
      <c r="R129" s="223">
        <f>Q129*H129</f>
        <v>0.016320000000000001</v>
      </c>
      <c r="S129" s="223">
        <v>0</v>
      </c>
      <c r="T129" s="224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5" t="s">
        <v>353</v>
      </c>
      <c r="AT129" s="225" t="s">
        <v>244</v>
      </c>
      <c r="AU129" s="225" t="s">
        <v>83</v>
      </c>
      <c r="AY129" s="19" t="s">
        <v>159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9" t="s">
        <v>81</v>
      </c>
      <c r="BK129" s="226">
        <f>ROUND(I129*H129,2)</f>
        <v>0</v>
      </c>
      <c r="BL129" s="19" t="s">
        <v>257</v>
      </c>
      <c r="BM129" s="225" t="s">
        <v>2531</v>
      </c>
    </row>
    <row r="130" s="13" customFormat="1">
      <c r="A130" s="13"/>
      <c r="B130" s="232"/>
      <c r="C130" s="233"/>
      <c r="D130" s="234" t="s">
        <v>181</v>
      </c>
      <c r="E130" s="235" t="s">
        <v>19</v>
      </c>
      <c r="F130" s="236" t="s">
        <v>2532</v>
      </c>
      <c r="G130" s="233"/>
      <c r="H130" s="237">
        <v>96</v>
      </c>
      <c r="I130" s="238"/>
      <c r="J130" s="233"/>
      <c r="K130" s="233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181</v>
      </c>
      <c r="AU130" s="243" t="s">
        <v>83</v>
      </c>
      <c r="AV130" s="13" t="s">
        <v>83</v>
      </c>
      <c r="AW130" s="13" t="s">
        <v>33</v>
      </c>
      <c r="AX130" s="13" t="s">
        <v>81</v>
      </c>
      <c r="AY130" s="243" t="s">
        <v>159</v>
      </c>
    </row>
    <row r="131" s="2" customFormat="1" ht="37.8" customHeight="1">
      <c r="A131" s="40"/>
      <c r="B131" s="41"/>
      <c r="C131" s="214" t="s">
        <v>257</v>
      </c>
      <c r="D131" s="214" t="s">
        <v>161</v>
      </c>
      <c r="E131" s="215" t="s">
        <v>2533</v>
      </c>
      <c r="F131" s="216" t="s">
        <v>2534</v>
      </c>
      <c r="G131" s="217" t="s">
        <v>172</v>
      </c>
      <c r="H131" s="218">
        <v>105</v>
      </c>
      <c r="I131" s="219"/>
      <c r="J131" s="220">
        <f>ROUND(I131*H131,2)</f>
        <v>0</v>
      </c>
      <c r="K131" s="216" t="s">
        <v>19</v>
      </c>
      <c r="L131" s="46"/>
      <c r="M131" s="221" t="s">
        <v>19</v>
      </c>
      <c r="N131" s="222" t="s">
        <v>44</v>
      </c>
      <c r="O131" s="86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257</v>
      </c>
      <c r="AT131" s="225" t="s">
        <v>161</v>
      </c>
      <c r="AU131" s="225" t="s">
        <v>83</v>
      </c>
      <c r="AY131" s="19" t="s">
        <v>159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81</v>
      </c>
      <c r="BK131" s="226">
        <f>ROUND(I131*H131,2)</f>
        <v>0</v>
      </c>
      <c r="BL131" s="19" t="s">
        <v>257</v>
      </c>
      <c r="BM131" s="225" t="s">
        <v>2535</v>
      </c>
    </row>
    <row r="132" s="2" customFormat="1" ht="16.5" customHeight="1">
      <c r="A132" s="40"/>
      <c r="B132" s="41"/>
      <c r="C132" s="255" t="s">
        <v>262</v>
      </c>
      <c r="D132" s="255" t="s">
        <v>244</v>
      </c>
      <c r="E132" s="256" t="s">
        <v>2536</v>
      </c>
      <c r="F132" s="257" t="s">
        <v>2537</v>
      </c>
      <c r="G132" s="258" t="s">
        <v>172</v>
      </c>
      <c r="H132" s="259">
        <v>105</v>
      </c>
      <c r="I132" s="260"/>
      <c r="J132" s="261">
        <f>ROUND(I132*H132,2)</f>
        <v>0</v>
      </c>
      <c r="K132" s="257" t="s">
        <v>19</v>
      </c>
      <c r="L132" s="262"/>
      <c r="M132" s="263" t="s">
        <v>19</v>
      </c>
      <c r="N132" s="264" t="s">
        <v>44</v>
      </c>
      <c r="O132" s="86"/>
      <c r="P132" s="223">
        <f>O132*H132</f>
        <v>0</v>
      </c>
      <c r="Q132" s="223">
        <v>0.10000000000000001</v>
      </c>
      <c r="R132" s="223">
        <f>Q132*H132</f>
        <v>10.5</v>
      </c>
      <c r="S132" s="223">
        <v>0</v>
      </c>
      <c r="T132" s="22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353</v>
      </c>
      <c r="AT132" s="225" t="s">
        <v>244</v>
      </c>
      <c r="AU132" s="225" t="s">
        <v>83</v>
      </c>
      <c r="AY132" s="19" t="s">
        <v>159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81</v>
      </c>
      <c r="BK132" s="226">
        <f>ROUND(I132*H132,2)</f>
        <v>0</v>
      </c>
      <c r="BL132" s="19" t="s">
        <v>257</v>
      </c>
      <c r="BM132" s="225" t="s">
        <v>2538</v>
      </c>
    </row>
    <row r="133" s="13" customFormat="1">
      <c r="A133" s="13"/>
      <c r="B133" s="232"/>
      <c r="C133" s="233"/>
      <c r="D133" s="234" t="s">
        <v>181</v>
      </c>
      <c r="E133" s="235" t="s">
        <v>19</v>
      </c>
      <c r="F133" s="236" t="s">
        <v>2539</v>
      </c>
      <c r="G133" s="233"/>
      <c r="H133" s="237">
        <v>105</v>
      </c>
      <c r="I133" s="238"/>
      <c r="J133" s="233"/>
      <c r="K133" s="233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181</v>
      </c>
      <c r="AU133" s="243" t="s">
        <v>83</v>
      </c>
      <c r="AV133" s="13" t="s">
        <v>83</v>
      </c>
      <c r="AW133" s="13" t="s">
        <v>33</v>
      </c>
      <c r="AX133" s="13" t="s">
        <v>81</v>
      </c>
      <c r="AY133" s="243" t="s">
        <v>159</v>
      </c>
    </row>
    <row r="134" s="2" customFormat="1" ht="37.8" customHeight="1">
      <c r="A134" s="40"/>
      <c r="B134" s="41"/>
      <c r="C134" s="214" t="s">
        <v>267</v>
      </c>
      <c r="D134" s="214" t="s">
        <v>161</v>
      </c>
      <c r="E134" s="215" t="s">
        <v>2540</v>
      </c>
      <c r="F134" s="216" t="s">
        <v>2541</v>
      </c>
      <c r="G134" s="217" t="s">
        <v>172</v>
      </c>
      <c r="H134" s="218">
        <v>1250</v>
      </c>
      <c r="I134" s="219"/>
      <c r="J134" s="220">
        <f>ROUND(I134*H134,2)</f>
        <v>0</v>
      </c>
      <c r="K134" s="216" t="s">
        <v>19</v>
      </c>
      <c r="L134" s="46"/>
      <c r="M134" s="221" t="s">
        <v>19</v>
      </c>
      <c r="N134" s="222" t="s">
        <v>44</v>
      </c>
      <c r="O134" s="86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257</v>
      </c>
      <c r="AT134" s="225" t="s">
        <v>161</v>
      </c>
      <c r="AU134" s="225" t="s">
        <v>83</v>
      </c>
      <c r="AY134" s="19" t="s">
        <v>159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81</v>
      </c>
      <c r="BK134" s="226">
        <f>ROUND(I134*H134,2)</f>
        <v>0</v>
      </c>
      <c r="BL134" s="19" t="s">
        <v>257</v>
      </c>
      <c r="BM134" s="225" t="s">
        <v>2542</v>
      </c>
    </row>
    <row r="135" s="2" customFormat="1" ht="16.5" customHeight="1">
      <c r="A135" s="40"/>
      <c r="B135" s="41"/>
      <c r="C135" s="255" t="s">
        <v>274</v>
      </c>
      <c r="D135" s="255" t="s">
        <v>244</v>
      </c>
      <c r="E135" s="256" t="s">
        <v>2543</v>
      </c>
      <c r="F135" s="257" t="s">
        <v>2544</v>
      </c>
      <c r="G135" s="258" t="s">
        <v>172</v>
      </c>
      <c r="H135" s="259">
        <v>1250</v>
      </c>
      <c r="I135" s="260"/>
      <c r="J135" s="261">
        <f>ROUND(I135*H135,2)</f>
        <v>0</v>
      </c>
      <c r="K135" s="257" t="s">
        <v>19</v>
      </c>
      <c r="L135" s="262"/>
      <c r="M135" s="263" t="s">
        <v>19</v>
      </c>
      <c r="N135" s="264" t="s">
        <v>44</v>
      </c>
      <c r="O135" s="86"/>
      <c r="P135" s="223">
        <f>O135*H135</f>
        <v>0</v>
      </c>
      <c r="Q135" s="223">
        <v>0.12</v>
      </c>
      <c r="R135" s="223">
        <f>Q135*H135</f>
        <v>150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353</v>
      </c>
      <c r="AT135" s="225" t="s">
        <v>244</v>
      </c>
      <c r="AU135" s="225" t="s">
        <v>83</v>
      </c>
      <c r="AY135" s="19" t="s">
        <v>159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81</v>
      </c>
      <c r="BK135" s="226">
        <f>ROUND(I135*H135,2)</f>
        <v>0</v>
      </c>
      <c r="BL135" s="19" t="s">
        <v>257</v>
      </c>
      <c r="BM135" s="225" t="s">
        <v>2545</v>
      </c>
    </row>
    <row r="136" s="13" customFormat="1">
      <c r="A136" s="13"/>
      <c r="B136" s="232"/>
      <c r="C136" s="233"/>
      <c r="D136" s="234" t="s">
        <v>181</v>
      </c>
      <c r="E136" s="235" t="s">
        <v>19</v>
      </c>
      <c r="F136" s="236" t="s">
        <v>2546</v>
      </c>
      <c r="G136" s="233"/>
      <c r="H136" s="237">
        <v>1250</v>
      </c>
      <c r="I136" s="238"/>
      <c r="J136" s="233"/>
      <c r="K136" s="233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181</v>
      </c>
      <c r="AU136" s="243" t="s">
        <v>83</v>
      </c>
      <c r="AV136" s="13" t="s">
        <v>83</v>
      </c>
      <c r="AW136" s="13" t="s">
        <v>33</v>
      </c>
      <c r="AX136" s="13" t="s">
        <v>81</v>
      </c>
      <c r="AY136" s="243" t="s">
        <v>159</v>
      </c>
    </row>
    <row r="137" s="2" customFormat="1" ht="37.8" customHeight="1">
      <c r="A137" s="40"/>
      <c r="B137" s="41"/>
      <c r="C137" s="214" t="s">
        <v>280</v>
      </c>
      <c r="D137" s="214" t="s">
        <v>161</v>
      </c>
      <c r="E137" s="215" t="s">
        <v>2547</v>
      </c>
      <c r="F137" s="216" t="s">
        <v>2548</v>
      </c>
      <c r="G137" s="217" t="s">
        <v>172</v>
      </c>
      <c r="H137" s="218">
        <v>1350</v>
      </c>
      <c r="I137" s="219"/>
      <c r="J137" s="220">
        <f>ROUND(I137*H137,2)</f>
        <v>0</v>
      </c>
      <c r="K137" s="216" t="s">
        <v>19</v>
      </c>
      <c r="L137" s="46"/>
      <c r="M137" s="221" t="s">
        <v>19</v>
      </c>
      <c r="N137" s="222" t="s">
        <v>44</v>
      </c>
      <c r="O137" s="86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257</v>
      </c>
      <c r="AT137" s="225" t="s">
        <v>161</v>
      </c>
      <c r="AU137" s="225" t="s">
        <v>83</v>
      </c>
      <c r="AY137" s="19" t="s">
        <v>159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81</v>
      </c>
      <c r="BK137" s="226">
        <f>ROUND(I137*H137,2)</f>
        <v>0</v>
      </c>
      <c r="BL137" s="19" t="s">
        <v>257</v>
      </c>
      <c r="BM137" s="225" t="s">
        <v>2549</v>
      </c>
    </row>
    <row r="138" s="2" customFormat="1" ht="24.15" customHeight="1">
      <c r="A138" s="40"/>
      <c r="B138" s="41"/>
      <c r="C138" s="255" t="s">
        <v>7</v>
      </c>
      <c r="D138" s="255" t="s">
        <v>244</v>
      </c>
      <c r="E138" s="256" t="s">
        <v>2550</v>
      </c>
      <c r="F138" s="257" t="s">
        <v>2551</v>
      </c>
      <c r="G138" s="258" t="s">
        <v>172</v>
      </c>
      <c r="H138" s="259">
        <v>1350</v>
      </c>
      <c r="I138" s="260"/>
      <c r="J138" s="261">
        <f>ROUND(I138*H138,2)</f>
        <v>0</v>
      </c>
      <c r="K138" s="257" t="s">
        <v>19</v>
      </c>
      <c r="L138" s="262"/>
      <c r="M138" s="263" t="s">
        <v>19</v>
      </c>
      <c r="N138" s="264" t="s">
        <v>44</v>
      </c>
      <c r="O138" s="86"/>
      <c r="P138" s="223">
        <f>O138*H138</f>
        <v>0</v>
      </c>
      <c r="Q138" s="223">
        <v>0.00017000000000000001</v>
      </c>
      <c r="R138" s="223">
        <f>Q138*H138</f>
        <v>0.22950000000000001</v>
      </c>
      <c r="S138" s="223">
        <v>0</v>
      </c>
      <c r="T138" s="224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5" t="s">
        <v>353</v>
      </c>
      <c r="AT138" s="225" t="s">
        <v>244</v>
      </c>
      <c r="AU138" s="225" t="s">
        <v>83</v>
      </c>
      <c r="AY138" s="19" t="s">
        <v>159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9" t="s">
        <v>81</v>
      </c>
      <c r="BK138" s="226">
        <f>ROUND(I138*H138,2)</f>
        <v>0</v>
      </c>
      <c r="BL138" s="19" t="s">
        <v>257</v>
      </c>
      <c r="BM138" s="225" t="s">
        <v>2552</v>
      </c>
    </row>
    <row r="139" s="2" customFormat="1">
      <c r="A139" s="40"/>
      <c r="B139" s="41"/>
      <c r="C139" s="42"/>
      <c r="D139" s="234" t="s">
        <v>1106</v>
      </c>
      <c r="E139" s="42"/>
      <c r="F139" s="275" t="s">
        <v>2553</v>
      </c>
      <c r="G139" s="42"/>
      <c r="H139" s="42"/>
      <c r="I139" s="229"/>
      <c r="J139" s="42"/>
      <c r="K139" s="42"/>
      <c r="L139" s="46"/>
      <c r="M139" s="230"/>
      <c r="N139" s="231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1106</v>
      </c>
      <c r="AU139" s="19" t="s">
        <v>83</v>
      </c>
    </row>
    <row r="140" s="13" customFormat="1">
      <c r="A140" s="13"/>
      <c r="B140" s="232"/>
      <c r="C140" s="233"/>
      <c r="D140" s="234" t="s">
        <v>181</v>
      </c>
      <c r="E140" s="235" t="s">
        <v>19</v>
      </c>
      <c r="F140" s="236" t="s">
        <v>2554</v>
      </c>
      <c r="G140" s="233"/>
      <c r="H140" s="237">
        <v>1350</v>
      </c>
      <c r="I140" s="238"/>
      <c r="J140" s="233"/>
      <c r="K140" s="233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181</v>
      </c>
      <c r="AU140" s="243" t="s">
        <v>83</v>
      </c>
      <c r="AV140" s="13" t="s">
        <v>83</v>
      </c>
      <c r="AW140" s="13" t="s">
        <v>33</v>
      </c>
      <c r="AX140" s="13" t="s">
        <v>81</v>
      </c>
      <c r="AY140" s="243" t="s">
        <v>159</v>
      </c>
    </row>
    <row r="141" s="2" customFormat="1" ht="37.8" customHeight="1">
      <c r="A141" s="40"/>
      <c r="B141" s="41"/>
      <c r="C141" s="214" t="s">
        <v>290</v>
      </c>
      <c r="D141" s="214" t="s">
        <v>161</v>
      </c>
      <c r="E141" s="215" t="s">
        <v>2555</v>
      </c>
      <c r="F141" s="216" t="s">
        <v>2556</v>
      </c>
      <c r="G141" s="217" t="s">
        <v>172</v>
      </c>
      <c r="H141" s="218">
        <v>951</v>
      </c>
      <c r="I141" s="219"/>
      <c r="J141" s="220">
        <f>ROUND(I141*H141,2)</f>
        <v>0</v>
      </c>
      <c r="K141" s="216" t="s">
        <v>19</v>
      </c>
      <c r="L141" s="46"/>
      <c r="M141" s="221" t="s">
        <v>19</v>
      </c>
      <c r="N141" s="222" t="s">
        <v>44</v>
      </c>
      <c r="O141" s="86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257</v>
      </c>
      <c r="AT141" s="225" t="s">
        <v>161</v>
      </c>
      <c r="AU141" s="225" t="s">
        <v>83</v>
      </c>
      <c r="AY141" s="19" t="s">
        <v>159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81</v>
      </c>
      <c r="BK141" s="226">
        <f>ROUND(I141*H141,2)</f>
        <v>0</v>
      </c>
      <c r="BL141" s="19" t="s">
        <v>257</v>
      </c>
      <c r="BM141" s="225" t="s">
        <v>2557</v>
      </c>
    </row>
    <row r="142" s="2" customFormat="1" ht="16.5" customHeight="1">
      <c r="A142" s="40"/>
      <c r="B142" s="41"/>
      <c r="C142" s="255" t="s">
        <v>296</v>
      </c>
      <c r="D142" s="255" t="s">
        <v>244</v>
      </c>
      <c r="E142" s="256" t="s">
        <v>2558</v>
      </c>
      <c r="F142" s="257" t="s">
        <v>2559</v>
      </c>
      <c r="G142" s="258" t="s">
        <v>172</v>
      </c>
      <c r="H142" s="259">
        <v>540</v>
      </c>
      <c r="I142" s="260"/>
      <c r="J142" s="261">
        <f>ROUND(I142*H142,2)</f>
        <v>0</v>
      </c>
      <c r="K142" s="257" t="s">
        <v>19</v>
      </c>
      <c r="L142" s="262"/>
      <c r="M142" s="263" t="s">
        <v>19</v>
      </c>
      <c r="N142" s="264" t="s">
        <v>44</v>
      </c>
      <c r="O142" s="86"/>
      <c r="P142" s="223">
        <f>O142*H142</f>
        <v>0</v>
      </c>
      <c r="Q142" s="223">
        <v>0.16</v>
      </c>
      <c r="R142" s="223">
        <f>Q142*H142</f>
        <v>86.400000000000006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353</v>
      </c>
      <c r="AT142" s="225" t="s">
        <v>244</v>
      </c>
      <c r="AU142" s="225" t="s">
        <v>83</v>
      </c>
      <c r="AY142" s="19" t="s">
        <v>159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81</v>
      </c>
      <c r="BK142" s="226">
        <f>ROUND(I142*H142,2)</f>
        <v>0</v>
      </c>
      <c r="BL142" s="19" t="s">
        <v>257</v>
      </c>
      <c r="BM142" s="225" t="s">
        <v>2560</v>
      </c>
    </row>
    <row r="143" s="13" customFormat="1">
      <c r="A143" s="13"/>
      <c r="B143" s="232"/>
      <c r="C143" s="233"/>
      <c r="D143" s="234" t="s">
        <v>181</v>
      </c>
      <c r="E143" s="235" t="s">
        <v>19</v>
      </c>
      <c r="F143" s="236" t="s">
        <v>2561</v>
      </c>
      <c r="G143" s="233"/>
      <c r="H143" s="237">
        <v>540</v>
      </c>
      <c r="I143" s="238"/>
      <c r="J143" s="233"/>
      <c r="K143" s="233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181</v>
      </c>
      <c r="AU143" s="243" t="s">
        <v>83</v>
      </c>
      <c r="AV143" s="13" t="s">
        <v>83</v>
      </c>
      <c r="AW143" s="13" t="s">
        <v>33</v>
      </c>
      <c r="AX143" s="13" t="s">
        <v>81</v>
      </c>
      <c r="AY143" s="243" t="s">
        <v>159</v>
      </c>
    </row>
    <row r="144" s="2" customFormat="1" ht="16.5" customHeight="1">
      <c r="A144" s="40"/>
      <c r="B144" s="41"/>
      <c r="C144" s="255" t="s">
        <v>302</v>
      </c>
      <c r="D144" s="255" t="s">
        <v>244</v>
      </c>
      <c r="E144" s="256" t="s">
        <v>2562</v>
      </c>
      <c r="F144" s="257" t="s">
        <v>2563</v>
      </c>
      <c r="G144" s="258" t="s">
        <v>172</v>
      </c>
      <c r="H144" s="259">
        <v>411</v>
      </c>
      <c r="I144" s="260"/>
      <c r="J144" s="261">
        <f>ROUND(I144*H144,2)</f>
        <v>0</v>
      </c>
      <c r="K144" s="257" t="s">
        <v>19</v>
      </c>
      <c r="L144" s="262"/>
      <c r="M144" s="263" t="s">
        <v>19</v>
      </c>
      <c r="N144" s="264" t="s">
        <v>44</v>
      </c>
      <c r="O144" s="86"/>
      <c r="P144" s="223">
        <f>O144*H144</f>
        <v>0</v>
      </c>
      <c r="Q144" s="223">
        <v>0.25</v>
      </c>
      <c r="R144" s="223">
        <f>Q144*H144</f>
        <v>102.75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353</v>
      </c>
      <c r="AT144" s="225" t="s">
        <v>244</v>
      </c>
      <c r="AU144" s="225" t="s">
        <v>83</v>
      </c>
      <c r="AY144" s="19" t="s">
        <v>159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81</v>
      </c>
      <c r="BK144" s="226">
        <f>ROUND(I144*H144,2)</f>
        <v>0</v>
      </c>
      <c r="BL144" s="19" t="s">
        <v>257</v>
      </c>
      <c r="BM144" s="225" t="s">
        <v>2564</v>
      </c>
    </row>
    <row r="145" s="13" customFormat="1">
      <c r="A145" s="13"/>
      <c r="B145" s="232"/>
      <c r="C145" s="233"/>
      <c r="D145" s="234" t="s">
        <v>181</v>
      </c>
      <c r="E145" s="235" t="s">
        <v>19</v>
      </c>
      <c r="F145" s="236" t="s">
        <v>2565</v>
      </c>
      <c r="G145" s="233"/>
      <c r="H145" s="237">
        <v>411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181</v>
      </c>
      <c r="AU145" s="243" t="s">
        <v>83</v>
      </c>
      <c r="AV145" s="13" t="s">
        <v>83</v>
      </c>
      <c r="AW145" s="13" t="s">
        <v>33</v>
      </c>
      <c r="AX145" s="13" t="s">
        <v>81</v>
      </c>
      <c r="AY145" s="243" t="s">
        <v>159</v>
      </c>
    </row>
    <row r="146" s="2" customFormat="1" ht="49.05" customHeight="1">
      <c r="A146" s="40"/>
      <c r="B146" s="41"/>
      <c r="C146" s="214" t="s">
        <v>308</v>
      </c>
      <c r="D146" s="214" t="s">
        <v>161</v>
      </c>
      <c r="E146" s="215" t="s">
        <v>2566</v>
      </c>
      <c r="F146" s="216" t="s">
        <v>2567</v>
      </c>
      <c r="G146" s="217" t="s">
        <v>172</v>
      </c>
      <c r="H146" s="218">
        <v>94</v>
      </c>
      <c r="I146" s="219"/>
      <c r="J146" s="220">
        <f>ROUND(I146*H146,2)</f>
        <v>0</v>
      </c>
      <c r="K146" s="216" t="s">
        <v>19</v>
      </c>
      <c r="L146" s="46"/>
      <c r="M146" s="221" t="s">
        <v>19</v>
      </c>
      <c r="N146" s="222" t="s">
        <v>44</v>
      </c>
      <c r="O146" s="86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257</v>
      </c>
      <c r="AT146" s="225" t="s">
        <v>161</v>
      </c>
      <c r="AU146" s="225" t="s">
        <v>83</v>
      </c>
      <c r="AY146" s="19" t="s">
        <v>159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81</v>
      </c>
      <c r="BK146" s="226">
        <f>ROUND(I146*H146,2)</f>
        <v>0</v>
      </c>
      <c r="BL146" s="19" t="s">
        <v>257</v>
      </c>
      <c r="BM146" s="225" t="s">
        <v>2568</v>
      </c>
    </row>
    <row r="147" s="2" customFormat="1" ht="16.5" customHeight="1">
      <c r="A147" s="40"/>
      <c r="B147" s="41"/>
      <c r="C147" s="255" t="s">
        <v>315</v>
      </c>
      <c r="D147" s="255" t="s">
        <v>244</v>
      </c>
      <c r="E147" s="256" t="s">
        <v>2569</v>
      </c>
      <c r="F147" s="257" t="s">
        <v>2570</v>
      </c>
      <c r="G147" s="258" t="s">
        <v>172</v>
      </c>
      <c r="H147" s="259">
        <v>94</v>
      </c>
      <c r="I147" s="260"/>
      <c r="J147" s="261">
        <f>ROUND(I147*H147,2)</f>
        <v>0</v>
      </c>
      <c r="K147" s="257" t="s">
        <v>19</v>
      </c>
      <c r="L147" s="262"/>
      <c r="M147" s="263" t="s">
        <v>19</v>
      </c>
      <c r="N147" s="264" t="s">
        <v>44</v>
      </c>
      <c r="O147" s="86"/>
      <c r="P147" s="223">
        <f>O147*H147</f>
        <v>0</v>
      </c>
      <c r="Q147" s="223">
        <v>0.64000000000000001</v>
      </c>
      <c r="R147" s="223">
        <f>Q147*H147</f>
        <v>60.160000000000004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353</v>
      </c>
      <c r="AT147" s="225" t="s">
        <v>244</v>
      </c>
      <c r="AU147" s="225" t="s">
        <v>83</v>
      </c>
      <c r="AY147" s="19" t="s">
        <v>159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81</v>
      </c>
      <c r="BK147" s="226">
        <f>ROUND(I147*H147,2)</f>
        <v>0</v>
      </c>
      <c r="BL147" s="19" t="s">
        <v>257</v>
      </c>
      <c r="BM147" s="225" t="s">
        <v>2571</v>
      </c>
    </row>
    <row r="148" s="13" customFormat="1">
      <c r="A148" s="13"/>
      <c r="B148" s="232"/>
      <c r="C148" s="233"/>
      <c r="D148" s="234" t="s">
        <v>181</v>
      </c>
      <c r="E148" s="235" t="s">
        <v>19</v>
      </c>
      <c r="F148" s="236" t="s">
        <v>2572</v>
      </c>
      <c r="G148" s="233"/>
      <c r="H148" s="237">
        <v>94</v>
      </c>
      <c r="I148" s="238"/>
      <c r="J148" s="233"/>
      <c r="K148" s="233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181</v>
      </c>
      <c r="AU148" s="243" t="s">
        <v>83</v>
      </c>
      <c r="AV148" s="13" t="s">
        <v>83</v>
      </c>
      <c r="AW148" s="13" t="s">
        <v>33</v>
      </c>
      <c r="AX148" s="13" t="s">
        <v>81</v>
      </c>
      <c r="AY148" s="243" t="s">
        <v>159</v>
      </c>
    </row>
    <row r="149" s="2" customFormat="1" ht="49.05" customHeight="1">
      <c r="A149" s="40"/>
      <c r="B149" s="41"/>
      <c r="C149" s="214" t="s">
        <v>321</v>
      </c>
      <c r="D149" s="214" t="s">
        <v>161</v>
      </c>
      <c r="E149" s="215" t="s">
        <v>2573</v>
      </c>
      <c r="F149" s="216" t="s">
        <v>2574</v>
      </c>
      <c r="G149" s="217" t="s">
        <v>172</v>
      </c>
      <c r="H149" s="218">
        <v>98</v>
      </c>
      <c r="I149" s="219"/>
      <c r="J149" s="220">
        <f>ROUND(I149*H149,2)</f>
        <v>0</v>
      </c>
      <c r="K149" s="216" t="s">
        <v>19</v>
      </c>
      <c r="L149" s="46"/>
      <c r="M149" s="221" t="s">
        <v>19</v>
      </c>
      <c r="N149" s="222" t="s">
        <v>44</v>
      </c>
      <c r="O149" s="86"/>
      <c r="P149" s="223">
        <f>O149*H149</f>
        <v>0</v>
      </c>
      <c r="Q149" s="223">
        <v>0</v>
      </c>
      <c r="R149" s="223">
        <f>Q149*H149</f>
        <v>0</v>
      </c>
      <c r="S149" s="223">
        <v>0</v>
      </c>
      <c r="T149" s="224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5" t="s">
        <v>257</v>
      </c>
      <c r="AT149" s="225" t="s">
        <v>161</v>
      </c>
      <c r="AU149" s="225" t="s">
        <v>83</v>
      </c>
      <c r="AY149" s="19" t="s">
        <v>159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9" t="s">
        <v>81</v>
      </c>
      <c r="BK149" s="226">
        <f>ROUND(I149*H149,2)</f>
        <v>0</v>
      </c>
      <c r="BL149" s="19" t="s">
        <v>257</v>
      </c>
      <c r="BM149" s="225" t="s">
        <v>2575</v>
      </c>
    </row>
    <row r="150" s="2" customFormat="1" ht="24.15" customHeight="1">
      <c r="A150" s="40"/>
      <c r="B150" s="41"/>
      <c r="C150" s="255" t="s">
        <v>327</v>
      </c>
      <c r="D150" s="255" t="s">
        <v>244</v>
      </c>
      <c r="E150" s="256" t="s">
        <v>2576</v>
      </c>
      <c r="F150" s="257" t="s">
        <v>2577</v>
      </c>
      <c r="G150" s="258" t="s">
        <v>172</v>
      </c>
      <c r="H150" s="259">
        <v>98</v>
      </c>
      <c r="I150" s="260"/>
      <c r="J150" s="261">
        <f>ROUND(I150*H150,2)</f>
        <v>0</v>
      </c>
      <c r="K150" s="257" t="s">
        <v>19</v>
      </c>
      <c r="L150" s="262"/>
      <c r="M150" s="263" t="s">
        <v>19</v>
      </c>
      <c r="N150" s="264" t="s">
        <v>44</v>
      </c>
      <c r="O150" s="86"/>
      <c r="P150" s="223">
        <f>O150*H150</f>
        <v>0</v>
      </c>
      <c r="Q150" s="223">
        <v>0.00147</v>
      </c>
      <c r="R150" s="223">
        <f>Q150*H150</f>
        <v>0.14405999999999999</v>
      </c>
      <c r="S150" s="223">
        <v>0</v>
      </c>
      <c r="T150" s="22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353</v>
      </c>
      <c r="AT150" s="225" t="s">
        <v>244</v>
      </c>
      <c r="AU150" s="225" t="s">
        <v>83</v>
      </c>
      <c r="AY150" s="19" t="s">
        <v>159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81</v>
      </c>
      <c r="BK150" s="226">
        <f>ROUND(I150*H150,2)</f>
        <v>0</v>
      </c>
      <c r="BL150" s="19" t="s">
        <v>257</v>
      </c>
      <c r="BM150" s="225" t="s">
        <v>2578</v>
      </c>
    </row>
    <row r="151" s="13" customFormat="1">
      <c r="A151" s="13"/>
      <c r="B151" s="232"/>
      <c r="C151" s="233"/>
      <c r="D151" s="234" t="s">
        <v>181</v>
      </c>
      <c r="E151" s="235" t="s">
        <v>19</v>
      </c>
      <c r="F151" s="236" t="s">
        <v>2579</v>
      </c>
      <c r="G151" s="233"/>
      <c r="H151" s="237">
        <v>98</v>
      </c>
      <c r="I151" s="238"/>
      <c r="J151" s="233"/>
      <c r="K151" s="233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181</v>
      </c>
      <c r="AU151" s="243" t="s">
        <v>83</v>
      </c>
      <c r="AV151" s="13" t="s">
        <v>83</v>
      </c>
      <c r="AW151" s="13" t="s">
        <v>33</v>
      </c>
      <c r="AX151" s="13" t="s">
        <v>81</v>
      </c>
      <c r="AY151" s="243" t="s">
        <v>159</v>
      </c>
    </row>
    <row r="152" s="2" customFormat="1" ht="49.05" customHeight="1">
      <c r="A152" s="40"/>
      <c r="B152" s="41"/>
      <c r="C152" s="214" t="s">
        <v>333</v>
      </c>
      <c r="D152" s="214" t="s">
        <v>161</v>
      </c>
      <c r="E152" s="215" t="s">
        <v>2580</v>
      </c>
      <c r="F152" s="216" t="s">
        <v>2581</v>
      </c>
      <c r="G152" s="217" t="s">
        <v>172</v>
      </c>
      <c r="H152" s="218">
        <v>776</v>
      </c>
      <c r="I152" s="219"/>
      <c r="J152" s="220">
        <f>ROUND(I152*H152,2)</f>
        <v>0</v>
      </c>
      <c r="K152" s="216" t="s">
        <v>19</v>
      </c>
      <c r="L152" s="46"/>
      <c r="M152" s="221" t="s">
        <v>19</v>
      </c>
      <c r="N152" s="222" t="s">
        <v>44</v>
      </c>
      <c r="O152" s="86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257</v>
      </c>
      <c r="AT152" s="225" t="s">
        <v>161</v>
      </c>
      <c r="AU152" s="225" t="s">
        <v>83</v>
      </c>
      <c r="AY152" s="19" t="s">
        <v>159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81</v>
      </c>
      <c r="BK152" s="226">
        <f>ROUND(I152*H152,2)</f>
        <v>0</v>
      </c>
      <c r="BL152" s="19" t="s">
        <v>257</v>
      </c>
      <c r="BM152" s="225" t="s">
        <v>2582</v>
      </c>
    </row>
    <row r="153" s="2" customFormat="1" ht="24.15" customHeight="1">
      <c r="A153" s="40"/>
      <c r="B153" s="41"/>
      <c r="C153" s="255" t="s">
        <v>341</v>
      </c>
      <c r="D153" s="255" t="s">
        <v>244</v>
      </c>
      <c r="E153" s="256" t="s">
        <v>2583</v>
      </c>
      <c r="F153" s="257" t="s">
        <v>2584</v>
      </c>
      <c r="G153" s="258" t="s">
        <v>172</v>
      </c>
      <c r="H153" s="259">
        <v>675</v>
      </c>
      <c r="I153" s="260"/>
      <c r="J153" s="261">
        <f>ROUND(I153*H153,2)</f>
        <v>0</v>
      </c>
      <c r="K153" s="257" t="s">
        <v>19</v>
      </c>
      <c r="L153" s="262"/>
      <c r="M153" s="263" t="s">
        <v>19</v>
      </c>
      <c r="N153" s="264" t="s">
        <v>44</v>
      </c>
      <c r="O153" s="86"/>
      <c r="P153" s="223">
        <f>O153*H153</f>
        <v>0</v>
      </c>
      <c r="Q153" s="223">
        <v>0.00034000000000000002</v>
      </c>
      <c r="R153" s="223">
        <f>Q153*H153</f>
        <v>0.22950000000000001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353</v>
      </c>
      <c r="AT153" s="225" t="s">
        <v>244</v>
      </c>
      <c r="AU153" s="225" t="s">
        <v>83</v>
      </c>
      <c r="AY153" s="19" t="s">
        <v>159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81</v>
      </c>
      <c r="BK153" s="226">
        <f>ROUND(I153*H153,2)</f>
        <v>0</v>
      </c>
      <c r="BL153" s="19" t="s">
        <v>257</v>
      </c>
      <c r="BM153" s="225" t="s">
        <v>2585</v>
      </c>
    </row>
    <row r="154" s="13" customFormat="1">
      <c r="A154" s="13"/>
      <c r="B154" s="232"/>
      <c r="C154" s="233"/>
      <c r="D154" s="234" t="s">
        <v>181</v>
      </c>
      <c r="E154" s="235" t="s">
        <v>19</v>
      </c>
      <c r="F154" s="236" t="s">
        <v>2586</v>
      </c>
      <c r="G154" s="233"/>
      <c r="H154" s="237">
        <v>675</v>
      </c>
      <c r="I154" s="238"/>
      <c r="J154" s="233"/>
      <c r="K154" s="233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181</v>
      </c>
      <c r="AU154" s="243" t="s">
        <v>83</v>
      </c>
      <c r="AV154" s="13" t="s">
        <v>83</v>
      </c>
      <c r="AW154" s="13" t="s">
        <v>33</v>
      </c>
      <c r="AX154" s="13" t="s">
        <v>81</v>
      </c>
      <c r="AY154" s="243" t="s">
        <v>159</v>
      </c>
    </row>
    <row r="155" s="2" customFormat="1" ht="24.15" customHeight="1">
      <c r="A155" s="40"/>
      <c r="B155" s="41"/>
      <c r="C155" s="255" t="s">
        <v>347</v>
      </c>
      <c r="D155" s="255" t="s">
        <v>244</v>
      </c>
      <c r="E155" s="256" t="s">
        <v>2587</v>
      </c>
      <c r="F155" s="257" t="s">
        <v>2588</v>
      </c>
      <c r="G155" s="258" t="s">
        <v>172</v>
      </c>
      <c r="H155" s="259">
        <v>101</v>
      </c>
      <c r="I155" s="260"/>
      <c r="J155" s="261">
        <f>ROUND(I155*H155,2)</f>
        <v>0</v>
      </c>
      <c r="K155" s="257" t="s">
        <v>19</v>
      </c>
      <c r="L155" s="262"/>
      <c r="M155" s="263" t="s">
        <v>19</v>
      </c>
      <c r="N155" s="264" t="s">
        <v>44</v>
      </c>
      <c r="O155" s="86"/>
      <c r="P155" s="223">
        <f>O155*H155</f>
        <v>0</v>
      </c>
      <c r="Q155" s="223">
        <v>0.00052999999999999998</v>
      </c>
      <c r="R155" s="223">
        <f>Q155*H155</f>
        <v>0.053530000000000001</v>
      </c>
      <c r="S155" s="223">
        <v>0</v>
      </c>
      <c r="T155" s="224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5" t="s">
        <v>353</v>
      </c>
      <c r="AT155" s="225" t="s">
        <v>244</v>
      </c>
      <c r="AU155" s="225" t="s">
        <v>83</v>
      </c>
      <c r="AY155" s="19" t="s">
        <v>159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9" t="s">
        <v>81</v>
      </c>
      <c r="BK155" s="226">
        <f>ROUND(I155*H155,2)</f>
        <v>0</v>
      </c>
      <c r="BL155" s="19" t="s">
        <v>257</v>
      </c>
      <c r="BM155" s="225" t="s">
        <v>2589</v>
      </c>
    </row>
    <row r="156" s="13" customFormat="1">
      <c r="A156" s="13"/>
      <c r="B156" s="232"/>
      <c r="C156" s="233"/>
      <c r="D156" s="234" t="s">
        <v>181</v>
      </c>
      <c r="E156" s="235" t="s">
        <v>19</v>
      </c>
      <c r="F156" s="236" t="s">
        <v>2590</v>
      </c>
      <c r="G156" s="233"/>
      <c r="H156" s="237">
        <v>101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181</v>
      </c>
      <c r="AU156" s="243" t="s">
        <v>83</v>
      </c>
      <c r="AV156" s="13" t="s">
        <v>83</v>
      </c>
      <c r="AW156" s="13" t="s">
        <v>33</v>
      </c>
      <c r="AX156" s="13" t="s">
        <v>81</v>
      </c>
      <c r="AY156" s="243" t="s">
        <v>159</v>
      </c>
    </row>
    <row r="157" s="2" customFormat="1" ht="33" customHeight="1">
      <c r="A157" s="40"/>
      <c r="B157" s="41"/>
      <c r="C157" s="214" t="s">
        <v>353</v>
      </c>
      <c r="D157" s="214" t="s">
        <v>161</v>
      </c>
      <c r="E157" s="215" t="s">
        <v>2591</v>
      </c>
      <c r="F157" s="216" t="s">
        <v>2592</v>
      </c>
      <c r="G157" s="217" t="s">
        <v>363</v>
      </c>
      <c r="H157" s="218">
        <v>3</v>
      </c>
      <c r="I157" s="219"/>
      <c r="J157" s="220">
        <f>ROUND(I157*H157,2)</f>
        <v>0</v>
      </c>
      <c r="K157" s="216" t="s">
        <v>19</v>
      </c>
      <c r="L157" s="46"/>
      <c r="M157" s="221" t="s">
        <v>19</v>
      </c>
      <c r="N157" s="222" t="s">
        <v>44</v>
      </c>
      <c r="O157" s="86"/>
      <c r="P157" s="223">
        <f>O157*H157</f>
        <v>0</v>
      </c>
      <c r="Q157" s="223">
        <v>0</v>
      </c>
      <c r="R157" s="223">
        <f>Q157*H157</f>
        <v>0</v>
      </c>
      <c r="S157" s="223">
        <v>0</v>
      </c>
      <c r="T157" s="224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257</v>
      </c>
      <c r="AT157" s="225" t="s">
        <v>161</v>
      </c>
      <c r="AU157" s="225" t="s">
        <v>83</v>
      </c>
      <c r="AY157" s="19" t="s">
        <v>159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81</v>
      </c>
      <c r="BK157" s="226">
        <f>ROUND(I157*H157,2)</f>
        <v>0</v>
      </c>
      <c r="BL157" s="19" t="s">
        <v>257</v>
      </c>
      <c r="BM157" s="225" t="s">
        <v>2593</v>
      </c>
    </row>
    <row r="158" s="2" customFormat="1" ht="37.8" customHeight="1">
      <c r="A158" s="40"/>
      <c r="B158" s="41"/>
      <c r="C158" s="214" t="s">
        <v>360</v>
      </c>
      <c r="D158" s="214" t="s">
        <v>161</v>
      </c>
      <c r="E158" s="215" t="s">
        <v>2594</v>
      </c>
      <c r="F158" s="216" t="s">
        <v>2595</v>
      </c>
      <c r="G158" s="217" t="s">
        <v>363</v>
      </c>
      <c r="H158" s="218">
        <v>52</v>
      </c>
      <c r="I158" s="219"/>
      <c r="J158" s="220">
        <f>ROUND(I158*H158,2)</f>
        <v>0</v>
      </c>
      <c r="K158" s="216" t="s">
        <v>19</v>
      </c>
      <c r="L158" s="46"/>
      <c r="M158" s="221" t="s">
        <v>19</v>
      </c>
      <c r="N158" s="222" t="s">
        <v>44</v>
      </c>
      <c r="O158" s="86"/>
      <c r="P158" s="223">
        <f>O158*H158</f>
        <v>0</v>
      </c>
      <c r="Q158" s="223">
        <v>0</v>
      </c>
      <c r="R158" s="223">
        <f>Q158*H158</f>
        <v>0</v>
      </c>
      <c r="S158" s="223">
        <v>0</v>
      </c>
      <c r="T158" s="224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5" t="s">
        <v>257</v>
      </c>
      <c r="AT158" s="225" t="s">
        <v>161</v>
      </c>
      <c r="AU158" s="225" t="s">
        <v>83</v>
      </c>
      <c r="AY158" s="19" t="s">
        <v>159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9" t="s">
        <v>81</v>
      </c>
      <c r="BK158" s="226">
        <f>ROUND(I158*H158,2)</f>
        <v>0</v>
      </c>
      <c r="BL158" s="19" t="s">
        <v>257</v>
      </c>
      <c r="BM158" s="225" t="s">
        <v>2596</v>
      </c>
    </row>
    <row r="159" s="2" customFormat="1" ht="37.8" customHeight="1">
      <c r="A159" s="40"/>
      <c r="B159" s="41"/>
      <c r="C159" s="214" t="s">
        <v>366</v>
      </c>
      <c r="D159" s="214" t="s">
        <v>161</v>
      </c>
      <c r="E159" s="215" t="s">
        <v>2597</v>
      </c>
      <c r="F159" s="216" t="s">
        <v>2598</v>
      </c>
      <c r="G159" s="217" t="s">
        <v>363</v>
      </c>
      <c r="H159" s="218">
        <v>7</v>
      </c>
      <c r="I159" s="219"/>
      <c r="J159" s="220">
        <f>ROUND(I159*H159,2)</f>
        <v>0</v>
      </c>
      <c r="K159" s="216" t="s">
        <v>19</v>
      </c>
      <c r="L159" s="46"/>
      <c r="M159" s="221" t="s">
        <v>19</v>
      </c>
      <c r="N159" s="222" t="s">
        <v>44</v>
      </c>
      <c r="O159" s="86"/>
      <c r="P159" s="223">
        <f>O159*H159</f>
        <v>0</v>
      </c>
      <c r="Q159" s="223">
        <v>0</v>
      </c>
      <c r="R159" s="223">
        <f>Q159*H159</f>
        <v>0</v>
      </c>
      <c r="S159" s="223">
        <v>0</v>
      </c>
      <c r="T159" s="224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5" t="s">
        <v>257</v>
      </c>
      <c r="AT159" s="225" t="s">
        <v>161</v>
      </c>
      <c r="AU159" s="225" t="s">
        <v>83</v>
      </c>
      <c r="AY159" s="19" t="s">
        <v>159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9" t="s">
        <v>81</v>
      </c>
      <c r="BK159" s="226">
        <f>ROUND(I159*H159,2)</f>
        <v>0</v>
      </c>
      <c r="BL159" s="19" t="s">
        <v>257</v>
      </c>
      <c r="BM159" s="225" t="s">
        <v>2599</v>
      </c>
    </row>
    <row r="160" s="2" customFormat="1" ht="24.15" customHeight="1">
      <c r="A160" s="40"/>
      <c r="B160" s="41"/>
      <c r="C160" s="255" t="s">
        <v>371</v>
      </c>
      <c r="D160" s="255" t="s">
        <v>244</v>
      </c>
      <c r="E160" s="256" t="s">
        <v>2600</v>
      </c>
      <c r="F160" s="257" t="s">
        <v>2601</v>
      </c>
      <c r="G160" s="258" t="s">
        <v>363</v>
      </c>
      <c r="H160" s="259">
        <v>21</v>
      </c>
      <c r="I160" s="260"/>
      <c r="J160" s="261">
        <f>ROUND(I160*H160,2)</f>
        <v>0</v>
      </c>
      <c r="K160" s="257" t="s">
        <v>19</v>
      </c>
      <c r="L160" s="262"/>
      <c r="M160" s="263" t="s">
        <v>19</v>
      </c>
      <c r="N160" s="264" t="s">
        <v>44</v>
      </c>
      <c r="O160" s="86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5" t="s">
        <v>353</v>
      </c>
      <c r="AT160" s="225" t="s">
        <v>244</v>
      </c>
      <c r="AU160" s="225" t="s">
        <v>83</v>
      </c>
      <c r="AY160" s="19" t="s">
        <v>159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9" t="s">
        <v>81</v>
      </c>
      <c r="BK160" s="226">
        <f>ROUND(I160*H160,2)</f>
        <v>0</v>
      </c>
      <c r="BL160" s="19" t="s">
        <v>257</v>
      </c>
      <c r="BM160" s="225" t="s">
        <v>2602</v>
      </c>
    </row>
    <row r="161" s="2" customFormat="1" ht="24.15" customHeight="1">
      <c r="A161" s="40"/>
      <c r="B161" s="41"/>
      <c r="C161" s="255" t="s">
        <v>376</v>
      </c>
      <c r="D161" s="255" t="s">
        <v>244</v>
      </c>
      <c r="E161" s="256" t="s">
        <v>2603</v>
      </c>
      <c r="F161" s="257" t="s">
        <v>2604</v>
      </c>
      <c r="G161" s="258" t="s">
        <v>363</v>
      </c>
      <c r="H161" s="259">
        <v>34</v>
      </c>
      <c r="I161" s="260"/>
      <c r="J161" s="261">
        <f>ROUND(I161*H161,2)</f>
        <v>0</v>
      </c>
      <c r="K161" s="257" t="s">
        <v>19</v>
      </c>
      <c r="L161" s="262"/>
      <c r="M161" s="263" t="s">
        <v>19</v>
      </c>
      <c r="N161" s="264" t="s">
        <v>44</v>
      </c>
      <c r="O161" s="86"/>
      <c r="P161" s="223">
        <f>O161*H161</f>
        <v>0</v>
      </c>
      <c r="Q161" s="223">
        <v>0</v>
      </c>
      <c r="R161" s="223">
        <f>Q161*H161</f>
        <v>0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353</v>
      </c>
      <c r="AT161" s="225" t="s">
        <v>244</v>
      </c>
      <c r="AU161" s="225" t="s">
        <v>83</v>
      </c>
      <c r="AY161" s="19" t="s">
        <v>159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81</v>
      </c>
      <c r="BK161" s="226">
        <f>ROUND(I161*H161,2)</f>
        <v>0</v>
      </c>
      <c r="BL161" s="19" t="s">
        <v>257</v>
      </c>
      <c r="BM161" s="225" t="s">
        <v>2605</v>
      </c>
    </row>
    <row r="162" s="2" customFormat="1" ht="24.15" customHeight="1">
      <c r="A162" s="40"/>
      <c r="B162" s="41"/>
      <c r="C162" s="255" t="s">
        <v>382</v>
      </c>
      <c r="D162" s="255" t="s">
        <v>244</v>
      </c>
      <c r="E162" s="256" t="s">
        <v>2606</v>
      </c>
      <c r="F162" s="257" t="s">
        <v>2607</v>
      </c>
      <c r="G162" s="258" t="s">
        <v>363</v>
      </c>
      <c r="H162" s="259">
        <v>15</v>
      </c>
      <c r="I162" s="260"/>
      <c r="J162" s="261">
        <f>ROUND(I162*H162,2)</f>
        <v>0</v>
      </c>
      <c r="K162" s="257" t="s">
        <v>19</v>
      </c>
      <c r="L162" s="262"/>
      <c r="M162" s="263" t="s">
        <v>19</v>
      </c>
      <c r="N162" s="264" t="s">
        <v>44</v>
      </c>
      <c r="O162" s="86"/>
      <c r="P162" s="223">
        <f>O162*H162</f>
        <v>0</v>
      </c>
      <c r="Q162" s="223">
        <v>0</v>
      </c>
      <c r="R162" s="223">
        <f>Q162*H162</f>
        <v>0</v>
      </c>
      <c r="S162" s="223">
        <v>0</v>
      </c>
      <c r="T162" s="224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5" t="s">
        <v>353</v>
      </c>
      <c r="AT162" s="225" t="s">
        <v>244</v>
      </c>
      <c r="AU162" s="225" t="s">
        <v>83</v>
      </c>
      <c r="AY162" s="19" t="s">
        <v>159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9" t="s">
        <v>81</v>
      </c>
      <c r="BK162" s="226">
        <f>ROUND(I162*H162,2)</f>
        <v>0</v>
      </c>
      <c r="BL162" s="19" t="s">
        <v>257</v>
      </c>
      <c r="BM162" s="225" t="s">
        <v>2608</v>
      </c>
    </row>
    <row r="163" s="2" customFormat="1" ht="44.25" customHeight="1">
      <c r="A163" s="40"/>
      <c r="B163" s="41"/>
      <c r="C163" s="214" t="s">
        <v>386</v>
      </c>
      <c r="D163" s="214" t="s">
        <v>161</v>
      </c>
      <c r="E163" s="215" t="s">
        <v>2609</v>
      </c>
      <c r="F163" s="216" t="s">
        <v>2610</v>
      </c>
      <c r="G163" s="217" t="s">
        <v>363</v>
      </c>
      <c r="H163" s="218">
        <v>18</v>
      </c>
      <c r="I163" s="219"/>
      <c r="J163" s="220">
        <f>ROUND(I163*H163,2)</f>
        <v>0</v>
      </c>
      <c r="K163" s="216" t="s">
        <v>19</v>
      </c>
      <c r="L163" s="46"/>
      <c r="M163" s="221" t="s">
        <v>19</v>
      </c>
      <c r="N163" s="222" t="s">
        <v>44</v>
      </c>
      <c r="O163" s="86"/>
      <c r="P163" s="223">
        <f>O163*H163</f>
        <v>0</v>
      </c>
      <c r="Q163" s="223">
        <v>0</v>
      </c>
      <c r="R163" s="223">
        <f>Q163*H163</f>
        <v>0</v>
      </c>
      <c r="S163" s="223">
        <v>0</v>
      </c>
      <c r="T163" s="224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5" t="s">
        <v>257</v>
      </c>
      <c r="AT163" s="225" t="s">
        <v>161</v>
      </c>
      <c r="AU163" s="225" t="s">
        <v>83</v>
      </c>
      <c r="AY163" s="19" t="s">
        <v>159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9" t="s">
        <v>81</v>
      </c>
      <c r="BK163" s="226">
        <f>ROUND(I163*H163,2)</f>
        <v>0</v>
      </c>
      <c r="BL163" s="19" t="s">
        <v>257</v>
      </c>
      <c r="BM163" s="225" t="s">
        <v>2611</v>
      </c>
    </row>
    <row r="164" s="2" customFormat="1" ht="16.5" customHeight="1">
      <c r="A164" s="40"/>
      <c r="B164" s="41"/>
      <c r="C164" s="255" t="s">
        <v>390</v>
      </c>
      <c r="D164" s="255" t="s">
        <v>244</v>
      </c>
      <c r="E164" s="256" t="s">
        <v>2612</v>
      </c>
      <c r="F164" s="257" t="s">
        <v>2613</v>
      </c>
      <c r="G164" s="258" t="s">
        <v>363</v>
      </c>
      <c r="H164" s="259">
        <v>5</v>
      </c>
      <c r="I164" s="260"/>
      <c r="J164" s="261">
        <f>ROUND(I164*H164,2)</f>
        <v>0</v>
      </c>
      <c r="K164" s="257" t="s">
        <v>19</v>
      </c>
      <c r="L164" s="262"/>
      <c r="M164" s="263" t="s">
        <v>19</v>
      </c>
      <c r="N164" s="264" t="s">
        <v>44</v>
      </c>
      <c r="O164" s="86"/>
      <c r="P164" s="223">
        <f>O164*H164</f>
        <v>0</v>
      </c>
      <c r="Q164" s="223">
        <v>4.0000000000000003E-05</v>
      </c>
      <c r="R164" s="223">
        <f>Q164*H164</f>
        <v>0.00020000000000000001</v>
      </c>
      <c r="S164" s="223">
        <v>0</v>
      </c>
      <c r="T164" s="224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5" t="s">
        <v>353</v>
      </c>
      <c r="AT164" s="225" t="s">
        <v>244</v>
      </c>
      <c r="AU164" s="225" t="s">
        <v>83</v>
      </c>
      <c r="AY164" s="19" t="s">
        <v>159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9" t="s">
        <v>81</v>
      </c>
      <c r="BK164" s="226">
        <f>ROUND(I164*H164,2)</f>
        <v>0</v>
      </c>
      <c r="BL164" s="19" t="s">
        <v>257</v>
      </c>
      <c r="BM164" s="225" t="s">
        <v>2614</v>
      </c>
    </row>
    <row r="165" s="2" customFormat="1" ht="16.5" customHeight="1">
      <c r="A165" s="40"/>
      <c r="B165" s="41"/>
      <c r="C165" s="255" t="s">
        <v>395</v>
      </c>
      <c r="D165" s="255" t="s">
        <v>244</v>
      </c>
      <c r="E165" s="256" t="s">
        <v>2615</v>
      </c>
      <c r="F165" s="257" t="s">
        <v>2616</v>
      </c>
      <c r="G165" s="258" t="s">
        <v>363</v>
      </c>
      <c r="H165" s="259">
        <v>10</v>
      </c>
      <c r="I165" s="260"/>
      <c r="J165" s="261">
        <f>ROUND(I165*H165,2)</f>
        <v>0</v>
      </c>
      <c r="K165" s="257" t="s">
        <v>19</v>
      </c>
      <c r="L165" s="262"/>
      <c r="M165" s="263" t="s">
        <v>19</v>
      </c>
      <c r="N165" s="264" t="s">
        <v>44</v>
      </c>
      <c r="O165" s="86"/>
      <c r="P165" s="223">
        <f>O165*H165</f>
        <v>0</v>
      </c>
      <c r="Q165" s="223">
        <v>4.0000000000000003E-05</v>
      </c>
      <c r="R165" s="223">
        <f>Q165*H165</f>
        <v>0.00040000000000000002</v>
      </c>
      <c r="S165" s="223">
        <v>0</v>
      </c>
      <c r="T165" s="224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5" t="s">
        <v>353</v>
      </c>
      <c r="AT165" s="225" t="s">
        <v>244</v>
      </c>
      <c r="AU165" s="225" t="s">
        <v>83</v>
      </c>
      <c r="AY165" s="19" t="s">
        <v>159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9" t="s">
        <v>81</v>
      </c>
      <c r="BK165" s="226">
        <f>ROUND(I165*H165,2)</f>
        <v>0</v>
      </c>
      <c r="BL165" s="19" t="s">
        <v>257</v>
      </c>
      <c r="BM165" s="225" t="s">
        <v>2617</v>
      </c>
    </row>
    <row r="166" s="2" customFormat="1" ht="16.5" customHeight="1">
      <c r="A166" s="40"/>
      <c r="B166" s="41"/>
      <c r="C166" s="255" t="s">
        <v>400</v>
      </c>
      <c r="D166" s="255" t="s">
        <v>244</v>
      </c>
      <c r="E166" s="256" t="s">
        <v>2618</v>
      </c>
      <c r="F166" s="257" t="s">
        <v>2616</v>
      </c>
      <c r="G166" s="258" t="s">
        <v>363</v>
      </c>
      <c r="H166" s="259">
        <v>1</v>
      </c>
      <c r="I166" s="260"/>
      <c r="J166" s="261">
        <f>ROUND(I166*H166,2)</f>
        <v>0</v>
      </c>
      <c r="K166" s="257" t="s">
        <v>19</v>
      </c>
      <c r="L166" s="262"/>
      <c r="M166" s="263" t="s">
        <v>19</v>
      </c>
      <c r="N166" s="264" t="s">
        <v>44</v>
      </c>
      <c r="O166" s="86"/>
      <c r="P166" s="223">
        <f>O166*H166</f>
        <v>0</v>
      </c>
      <c r="Q166" s="223">
        <v>4.0000000000000003E-05</v>
      </c>
      <c r="R166" s="223">
        <f>Q166*H166</f>
        <v>4.0000000000000003E-05</v>
      </c>
      <c r="S166" s="223">
        <v>0</v>
      </c>
      <c r="T166" s="224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5" t="s">
        <v>353</v>
      </c>
      <c r="AT166" s="225" t="s">
        <v>244</v>
      </c>
      <c r="AU166" s="225" t="s">
        <v>83</v>
      </c>
      <c r="AY166" s="19" t="s">
        <v>159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9" t="s">
        <v>81</v>
      </c>
      <c r="BK166" s="226">
        <f>ROUND(I166*H166,2)</f>
        <v>0</v>
      </c>
      <c r="BL166" s="19" t="s">
        <v>257</v>
      </c>
      <c r="BM166" s="225" t="s">
        <v>2619</v>
      </c>
    </row>
    <row r="167" s="2" customFormat="1" ht="16.5" customHeight="1">
      <c r="A167" s="40"/>
      <c r="B167" s="41"/>
      <c r="C167" s="255" t="s">
        <v>406</v>
      </c>
      <c r="D167" s="255" t="s">
        <v>244</v>
      </c>
      <c r="E167" s="256" t="s">
        <v>2620</v>
      </c>
      <c r="F167" s="257" t="s">
        <v>2621</v>
      </c>
      <c r="G167" s="258" t="s">
        <v>363</v>
      </c>
      <c r="H167" s="259">
        <v>2</v>
      </c>
      <c r="I167" s="260"/>
      <c r="J167" s="261">
        <f>ROUND(I167*H167,2)</f>
        <v>0</v>
      </c>
      <c r="K167" s="257" t="s">
        <v>19</v>
      </c>
      <c r="L167" s="262"/>
      <c r="M167" s="263" t="s">
        <v>19</v>
      </c>
      <c r="N167" s="264" t="s">
        <v>44</v>
      </c>
      <c r="O167" s="86"/>
      <c r="P167" s="223">
        <f>O167*H167</f>
        <v>0</v>
      </c>
      <c r="Q167" s="223">
        <v>5.0000000000000002E-05</v>
      </c>
      <c r="R167" s="223">
        <f>Q167*H167</f>
        <v>0.00010000000000000001</v>
      </c>
      <c r="S167" s="223">
        <v>0</v>
      </c>
      <c r="T167" s="224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353</v>
      </c>
      <c r="AT167" s="225" t="s">
        <v>244</v>
      </c>
      <c r="AU167" s="225" t="s">
        <v>83</v>
      </c>
      <c r="AY167" s="19" t="s">
        <v>159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81</v>
      </c>
      <c r="BK167" s="226">
        <f>ROUND(I167*H167,2)</f>
        <v>0</v>
      </c>
      <c r="BL167" s="19" t="s">
        <v>257</v>
      </c>
      <c r="BM167" s="225" t="s">
        <v>2622</v>
      </c>
    </row>
    <row r="168" s="2" customFormat="1" ht="24.15" customHeight="1">
      <c r="A168" s="40"/>
      <c r="B168" s="41"/>
      <c r="C168" s="214" t="s">
        <v>412</v>
      </c>
      <c r="D168" s="214" t="s">
        <v>161</v>
      </c>
      <c r="E168" s="215" t="s">
        <v>2623</v>
      </c>
      <c r="F168" s="216" t="s">
        <v>2624</v>
      </c>
      <c r="G168" s="217" t="s">
        <v>363</v>
      </c>
      <c r="H168" s="218">
        <v>9</v>
      </c>
      <c r="I168" s="219"/>
      <c r="J168" s="220">
        <f>ROUND(I168*H168,2)</f>
        <v>0</v>
      </c>
      <c r="K168" s="216" t="s">
        <v>19</v>
      </c>
      <c r="L168" s="46"/>
      <c r="M168" s="221" t="s">
        <v>19</v>
      </c>
      <c r="N168" s="222" t="s">
        <v>44</v>
      </c>
      <c r="O168" s="86"/>
      <c r="P168" s="223">
        <f>O168*H168</f>
        <v>0</v>
      </c>
      <c r="Q168" s="223">
        <v>0</v>
      </c>
      <c r="R168" s="223">
        <f>Q168*H168</f>
        <v>0</v>
      </c>
      <c r="S168" s="223">
        <v>0</v>
      </c>
      <c r="T168" s="22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5" t="s">
        <v>257</v>
      </c>
      <c r="AT168" s="225" t="s">
        <v>161</v>
      </c>
      <c r="AU168" s="225" t="s">
        <v>83</v>
      </c>
      <c r="AY168" s="19" t="s">
        <v>159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9" t="s">
        <v>81</v>
      </c>
      <c r="BK168" s="226">
        <f>ROUND(I168*H168,2)</f>
        <v>0</v>
      </c>
      <c r="BL168" s="19" t="s">
        <v>257</v>
      </c>
      <c r="BM168" s="225" t="s">
        <v>2625</v>
      </c>
    </row>
    <row r="169" s="2" customFormat="1" ht="16.5" customHeight="1">
      <c r="A169" s="40"/>
      <c r="B169" s="41"/>
      <c r="C169" s="255" t="s">
        <v>418</v>
      </c>
      <c r="D169" s="255" t="s">
        <v>244</v>
      </c>
      <c r="E169" s="256" t="s">
        <v>2626</v>
      </c>
      <c r="F169" s="257" t="s">
        <v>2627</v>
      </c>
      <c r="G169" s="258" t="s">
        <v>363</v>
      </c>
      <c r="H169" s="259">
        <v>5</v>
      </c>
      <c r="I169" s="260"/>
      <c r="J169" s="261">
        <f>ROUND(I169*H169,2)</f>
        <v>0</v>
      </c>
      <c r="K169" s="257" t="s">
        <v>19</v>
      </c>
      <c r="L169" s="262"/>
      <c r="M169" s="263" t="s">
        <v>19</v>
      </c>
      <c r="N169" s="264" t="s">
        <v>44</v>
      </c>
      <c r="O169" s="86"/>
      <c r="P169" s="223">
        <f>O169*H169</f>
        <v>0</v>
      </c>
      <c r="Q169" s="223">
        <v>6.0000000000000002E-05</v>
      </c>
      <c r="R169" s="223">
        <f>Q169*H169</f>
        <v>0.00030000000000000003</v>
      </c>
      <c r="S169" s="223">
        <v>0</v>
      </c>
      <c r="T169" s="224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5" t="s">
        <v>353</v>
      </c>
      <c r="AT169" s="225" t="s">
        <v>244</v>
      </c>
      <c r="AU169" s="225" t="s">
        <v>83</v>
      </c>
      <c r="AY169" s="19" t="s">
        <v>159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9" t="s">
        <v>81</v>
      </c>
      <c r="BK169" s="226">
        <f>ROUND(I169*H169,2)</f>
        <v>0</v>
      </c>
      <c r="BL169" s="19" t="s">
        <v>257</v>
      </c>
      <c r="BM169" s="225" t="s">
        <v>2628</v>
      </c>
    </row>
    <row r="170" s="2" customFormat="1" ht="16.5" customHeight="1">
      <c r="A170" s="40"/>
      <c r="B170" s="41"/>
      <c r="C170" s="255" t="s">
        <v>422</v>
      </c>
      <c r="D170" s="255" t="s">
        <v>244</v>
      </c>
      <c r="E170" s="256" t="s">
        <v>2629</v>
      </c>
      <c r="F170" s="257" t="s">
        <v>2630</v>
      </c>
      <c r="G170" s="258" t="s">
        <v>363</v>
      </c>
      <c r="H170" s="259">
        <v>4</v>
      </c>
      <c r="I170" s="260"/>
      <c r="J170" s="261">
        <f>ROUND(I170*H170,2)</f>
        <v>0</v>
      </c>
      <c r="K170" s="257" t="s">
        <v>19</v>
      </c>
      <c r="L170" s="262"/>
      <c r="M170" s="263" t="s">
        <v>19</v>
      </c>
      <c r="N170" s="264" t="s">
        <v>44</v>
      </c>
      <c r="O170" s="86"/>
      <c r="P170" s="223">
        <f>O170*H170</f>
        <v>0</v>
      </c>
      <c r="Q170" s="223">
        <v>6.0000000000000002E-05</v>
      </c>
      <c r="R170" s="223">
        <f>Q170*H170</f>
        <v>0.00024000000000000001</v>
      </c>
      <c r="S170" s="223">
        <v>0</v>
      </c>
      <c r="T170" s="22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5" t="s">
        <v>353</v>
      </c>
      <c r="AT170" s="225" t="s">
        <v>244</v>
      </c>
      <c r="AU170" s="225" t="s">
        <v>83</v>
      </c>
      <c r="AY170" s="19" t="s">
        <v>159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9" t="s">
        <v>81</v>
      </c>
      <c r="BK170" s="226">
        <f>ROUND(I170*H170,2)</f>
        <v>0</v>
      </c>
      <c r="BL170" s="19" t="s">
        <v>257</v>
      </c>
      <c r="BM170" s="225" t="s">
        <v>2631</v>
      </c>
    </row>
    <row r="171" s="2" customFormat="1" ht="49.05" customHeight="1">
      <c r="A171" s="40"/>
      <c r="B171" s="41"/>
      <c r="C171" s="214" t="s">
        <v>426</v>
      </c>
      <c r="D171" s="214" t="s">
        <v>161</v>
      </c>
      <c r="E171" s="215" t="s">
        <v>2632</v>
      </c>
      <c r="F171" s="216" t="s">
        <v>2633</v>
      </c>
      <c r="G171" s="217" t="s">
        <v>363</v>
      </c>
      <c r="H171" s="218">
        <v>24</v>
      </c>
      <c r="I171" s="219"/>
      <c r="J171" s="220">
        <f>ROUND(I171*H171,2)</f>
        <v>0</v>
      </c>
      <c r="K171" s="216" t="s">
        <v>19</v>
      </c>
      <c r="L171" s="46"/>
      <c r="M171" s="221" t="s">
        <v>19</v>
      </c>
      <c r="N171" s="222" t="s">
        <v>44</v>
      </c>
      <c r="O171" s="86"/>
      <c r="P171" s="223">
        <f>O171*H171</f>
        <v>0</v>
      </c>
      <c r="Q171" s="223">
        <v>0</v>
      </c>
      <c r="R171" s="223">
        <f>Q171*H171</f>
        <v>0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257</v>
      </c>
      <c r="AT171" s="225" t="s">
        <v>161</v>
      </c>
      <c r="AU171" s="225" t="s">
        <v>83</v>
      </c>
      <c r="AY171" s="19" t="s">
        <v>159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81</v>
      </c>
      <c r="BK171" s="226">
        <f>ROUND(I171*H171,2)</f>
        <v>0</v>
      </c>
      <c r="BL171" s="19" t="s">
        <v>257</v>
      </c>
      <c r="BM171" s="225" t="s">
        <v>2634</v>
      </c>
    </row>
    <row r="172" s="2" customFormat="1" ht="24.15" customHeight="1">
      <c r="A172" s="40"/>
      <c r="B172" s="41"/>
      <c r="C172" s="255" t="s">
        <v>430</v>
      </c>
      <c r="D172" s="255" t="s">
        <v>244</v>
      </c>
      <c r="E172" s="256" t="s">
        <v>2635</v>
      </c>
      <c r="F172" s="257" t="s">
        <v>2636</v>
      </c>
      <c r="G172" s="258" t="s">
        <v>363</v>
      </c>
      <c r="H172" s="259">
        <v>24</v>
      </c>
      <c r="I172" s="260"/>
      <c r="J172" s="261">
        <f>ROUND(I172*H172,2)</f>
        <v>0</v>
      </c>
      <c r="K172" s="257" t="s">
        <v>19</v>
      </c>
      <c r="L172" s="262"/>
      <c r="M172" s="263" t="s">
        <v>19</v>
      </c>
      <c r="N172" s="264" t="s">
        <v>44</v>
      </c>
      <c r="O172" s="86"/>
      <c r="P172" s="223">
        <f>O172*H172</f>
        <v>0</v>
      </c>
      <c r="Q172" s="223">
        <v>6.0000000000000002E-05</v>
      </c>
      <c r="R172" s="223">
        <f>Q172*H172</f>
        <v>0.0014400000000000001</v>
      </c>
      <c r="S172" s="223">
        <v>0</v>
      </c>
      <c r="T172" s="224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5" t="s">
        <v>353</v>
      </c>
      <c r="AT172" s="225" t="s">
        <v>244</v>
      </c>
      <c r="AU172" s="225" t="s">
        <v>83</v>
      </c>
      <c r="AY172" s="19" t="s">
        <v>159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9" t="s">
        <v>81</v>
      </c>
      <c r="BK172" s="226">
        <f>ROUND(I172*H172,2)</f>
        <v>0</v>
      </c>
      <c r="BL172" s="19" t="s">
        <v>257</v>
      </c>
      <c r="BM172" s="225" t="s">
        <v>2637</v>
      </c>
    </row>
    <row r="173" s="2" customFormat="1" ht="16.5" customHeight="1">
      <c r="A173" s="40"/>
      <c r="B173" s="41"/>
      <c r="C173" s="255" t="s">
        <v>434</v>
      </c>
      <c r="D173" s="255" t="s">
        <v>244</v>
      </c>
      <c r="E173" s="256" t="s">
        <v>2638</v>
      </c>
      <c r="F173" s="257" t="s">
        <v>2639</v>
      </c>
      <c r="G173" s="258" t="s">
        <v>363</v>
      </c>
      <c r="H173" s="259">
        <v>42</v>
      </c>
      <c r="I173" s="260"/>
      <c r="J173" s="261">
        <f>ROUND(I173*H173,2)</f>
        <v>0</v>
      </c>
      <c r="K173" s="257" t="s">
        <v>19</v>
      </c>
      <c r="L173" s="262"/>
      <c r="M173" s="263" t="s">
        <v>19</v>
      </c>
      <c r="N173" s="264" t="s">
        <v>44</v>
      </c>
      <c r="O173" s="86"/>
      <c r="P173" s="223">
        <f>O173*H173</f>
        <v>0</v>
      </c>
      <c r="Q173" s="223">
        <v>1.0000000000000001E-05</v>
      </c>
      <c r="R173" s="223">
        <f>Q173*H173</f>
        <v>0.00042000000000000002</v>
      </c>
      <c r="S173" s="223">
        <v>0</v>
      </c>
      <c r="T173" s="224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5" t="s">
        <v>353</v>
      </c>
      <c r="AT173" s="225" t="s">
        <v>244</v>
      </c>
      <c r="AU173" s="225" t="s">
        <v>83</v>
      </c>
      <c r="AY173" s="19" t="s">
        <v>159</v>
      </c>
      <c r="BE173" s="226">
        <f>IF(N173="základní",J173,0)</f>
        <v>0</v>
      </c>
      <c r="BF173" s="226">
        <f>IF(N173="snížená",J173,0)</f>
        <v>0</v>
      </c>
      <c r="BG173" s="226">
        <f>IF(N173="zákl. přenesená",J173,0)</f>
        <v>0</v>
      </c>
      <c r="BH173" s="226">
        <f>IF(N173="sníž. přenesená",J173,0)</f>
        <v>0</v>
      </c>
      <c r="BI173" s="226">
        <f>IF(N173="nulová",J173,0)</f>
        <v>0</v>
      </c>
      <c r="BJ173" s="19" t="s">
        <v>81</v>
      </c>
      <c r="BK173" s="226">
        <f>ROUND(I173*H173,2)</f>
        <v>0</v>
      </c>
      <c r="BL173" s="19" t="s">
        <v>257</v>
      </c>
      <c r="BM173" s="225" t="s">
        <v>2640</v>
      </c>
    </row>
    <row r="174" s="2" customFormat="1" ht="24.15" customHeight="1">
      <c r="A174" s="40"/>
      <c r="B174" s="41"/>
      <c r="C174" s="255" t="s">
        <v>438</v>
      </c>
      <c r="D174" s="255" t="s">
        <v>244</v>
      </c>
      <c r="E174" s="256" t="s">
        <v>2641</v>
      </c>
      <c r="F174" s="257" t="s">
        <v>2642</v>
      </c>
      <c r="G174" s="258" t="s">
        <v>363</v>
      </c>
      <c r="H174" s="259">
        <v>6</v>
      </c>
      <c r="I174" s="260"/>
      <c r="J174" s="261">
        <f>ROUND(I174*H174,2)</f>
        <v>0</v>
      </c>
      <c r="K174" s="257" t="s">
        <v>19</v>
      </c>
      <c r="L174" s="262"/>
      <c r="M174" s="263" t="s">
        <v>19</v>
      </c>
      <c r="N174" s="264" t="s">
        <v>44</v>
      </c>
      <c r="O174" s="86"/>
      <c r="P174" s="223">
        <f>O174*H174</f>
        <v>0</v>
      </c>
      <c r="Q174" s="223">
        <v>0</v>
      </c>
      <c r="R174" s="223">
        <f>Q174*H174</f>
        <v>0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353</v>
      </c>
      <c r="AT174" s="225" t="s">
        <v>244</v>
      </c>
      <c r="AU174" s="225" t="s">
        <v>83</v>
      </c>
      <c r="AY174" s="19" t="s">
        <v>159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81</v>
      </c>
      <c r="BK174" s="226">
        <f>ROUND(I174*H174,2)</f>
        <v>0</v>
      </c>
      <c r="BL174" s="19" t="s">
        <v>257</v>
      </c>
      <c r="BM174" s="225" t="s">
        <v>2643</v>
      </c>
    </row>
    <row r="175" s="2" customFormat="1" ht="24.15" customHeight="1">
      <c r="A175" s="40"/>
      <c r="B175" s="41"/>
      <c r="C175" s="214" t="s">
        <v>449</v>
      </c>
      <c r="D175" s="214" t="s">
        <v>161</v>
      </c>
      <c r="E175" s="215" t="s">
        <v>2644</v>
      </c>
      <c r="F175" s="216" t="s">
        <v>2645</v>
      </c>
      <c r="G175" s="217" t="s">
        <v>363</v>
      </c>
      <c r="H175" s="218">
        <v>12</v>
      </c>
      <c r="I175" s="219"/>
      <c r="J175" s="220">
        <f>ROUND(I175*H175,2)</f>
        <v>0</v>
      </c>
      <c r="K175" s="216" t="s">
        <v>19</v>
      </c>
      <c r="L175" s="46"/>
      <c r="M175" s="221" t="s">
        <v>19</v>
      </c>
      <c r="N175" s="222" t="s">
        <v>44</v>
      </c>
      <c r="O175" s="86"/>
      <c r="P175" s="223">
        <f>O175*H175</f>
        <v>0</v>
      </c>
      <c r="Q175" s="223">
        <v>0</v>
      </c>
      <c r="R175" s="223">
        <f>Q175*H175</f>
        <v>0</v>
      </c>
      <c r="S175" s="223">
        <v>0</v>
      </c>
      <c r="T175" s="224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5" t="s">
        <v>257</v>
      </c>
      <c r="AT175" s="225" t="s">
        <v>161</v>
      </c>
      <c r="AU175" s="225" t="s">
        <v>83</v>
      </c>
      <c r="AY175" s="19" t="s">
        <v>159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9" t="s">
        <v>81</v>
      </c>
      <c r="BK175" s="226">
        <f>ROUND(I175*H175,2)</f>
        <v>0</v>
      </c>
      <c r="BL175" s="19" t="s">
        <v>257</v>
      </c>
      <c r="BM175" s="225" t="s">
        <v>2646</v>
      </c>
    </row>
    <row r="176" s="2" customFormat="1" ht="37.8" customHeight="1">
      <c r="A176" s="40"/>
      <c r="B176" s="41"/>
      <c r="C176" s="255" t="s">
        <v>455</v>
      </c>
      <c r="D176" s="255" t="s">
        <v>244</v>
      </c>
      <c r="E176" s="256" t="s">
        <v>2647</v>
      </c>
      <c r="F176" s="257" t="s">
        <v>2648</v>
      </c>
      <c r="G176" s="258" t="s">
        <v>363</v>
      </c>
      <c r="H176" s="259">
        <v>12</v>
      </c>
      <c r="I176" s="260"/>
      <c r="J176" s="261">
        <f>ROUND(I176*H176,2)</f>
        <v>0</v>
      </c>
      <c r="K176" s="257" t="s">
        <v>19</v>
      </c>
      <c r="L176" s="262"/>
      <c r="M176" s="263" t="s">
        <v>19</v>
      </c>
      <c r="N176" s="264" t="s">
        <v>44</v>
      </c>
      <c r="O176" s="86"/>
      <c r="P176" s="223">
        <f>O176*H176</f>
        <v>0</v>
      </c>
      <c r="Q176" s="223">
        <v>0</v>
      </c>
      <c r="R176" s="223">
        <f>Q176*H176</f>
        <v>0</v>
      </c>
      <c r="S176" s="223">
        <v>0</v>
      </c>
      <c r="T176" s="224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5" t="s">
        <v>353</v>
      </c>
      <c r="AT176" s="225" t="s">
        <v>244</v>
      </c>
      <c r="AU176" s="225" t="s">
        <v>83</v>
      </c>
      <c r="AY176" s="19" t="s">
        <v>159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9" t="s">
        <v>81</v>
      </c>
      <c r="BK176" s="226">
        <f>ROUND(I176*H176,2)</f>
        <v>0</v>
      </c>
      <c r="BL176" s="19" t="s">
        <v>257</v>
      </c>
      <c r="BM176" s="225" t="s">
        <v>2649</v>
      </c>
    </row>
    <row r="177" s="2" customFormat="1" ht="37.8" customHeight="1">
      <c r="A177" s="40"/>
      <c r="B177" s="41"/>
      <c r="C177" s="214" t="s">
        <v>460</v>
      </c>
      <c r="D177" s="214" t="s">
        <v>161</v>
      </c>
      <c r="E177" s="215" t="s">
        <v>2650</v>
      </c>
      <c r="F177" s="216" t="s">
        <v>2651</v>
      </c>
      <c r="G177" s="217" t="s">
        <v>363</v>
      </c>
      <c r="H177" s="218">
        <v>12</v>
      </c>
      <c r="I177" s="219"/>
      <c r="J177" s="220">
        <f>ROUND(I177*H177,2)</f>
        <v>0</v>
      </c>
      <c r="K177" s="216" t="s">
        <v>165</v>
      </c>
      <c r="L177" s="46"/>
      <c r="M177" s="221" t="s">
        <v>19</v>
      </c>
      <c r="N177" s="222" t="s">
        <v>44</v>
      </c>
      <c r="O177" s="86"/>
      <c r="P177" s="223">
        <f>O177*H177</f>
        <v>0</v>
      </c>
      <c r="Q177" s="223">
        <v>0</v>
      </c>
      <c r="R177" s="223">
        <f>Q177*H177</f>
        <v>0</v>
      </c>
      <c r="S177" s="223">
        <v>0.001</v>
      </c>
      <c r="T177" s="224">
        <f>S177*H177</f>
        <v>0.012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257</v>
      </c>
      <c r="AT177" s="225" t="s">
        <v>161</v>
      </c>
      <c r="AU177" s="225" t="s">
        <v>83</v>
      </c>
      <c r="AY177" s="19" t="s">
        <v>159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81</v>
      </c>
      <c r="BK177" s="226">
        <f>ROUND(I177*H177,2)</f>
        <v>0</v>
      </c>
      <c r="BL177" s="19" t="s">
        <v>257</v>
      </c>
      <c r="BM177" s="225" t="s">
        <v>2652</v>
      </c>
    </row>
    <row r="178" s="2" customFormat="1">
      <c r="A178" s="40"/>
      <c r="B178" s="41"/>
      <c r="C178" s="42"/>
      <c r="D178" s="227" t="s">
        <v>168</v>
      </c>
      <c r="E178" s="42"/>
      <c r="F178" s="228" t="s">
        <v>2653</v>
      </c>
      <c r="G178" s="42"/>
      <c r="H178" s="42"/>
      <c r="I178" s="229"/>
      <c r="J178" s="42"/>
      <c r="K178" s="42"/>
      <c r="L178" s="46"/>
      <c r="M178" s="230"/>
      <c r="N178" s="231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168</v>
      </c>
      <c r="AU178" s="19" t="s">
        <v>83</v>
      </c>
    </row>
    <row r="179" s="2" customFormat="1" ht="49.05" customHeight="1">
      <c r="A179" s="40"/>
      <c r="B179" s="41"/>
      <c r="C179" s="214" t="s">
        <v>465</v>
      </c>
      <c r="D179" s="214" t="s">
        <v>161</v>
      </c>
      <c r="E179" s="215" t="s">
        <v>2654</v>
      </c>
      <c r="F179" s="216" t="s">
        <v>2655</v>
      </c>
      <c r="G179" s="217" t="s">
        <v>363</v>
      </c>
      <c r="H179" s="218">
        <v>1</v>
      </c>
      <c r="I179" s="219"/>
      <c r="J179" s="220">
        <f>ROUND(I179*H179,2)</f>
        <v>0</v>
      </c>
      <c r="K179" s="216" t="s">
        <v>19</v>
      </c>
      <c r="L179" s="46"/>
      <c r="M179" s="221" t="s">
        <v>19</v>
      </c>
      <c r="N179" s="222" t="s">
        <v>44</v>
      </c>
      <c r="O179" s="86"/>
      <c r="P179" s="223">
        <f>O179*H179</f>
        <v>0</v>
      </c>
      <c r="Q179" s="223">
        <v>0</v>
      </c>
      <c r="R179" s="223">
        <f>Q179*H179</f>
        <v>0</v>
      </c>
      <c r="S179" s="223">
        <v>0</v>
      </c>
      <c r="T179" s="224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5" t="s">
        <v>257</v>
      </c>
      <c r="AT179" s="225" t="s">
        <v>161</v>
      </c>
      <c r="AU179" s="225" t="s">
        <v>83</v>
      </c>
      <c r="AY179" s="19" t="s">
        <v>159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9" t="s">
        <v>81</v>
      </c>
      <c r="BK179" s="226">
        <f>ROUND(I179*H179,2)</f>
        <v>0</v>
      </c>
      <c r="BL179" s="19" t="s">
        <v>257</v>
      </c>
      <c r="BM179" s="225" t="s">
        <v>2656</v>
      </c>
    </row>
    <row r="180" s="2" customFormat="1" ht="24.15" customHeight="1">
      <c r="A180" s="40"/>
      <c r="B180" s="41"/>
      <c r="C180" s="255" t="s">
        <v>471</v>
      </c>
      <c r="D180" s="255" t="s">
        <v>244</v>
      </c>
      <c r="E180" s="256" t="s">
        <v>2657</v>
      </c>
      <c r="F180" s="257" t="s">
        <v>2658</v>
      </c>
      <c r="G180" s="258" t="s">
        <v>363</v>
      </c>
      <c r="H180" s="259">
        <v>1</v>
      </c>
      <c r="I180" s="260"/>
      <c r="J180" s="261">
        <f>ROUND(I180*H180,2)</f>
        <v>0</v>
      </c>
      <c r="K180" s="257" t="s">
        <v>19</v>
      </c>
      <c r="L180" s="262"/>
      <c r="M180" s="263" t="s">
        <v>19</v>
      </c>
      <c r="N180" s="264" t="s">
        <v>44</v>
      </c>
      <c r="O180" s="86"/>
      <c r="P180" s="223">
        <f>O180*H180</f>
        <v>0</v>
      </c>
      <c r="Q180" s="223">
        <v>0.00173</v>
      </c>
      <c r="R180" s="223">
        <f>Q180*H180</f>
        <v>0.00173</v>
      </c>
      <c r="S180" s="223">
        <v>0</v>
      </c>
      <c r="T180" s="22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5" t="s">
        <v>353</v>
      </c>
      <c r="AT180" s="225" t="s">
        <v>244</v>
      </c>
      <c r="AU180" s="225" t="s">
        <v>83</v>
      </c>
      <c r="AY180" s="19" t="s">
        <v>159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9" t="s">
        <v>81</v>
      </c>
      <c r="BK180" s="226">
        <f>ROUND(I180*H180,2)</f>
        <v>0</v>
      </c>
      <c r="BL180" s="19" t="s">
        <v>257</v>
      </c>
      <c r="BM180" s="225" t="s">
        <v>2659</v>
      </c>
    </row>
    <row r="181" s="2" customFormat="1" ht="44.25" customHeight="1">
      <c r="A181" s="40"/>
      <c r="B181" s="41"/>
      <c r="C181" s="214" t="s">
        <v>476</v>
      </c>
      <c r="D181" s="214" t="s">
        <v>161</v>
      </c>
      <c r="E181" s="215" t="s">
        <v>2660</v>
      </c>
      <c r="F181" s="216" t="s">
        <v>2661</v>
      </c>
      <c r="G181" s="217" t="s">
        <v>363</v>
      </c>
      <c r="H181" s="218">
        <v>9</v>
      </c>
      <c r="I181" s="219"/>
      <c r="J181" s="220">
        <f>ROUND(I181*H181,2)</f>
        <v>0</v>
      </c>
      <c r="K181" s="216" t="s">
        <v>19</v>
      </c>
      <c r="L181" s="46"/>
      <c r="M181" s="221" t="s">
        <v>19</v>
      </c>
      <c r="N181" s="222" t="s">
        <v>44</v>
      </c>
      <c r="O181" s="86"/>
      <c r="P181" s="223">
        <f>O181*H181</f>
        <v>0</v>
      </c>
      <c r="Q181" s="223">
        <v>0</v>
      </c>
      <c r="R181" s="223">
        <f>Q181*H181</f>
        <v>0</v>
      </c>
      <c r="S181" s="223">
        <v>0</v>
      </c>
      <c r="T181" s="224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5" t="s">
        <v>257</v>
      </c>
      <c r="AT181" s="225" t="s">
        <v>161</v>
      </c>
      <c r="AU181" s="225" t="s">
        <v>83</v>
      </c>
      <c r="AY181" s="19" t="s">
        <v>159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9" t="s">
        <v>81</v>
      </c>
      <c r="BK181" s="226">
        <f>ROUND(I181*H181,2)</f>
        <v>0</v>
      </c>
      <c r="BL181" s="19" t="s">
        <v>257</v>
      </c>
      <c r="BM181" s="225" t="s">
        <v>2662</v>
      </c>
    </row>
    <row r="182" s="2" customFormat="1" ht="16.5" customHeight="1">
      <c r="A182" s="40"/>
      <c r="B182" s="41"/>
      <c r="C182" s="255" t="s">
        <v>481</v>
      </c>
      <c r="D182" s="255" t="s">
        <v>244</v>
      </c>
      <c r="E182" s="256" t="s">
        <v>2663</v>
      </c>
      <c r="F182" s="257" t="s">
        <v>2664</v>
      </c>
      <c r="G182" s="258" t="s">
        <v>363</v>
      </c>
      <c r="H182" s="259">
        <v>9</v>
      </c>
      <c r="I182" s="260"/>
      <c r="J182" s="261">
        <f>ROUND(I182*H182,2)</f>
        <v>0</v>
      </c>
      <c r="K182" s="257" t="s">
        <v>19</v>
      </c>
      <c r="L182" s="262"/>
      <c r="M182" s="263" t="s">
        <v>19</v>
      </c>
      <c r="N182" s="264" t="s">
        <v>44</v>
      </c>
      <c r="O182" s="86"/>
      <c r="P182" s="223">
        <f>O182*H182</f>
        <v>0</v>
      </c>
      <c r="Q182" s="223">
        <v>0</v>
      </c>
      <c r="R182" s="223">
        <f>Q182*H182</f>
        <v>0</v>
      </c>
      <c r="S182" s="223">
        <v>0</v>
      </c>
      <c r="T182" s="22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353</v>
      </c>
      <c r="AT182" s="225" t="s">
        <v>244</v>
      </c>
      <c r="AU182" s="225" t="s">
        <v>83</v>
      </c>
      <c r="AY182" s="19" t="s">
        <v>159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81</v>
      </c>
      <c r="BK182" s="226">
        <f>ROUND(I182*H182,2)</f>
        <v>0</v>
      </c>
      <c r="BL182" s="19" t="s">
        <v>257</v>
      </c>
      <c r="BM182" s="225" t="s">
        <v>2665</v>
      </c>
    </row>
    <row r="183" s="2" customFormat="1" ht="49.05" customHeight="1">
      <c r="A183" s="40"/>
      <c r="B183" s="41"/>
      <c r="C183" s="214" t="s">
        <v>486</v>
      </c>
      <c r="D183" s="214" t="s">
        <v>161</v>
      </c>
      <c r="E183" s="215" t="s">
        <v>2666</v>
      </c>
      <c r="F183" s="216" t="s">
        <v>2667</v>
      </c>
      <c r="G183" s="217" t="s">
        <v>363</v>
      </c>
      <c r="H183" s="218">
        <v>25</v>
      </c>
      <c r="I183" s="219"/>
      <c r="J183" s="220">
        <f>ROUND(I183*H183,2)</f>
        <v>0</v>
      </c>
      <c r="K183" s="216" t="s">
        <v>19</v>
      </c>
      <c r="L183" s="46"/>
      <c r="M183" s="221" t="s">
        <v>19</v>
      </c>
      <c r="N183" s="222" t="s">
        <v>44</v>
      </c>
      <c r="O183" s="86"/>
      <c r="P183" s="223">
        <f>O183*H183</f>
        <v>0</v>
      </c>
      <c r="Q183" s="223">
        <v>0</v>
      </c>
      <c r="R183" s="223">
        <f>Q183*H183</f>
        <v>0</v>
      </c>
      <c r="S183" s="223">
        <v>0</v>
      </c>
      <c r="T183" s="224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5" t="s">
        <v>257</v>
      </c>
      <c r="AT183" s="225" t="s">
        <v>161</v>
      </c>
      <c r="AU183" s="225" t="s">
        <v>83</v>
      </c>
      <c r="AY183" s="19" t="s">
        <v>159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9" t="s">
        <v>81</v>
      </c>
      <c r="BK183" s="226">
        <f>ROUND(I183*H183,2)</f>
        <v>0</v>
      </c>
      <c r="BL183" s="19" t="s">
        <v>257</v>
      </c>
      <c r="BM183" s="225" t="s">
        <v>2668</v>
      </c>
    </row>
    <row r="184" s="2" customFormat="1" ht="24.15" customHeight="1">
      <c r="A184" s="40"/>
      <c r="B184" s="41"/>
      <c r="C184" s="255" t="s">
        <v>492</v>
      </c>
      <c r="D184" s="255" t="s">
        <v>244</v>
      </c>
      <c r="E184" s="256" t="s">
        <v>2669</v>
      </c>
      <c r="F184" s="257" t="s">
        <v>2670</v>
      </c>
      <c r="G184" s="258" t="s">
        <v>363</v>
      </c>
      <c r="H184" s="259">
        <v>8</v>
      </c>
      <c r="I184" s="260"/>
      <c r="J184" s="261">
        <f>ROUND(I184*H184,2)</f>
        <v>0</v>
      </c>
      <c r="K184" s="257" t="s">
        <v>19</v>
      </c>
      <c r="L184" s="262"/>
      <c r="M184" s="263" t="s">
        <v>19</v>
      </c>
      <c r="N184" s="264" t="s">
        <v>44</v>
      </c>
      <c r="O184" s="86"/>
      <c r="P184" s="223">
        <f>O184*H184</f>
        <v>0</v>
      </c>
      <c r="Q184" s="223">
        <v>0</v>
      </c>
      <c r="R184" s="223">
        <f>Q184*H184</f>
        <v>0</v>
      </c>
      <c r="S184" s="223">
        <v>0</v>
      </c>
      <c r="T184" s="224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5" t="s">
        <v>353</v>
      </c>
      <c r="AT184" s="225" t="s">
        <v>244</v>
      </c>
      <c r="AU184" s="225" t="s">
        <v>83</v>
      </c>
      <c r="AY184" s="19" t="s">
        <v>159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9" t="s">
        <v>81</v>
      </c>
      <c r="BK184" s="226">
        <f>ROUND(I184*H184,2)</f>
        <v>0</v>
      </c>
      <c r="BL184" s="19" t="s">
        <v>257</v>
      </c>
      <c r="BM184" s="225" t="s">
        <v>2671</v>
      </c>
    </row>
    <row r="185" s="2" customFormat="1" ht="33" customHeight="1">
      <c r="A185" s="40"/>
      <c r="B185" s="41"/>
      <c r="C185" s="255" t="s">
        <v>496</v>
      </c>
      <c r="D185" s="255" t="s">
        <v>244</v>
      </c>
      <c r="E185" s="256" t="s">
        <v>2672</v>
      </c>
      <c r="F185" s="257" t="s">
        <v>2673</v>
      </c>
      <c r="G185" s="258" t="s">
        <v>363</v>
      </c>
      <c r="H185" s="259">
        <v>5</v>
      </c>
      <c r="I185" s="260"/>
      <c r="J185" s="261">
        <f>ROUND(I185*H185,2)</f>
        <v>0</v>
      </c>
      <c r="K185" s="257" t="s">
        <v>19</v>
      </c>
      <c r="L185" s="262"/>
      <c r="M185" s="263" t="s">
        <v>19</v>
      </c>
      <c r="N185" s="264" t="s">
        <v>44</v>
      </c>
      <c r="O185" s="86"/>
      <c r="P185" s="223">
        <f>O185*H185</f>
        <v>0</v>
      </c>
      <c r="Q185" s="223">
        <v>0</v>
      </c>
      <c r="R185" s="223">
        <f>Q185*H185</f>
        <v>0</v>
      </c>
      <c r="S185" s="223">
        <v>0</v>
      </c>
      <c r="T185" s="224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5" t="s">
        <v>353</v>
      </c>
      <c r="AT185" s="225" t="s">
        <v>244</v>
      </c>
      <c r="AU185" s="225" t="s">
        <v>83</v>
      </c>
      <c r="AY185" s="19" t="s">
        <v>159</v>
      </c>
      <c r="BE185" s="226">
        <f>IF(N185="základní",J185,0)</f>
        <v>0</v>
      </c>
      <c r="BF185" s="226">
        <f>IF(N185="snížená",J185,0)</f>
        <v>0</v>
      </c>
      <c r="BG185" s="226">
        <f>IF(N185="zákl. přenesená",J185,0)</f>
        <v>0</v>
      </c>
      <c r="BH185" s="226">
        <f>IF(N185="sníž. přenesená",J185,0)</f>
        <v>0</v>
      </c>
      <c r="BI185" s="226">
        <f>IF(N185="nulová",J185,0)</f>
        <v>0</v>
      </c>
      <c r="BJ185" s="19" t="s">
        <v>81</v>
      </c>
      <c r="BK185" s="226">
        <f>ROUND(I185*H185,2)</f>
        <v>0</v>
      </c>
      <c r="BL185" s="19" t="s">
        <v>257</v>
      </c>
      <c r="BM185" s="225" t="s">
        <v>2674</v>
      </c>
    </row>
    <row r="186" s="2" customFormat="1" ht="33" customHeight="1">
      <c r="A186" s="40"/>
      <c r="B186" s="41"/>
      <c r="C186" s="255" t="s">
        <v>500</v>
      </c>
      <c r="D186" s="255" t="s">
        <v>244</v>
      </c>
      <c r="E186" s="256" t="s">
        <v>2675</v>
      </c>
      <c r="F186" s="257" t="s">
        <v>2676</v>
      </c>
      <c r="G186" s="258" t="s">
        <v>363</v>
      </c>
      <c r="H186" s="259">
        <v>12</v>
      </c>
      <c r="I186" s="260"/>
      <c r="J186" s="261">
        <f>ROUND(I186*H186,2)</f>
        <v>0</v>
      </c>
      <c r="K186" s="257" t="s">
        <v>19</v>
      </c>
      <c r="L186" s="262"/>
      <c r="M186" s="263" t="s">
        <v>19</v>
      </c>
      <c r="N186" s="264" t="s">
        <v>44</v>
      </c>
      <c r="O186" s="86"/>
      <c r="P186" s="223">
        <f>O186*H186</f>
        <v>0</v>
      </c>
      <c r="Q186" s="223">
        <v>0</v>
      </c>
      <c r="R186" s="223">
        <f>Q186*H186</f>
        <v>0</v>
      </c>
      <c r="S186" s="223">
        <v>0</v>
      </c>
      <c r="T186" s="224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5" t="s">
        <v>353</v>
      </c>
      <c r="AT186" s="225" t="s">
        <v>244</v>
      </c>
      <c r="AU186" s="225" t="s">
        <v>83</v>
      </c>
      <c r="AY186" s="19" t="s">
        <v>159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9" t="s">
        <v>81</v>
      </c>
      <c r="BK186" s="226">
        <f>ROUND(I186*H186,2)</f>
        <v>0</v>
      </c>
      <c r="BL186" s="19" t="s">
        <v>257</v>
      </c>
      <c r="BM186" s="225" t="s">
        <v>2677</v>
      </c>
    </row>
    <row r="187" s="12" customFormat="1" ht="25.92" customHeight="1">
      <c r="A187" s="12"/>
      <c r="B187" s="198"/>
      <c r="C187" s="199"/>
      <c r="D187" s="200" t="s">
        <v>72</v>
      </c>
      <c r="E187" s="201" t="s">
        <v>244</v>
      </c>
      <c r="F187" s="201" t="s">
        <v>2678</v>
      </c>
      <c r="G187" s="199"/>
      <c r="H187" s="199"/>
      <c r="I187" s="202"/>
      <c r="J187" s="203">
        <f>BK187</f>
        <v>0</v>
      </c>
      <c r="K187" s="199"/>
      <c r="L187" s="204"/>
      <c r="M187" s="205"/>
      <c r="N187" s="206"/>
      <c r="O187" s="206"/>
      <c r="P187" s="207">
        <f>P188</f>
        <v>0</v>
      </c>
      <c r="Q187" s="206"/>
      <c r="R187" s="207">
        <f>R188</f>
        <v>0.039</v>
      </c>
      <c r="S187" s="206"/>
      <c r="T187" s="208">
        <f>T188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9" t="s">
        <v>175</v>
      </c>
      <c r="AT187" s="210" t="s">
        <v>72</v>
      </c>
      <c r="AU187" s="210" t="s">
        <v>73</v>
      </c>
      <c r="AY187" s="209" t="s">
        <v>159</v>
      </c>
      <c r="BK187" s="211">
        <f>BK188</f>
        <v>0</v>
      </c>
    </row>
    <row r="188" s="12" customFormat="1" ht="22.8" customHeight="1">
      <c r="A188" s="12"/>
      <c r="B188" s="198"/>
      <c r="C188" s="199"/>
      <c r="D188" s="200" t="s">
        <v>72</v>
      </c>
      <c r="E188" s="212" t="s">
        <v>2679</v>
      </c>
      <c r="F188" s="212" t="s">
        <v>2680</v>
      </c>
      <c r="G188" s="199"/>
      <c r="H188" s="199"/>
      <c r="I188" s="202"/>
      <c r="J188" s="213">
        <f>BK188</f>
        <v>0</v>
      </c>
      <c r="K188" s="199"/>
      <c r="L188" s="204"/>
      <c r="M188" s="205"/>
      <c r="N188" s="206"/>
      <c r="O188" s="206"/>
      <c r="P188" s="207">
        <f>SUM(P189:P193)</f>
        <v>0</v>
      </c>
      <c r="Q188" s="206"/>
      <c r="R188" s="207">
        <f>SUM(R189:R193)</f>
        <v>0.039</v>
      </c>
      <c r="S188" s="206"/>
      <c r="T188" s="208">
        <f>SUM(T189:T193)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9" t="s">
        <v>175</v>
      </c>
      <c r="AT188" s="210" t="s">
        <v>72</v>
      </c>
      <c r="AU188" s="210" t="s">
        <v>81</v>
      </c>
      <c r="AY188" s="209" t="s">
        <v>159</v>
      </c>
      <c r="BK188" s="211">
        <f>SUM(BK189:BK193)</f>
        <v>0</v>
      </c>
    </row>
    <row r="189" s="2" customFormat="1" ht="37.8" customHeight="1">
      <c r="A189" s="40"/>
      <c r="B189" s="41"/>
      <c r="C189" s="214" t="s">
        <v>502</v>
      </c>
      <c r="D189" s="214" t="s">
        <v>161</v>
      </c>
      <c r="E189" s="215" t="s">
        <v>2681</v>
      </c>
      <c r="F189" s="216" t="s">
        <v>2682</v>
      </c>
      <c r="G189" s="217" t="s">
        <v>363</v>
      </c>
      <c r="H189" s="218">
        <v>1</v>
      </c>
      <c r="I189" s="219"/>
      <c r="J189" s="220">
        <f>ROUND(I189*H189,2)</f>
        <v>0</v>
      </c>
      <c r="K189" s="216" t="s">
        <v>19</v>
      </c>
      <c r="L189" s="46"/>
      <c r="M189" s="221" t="s">
        <v>19</v>
      </c>
      <c r="N189" s="222" t="s">
        <v>44</v>
      </c>
      <c r="O189" s="86"/>
      <c r="P189" s="223">
        <f>O189*H189</f>
        <v>0</v>
      </c>
      <c r="Q189" s="223">
        <v>0</v>
      </c>
      <c r="R189" s="223">
        <f>Q189*H189</f>
        <v>0</v>
      </c>
      <c r="S189" s="223">
        <v>0</v>
      </c>
      <c r="T189" s="224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5" t="s">
        <v>520</v>
      </c>
      <c r="AT189" s="225" t="s">
        <v>161</v>
      </c>
      <c r="AU189" s="225" t="s">
        <v>83</v>
      </c>
      <c r="AY189" s="19" t="s">
        <v>159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9" t="s">
        <v>81</v>
      </c>
      <c r="BK189" s="226">
        <f>ROUND(I189*H189,2)</f>
        <v>0</v>
      </c>
      <c r="BL189" s="19" t="s">
        <v>520</v>
      </c>
      <c r="BM189" s="225" t="s">
        <v>2683</v>
      </c>
    </row>
    <row r="190" s="2" customFormat="1" ht="16.5" customHeight="1">
      <c r="A190" s="40"/>
      <c r="B190" s="41"/>
      <c r="C190" s="255" t="s">
        <v>506</v>
      </c>
      <c r="D190" s="255" t="s">
        <v>244</v>
      </c>
      <c r="E190" s="256" t="s">
        <v>2684</v>
      </c>
      <c r="F190" s="257" t="s">
        <v>2685</v>
      </c>
      <c r="G190" s="258" t="s">
        <v>363</v>
      </c>
      <c r="H190" s="259">
        <v>1</v>
      </c>
      <c r="I190" s="260"/>
      <c r="J190" s="261">
        <f>ROUND(I190*H190,2)</f>
        <v>0</v>
      </c>
      <c r="K190" s="257" t="s">
        <v>19</v>
      </c>
      <c r="L190" s="262"/>
      <c r="M190" s="263" t="s">
        <v>19</v>
      </c>
      <c r="N190" s="264" t="s">
        <v>44</v>
      </c>
      <c r="O190" s="86"/>
      <c r="P190" s="223">
        <f>O190*H190</f>
        <v>0</v>
      </c>
      <c r="Q190" s="223">
        <v>0</v>
      </c>
      <c r="R190" s="223">
        <f>Q190*H190</f>
        <v>0</v>
      </c>
      <c r="S190" s="223">
        <v>0</v>
      </c>
      <c r="T190" s="224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5" t="s">
        <v>1567</v>
      </c>
      <c r="AT190" s="225" t="s">
        <v>244</v>
      </c>
      <c r="AU190" s="225" t="s">
        <v>83</v>
      </c>
      <c r="AY190" s="19" t="s">
        <v>159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9" t="s">
        <v>81</v>
      </c>
      <c r="BK190" s="226">
        <f>ROUND(I190*H190,2)</f>
        <v>0</v>
      </c>
      <c r="BL190" s="19" t="s">
        <v>520</v>
      </c>
      <c r="BM190" s="225" t="s">
        <v>2686</v>
      </c>
    </row>
    <row r="191" s="2" customFormat="1" ht="24.15" customHeight="1">
      <c r="A191" s="40"/>
      <c r="B191" s="41"/>
      <c r="C191" s="214" t="s">
        <v>514</v>
      </c>
      <c r="D191" s="214" t="s">
        <v>161</v>
      </c>
      <c r="E191" s="215" t="s">
        <v>2687</v>
      </c>
      <c r="F191" s="216" t="s">
        <v>2688</v>
      </c>
      <c r="G191" s="217" t="s">
        <v>363</v>
      </c>
      <c r="H191" s="218">
        <v>1</v>
      </c>
      <c r="I191" s="219"/>
      <c r="J191" s="220">
        <f>ROUND(I191*H191,2)</f>
        <v>0</v>
      </c>
      <c r="K191" s="216" t="s">
        <v>19</v>
      </c>
      <c r="L191" s="46"/>
      <c r="M191" s="221" t="s">
        <v>19</v>
      </c>
      <c r="N191" s="222" t="s">
        <v>44</v>
      </c>
      <c r="O191" s="86"/>
      <c r="P191" s="223">
        <f>O191*H191</f>
        <v>0</v>
      </c>
      <c r="Q191" s="223">
        <v>0</v>
      </c>
      <c r="R191" s="223">
        <f>Q191*H191</f>
        <v>0</v>
      </c>
      <c r="S191" s="223">
        <v>0</v>
      </c>
      <c r="T191" s="224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5" t="s">
        <v>166</v>
      </c>
      <c r="AT191" s="225" t="s">
        <v>161</v>
      </c>
      <c r="AU191" s="225" t="s">
        <v>83</v>
      </c>
      <c r="AY191" s="19" t="s">
        <v>159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9" t="s">
        <v>81</v>
      </c>
      <c r="BK191" s="226">
        <f>ROUND(I191*H191,2)</f>
        <v>0</v>
      </c>
      <c r="BL191" s="19" t="s">
        <v>166</v>
      </c>
      <c r="BM191" s="225" t="s">
        <v>2689</v>
      </c>
    </row>
    <row r="192" s="2" customFormat="1" ht="24.15" customHeight="1">
      <c r="A192" s="40"/>
      <c r="B192" s="41"/>
      <c r="C192" s="255" t="s">
        <v>520</v>
      </c>
      <c r="D192" s="255" t="s">
        <v>244</v>
      </c>
      <c r="E192" s="256" t="s">
        <v>2690</v>
      </c>
      <c r="F192" s="257" t="s">
        <v>2691</v>
      </c>
      <c r="G192" s="258" t="s">
        <v>363</v>
      </c>
      <c r="H192" s="259">
        <v>1</v>
      </c>
      <c r="I192" s="260"/>
      <c r="J192" s="261">
        <f>ROUND(I192*H192,2)</f>
        <v>0</v>
      </c>
      <c r="K192" s="257" t="s">
        <v>19</v>
      </c>
      <c r="L192" s="262"/>
      <c r="M192" s="263" t="s">
        <v>19</v>
      </c>
      <c r="N192" s="264" t="s">
        <v>44</v>
      </c>
      <c r="O192" s="86"/>
      <c r="P192" s="223">
        <f>O192*H192</f>
        <v>0</v>
      </c>
      <c r="Q192" s="223">
        <v>0.039</v>
      </c>
      <c r="R192" s="223">
        <f>Q192*H192</f>
        <v>0.039</v>
      </c>
      <c r="S192" s="223">
        <v>0</v>
      </c>
      <c r="T192" s="224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5" t="s">
        <v>210</v>
      </c>
      <c r="AT192" s="225" t="s">
        <v>244</v>
      </c>
      <c r="AU192" s="225" t="s">
        <v>83</v>
      </c>
      <c r="AY192" s="19" t="s">
        <v>159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9" t="s">
        <v>81</v>
      </c>
      <c r="BK192" s="226">
        <f>ROUND(I192*H192,2)</f>
        <v>0</v>
      </c>
      <c r="BL192" s="19" t="s">
        <v>166</v>
      </c>
      <c r="BM192" s="225" t="s">
        <v>2692</v>
      </c>
    </row>
    <row r="193" s="2" customFormat="1" ht="49.05" customHeight="1">
      <c r="A193" s="40"/>
      <c r="B193" s="41"/>
      <c r="C193" s="214" t="s">
        <v>525</v>
      </c>
      <c r="D193" s="214" t="s">
        <v>161</v>
      </c>
      <c r="E193" s="215" t="s">
        <v>2693</v>
      </c>
      <c r="F193" s="216" t="s">
        <v>2694</v>
      </c>
      <c r="G193" s="217" t="s">
        <v>363</v>
      </c>
      <c r="H193" s="218">
        <v>1</v>
      </c>
      <c r="I193" s="219"/>
      <c r="J193" s="220">
        <f>ROUND(I193*H193,2)</f>
        <v>0</v>
      </c>
      <c r="K193" s="216" t="s">
        <v>19</v>
      </c>
      <c r="L193" s="46"/>
      <c r="M193" s="221" t="s">
        <v>19</v>
      </c>
      <c r="N193" s="222" t="s">
        <v>44</v>
      </c>
      <c r="O193" s="86"/>
      <c r="P193" s="223">
        <f>O193*H193</f>
        <v>0</v>
      </c>
      <c r="Q193" s="223">
        <v>0</v>
      </c>
      <c r="R193" s="223">
        <f>Q193*H193</f>
        <v>0</v>
      </c>
      <c r="S193" s="223">
        <v>0</v>
      </c>
      <c r="T193" s="224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25" t="s">
        <v>520</v>
      </c>
      <c r="AT193" s="225" t="s">
        <v>161</v>
      </c>
      <c r="AU193" s="225" t="s">
        <v>83</v>
      </c>
      <c r="AY193" s="19" t="s">
        <v>159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9" t="s">
        <v>81</v>
      </c>
      <c r="BK193" s="226">
        <f>ROUND(I193*H193,2)</f>
        <v>0</v>
      </c>
      <c r="BL193" s="19" t="s">
        <v>520</v>
      </c>
      <c r="BM193" s="225" t="s">
        <v>2695</v>
      </c>
    </row>
    <row r="194" s="12" customFormat="1" ht="25.92" customHeight="1">
      <c r="A194" s="12"/>
      <c r="B194" s="198"/>
      <c r="C194" s="199"/>
      <c r="D194" s="200" t="s">
        <v>72</v>
      </c>
      <c r="E194" s="201" t="s">
        <v>109</v>
      </c>
      <c r="F194" s="201" t="s">
        <v>110</v>
      </c>
      <c r="G194" s="199"/>
      <c r="H194" s="199"/>
      <c r="I194" s="202"/>
      <c r="J194" s="203">
        <f>BK194</f>
        <v>0</v>
      </c>
      <c r="K194" s="199"/>
      <c r="L194" s="204"/>
      <c r="M194" s="205"/>
      <c r="N194" s="206"/>
      <c r="O194" s="206"/>
      <c r="P194" s="207">
        <f>P195+P198+P200</f>
        <v>0</v>
      </c>
      <c r="Q194" s="206"/>
      <c r="R194" s="207">
        <f>R195+R198+R200</f>
        <v>0</v>
      </c>
      <c r="S194" s="206"/>
      <c r="T194" s="208">
        <f>T195+T198+T200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09" t="s">
        <v>190</v>
      </c>
      <c r="AT194" s="210" t="s">
        <v>72</v>
      </c>
      <c r="AU194" s="210" t="s">
        <v>73</v>
      </c>
      <c r="AY194" s="209" t="s">
        <v>159</v>
      </c>
      <c r="BK194" s="211">
        <f>BK195+BK198+BK200</f>
        <v>0</v>
      </c>
    </row>
    <row r="195" s="12" customFormat="1" ht="22.8" customHeight="1">
      <c r="A195" s="12"/>
      <c r="B195" s="198"/>
      <c r="C195" s="199"/>
      <c r="D195" s="200" t="s">
        <v>72</v>
      </c>
      <c r="E195" s="212" t="s">
        <v>2696</v>
      </c>
      <c r="F195" s="212" t="s">
        <v>2697</v>
      </c>
      <c r="G195" s="199"/>
      <c r="H195" s="199"/>
      <c r="I195" s="202"/>
      <c r="J195" s="213">
        <f>BK195</f>
        <v>0</v>
      </c>
      <c r="K195" s="199"/>
      <c r="L195" s="204"/>
      <c r="M195" s="205"/>
      <c r="N195" s="206"/>
      <c r="O195" s="206"/>
      <c r="P195" s="207">
        <f>SUM(P196:P197)</f>
        <v>0</v>
      </c>
      <c r="Q195" s="206"/>
      <c r="R195" s="207">
        <f>SUM(R196:R197)</f>
        <v>0</v>
      </c>
      <c r="S195" s="206"/>
      <c r="T195" s="208">
        <f>SUM(T196:T197)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9" t="s">
        <v>190</v>
      </c>
      <c r="AT195" s="210" t="s">
        <v>72</v>
      </c>
      <c r="AU195" s="210" t="s">
        <v>81</v>
      </c>
      <c r="AY195" s="209" t="s">
        <v>159</v>
      </c>
      <c r="BK195" s="211">
        <f>SUM(BK196:BK197)</f>
        <v>0</v>
      </c>
    </row>
    <row r="196" s="2" customFormat="1" ht="16.5" customHeight="1">
      <c r="A196" s="40"/>
      <c r="B196" s="41"/>
      <c r="C196" s="214" t="s">
        <v>531</v>
      </c>
      <c r="D196" s="214" t="s">
        <v>161</v>
      </c>
      <c r="E196" s="215" t="s">
        <v>2698</v>
      </c>
      <c r="F196" s="216" t="s">
        <v>2699</v>
      </c>
      <c r="G196" s="217" t="s">
        <v>2135</v>
      </c>
      <c r="H196" s="218">
        <v>8</v>
      </c>
      <c r="I196" s="219"/>
      <c r="J196" s="220">
        <f>ROUND(I196*H196,2)</f>
        <v>0</v>
      </c>
      <c r="K196" s="216" t="s">
        <v>19</v>
      </c>
      <c r="L196" s="46"/>
      <c r="M196" s="221" t="s">
        <v>19</v>
      </c>
      <c r="N196" s="222" t="s">
        <v>44</v>
      </c>
      <c r="O196" s="86"/>
      <c r="P196" s="223">
        <f>O196*H196</f>
        <v>0</v>
      </c>
      <c r="Q196" s="223">
        <v>0</v>
      </c>
      <c r="R196" s="223">
        <f>Q196*H196</f>
        <v>0</v>
      </c>
      <c r="S196" s="223">
        <v>0</v>
      </c>
      <c r="T196" s="224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25" t="s">
        <v>2700</v>
      </c>
      <c r="AT196" s="225" t="s">
        <v>161</v>
      </c>
      <c r="AU196" s="225" t="s">
        <v>83</v>
      </c>
      <c r="AY196" s="19" t="s">
        <v>159</v>
      </c>
      <c r="BE196" s="226">
        <f>IF(N196="základní",J196,0)</f>
        <v>0</v>
      </c>
      <c r="BF196" s="226">
        <f>IF(N196="snížená",J196,0)</f>
        <v>0</v>
      </c>
      <c r="BG196" s="226">
        <f>IF(N196="zákl. přenesená",J196,0)</f>
        <v>0</v>
      </c>
      <c r="BH196" s="226">
        <f>IF(N196="sníž. přenesená",J196,0)</f>
        <v>0</v>
      </c>
      <c r="BI196" s="226">
        <f>IF(N196="nulová",J196,0)</f>
        <v>0</v>
      </c>
      <c r="BJ196" s="19" t="s">
        <v>81</v>
      </c>
      <c r="BK196" s="226">
        <f>ROUND(I196*H196,2)</f>
        <v>0</v>
      </c>
      <c r="BL196" s="19" t="s">
        <v>2700</v>
      </c>
      <c r="BM196" s="225" t="s">
        <v>2701</v>
      </c>
    </row>
    <row r="197" s="2" customFormat="1" ht="16.5" customHeight="1">
      <c r="A197" s="40"/>
      <c r="B197" s="41"/>
      <c r="C197" s="214" t="s">
        <v>536</v>
      </c>
      <c r="D197" s="214" t="s">
        <v>161</v>
      </c>
      <c r="E197" s="215" t="s">
        <v>2702</v>
      </c>
      <c r="F197" s="216" t="s">
        <v>2703</v>
      </c>
      <c r="G197" s="217" t="s">
        <v>2044</v>
      </c>
      <c r="H197" s="218">
        <v>1</v>
      </c>
      <c r="I197" s="219"/>
      <c r="J197" s="220">
        <f>ROUND(I197*H197,2)</f>
        <v>0</v>
      </c>
      <c r="K197" s="216" t="s">
        <v>19</v>
      </c>
      <c r="L197" s="46"/>
      <c r="M197" s="221" t="s">
        <v>19</v>
      </c>
      <c r="N197" s="222" t="s">
        <v>44</v>
      </c>
      <c r="O197" s="86"/>
      <c r="P197" s="223">
        <f>O197*H197</f>
        <v>0</v>
      </c>
      <c r="Q197" s="223">
        <v>0</v>
      </c>
      <c r="R197" s="223">
        <f>Q197*H197</f>
        <v>0</v>
      </c>
      <c r="S197" s="223">
        <v>0</v>
      </c>
      <c r="T197" s="224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5" t="s">
        <v>2700</v>
      </c>
      <c r="AT197" s="225" t="s">
        <v>161</v>
      </c>
      <c r="AU197" s="225" t="s">
        <v>83</v>
      </c>
      <c r="AY197" s="19" t="s">
        <v>159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9" t="s">
        <v>81</v>
      </c>
      <c r="BK197" s="226">
        <f>ROUND(I197*H197,2)</f>
        <v>0</v>
      </c>
      <c r="BL197" s="19" t="s">
        <v>2700</v>
      </c>
      <c r="BM197" s="225" t="s">
        <v>2704</v>
      </c>
    </row>
    <row r="198" s="12" customFormat="1" ht="22.8" customHeight="1">
      <c r="A198" s="12"/>
      <c r="B198" s="198"/>
      <c r="C198" s="199"/>
      <c r="D198" s="200" t="s">
        <v>72</v>
      </c>
      <c r="E198" s="212" t="s">
        <v>2705</v>
      </c>
      <c r="F198" s="212" t="s">
        <v>2706</v>
      </c>
      <c r="G198" s="199"/>
      <c r="H198" s="199"/>
      <c r="I198" s="202"/>
      <c r="J198" s="213">
        <f>BK198</f>
        <v>0</v>
      </c>
      <c r="K198" s="199"/>
      <c r="L198" s="204"/>
      <c r="M198" s="205"/>
      <c r="N198" s="206"/>
      <c r="O198" s="206"/>
      <c r="P198" s="207">
        <f>P199</f>
        <v>0</v>
      </c>
      <c r="Q198" s="206"/>
      <c r="R198" s="207">
        <f>R199</f>
        <v>0</v>
      </c>
      <c r="S198" s="206"/>
      <c r="T198" s="208">
        <f>T199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9" t="s">
        <v>190</v>
      </c>
      <c r="AT198" s="210" t="s">
        <v>72</v>
      </c>
      <c r="AU198" s="210" t="s">
        <v>81</v>
      </c>
      <c r="AY198" s="209" t="s">
        <v>159</v>
      </c>
      <c r="BK198" s="211">
        <f>BK199</f>
        <v>0</v>
      </c>
    </row>
    <row r="199" s="2" customFormat="1" ht="16.5" customHeight="1">
      <c r="A199" s="40"/>
      <c r="B199" s="41"/>
      <c r="C199" s="214" t="s">
        <v>541</v>
      </c>
      <c r="D199" s="214" t="s">
        <v>161</v>
      </c>
      <c r="E199" s="215" t="s">
        <v>2707</v>
      </c>
      <c r="F199" s="216" t="s">
        <v>2708</v>
      </c>
      <c r="G199" s="217" t="s">
        <v>2709</v>
      </c>
      <c r="H199" s="218">
        <v>1</v>
      </c>
      <c r="I199" s="219"/>
      <c r="J199" s="220">
        <f>ROUND(I199*H199,2)</f>
        <v>0</v>
      </c>
      <c r="K199" s="216" t="s">
        <v>19</v>
      </c>
      <c r="L199" s="46"/>
      <c r="M199" s="221" t="s">
        <v>19</v>
      </c>
      <c r="N199" s="222" t="s">
        <v>44</v>
      </c>
      <c r="O199" s="86"/>
      <c r="P199" s="223">
        <f>O199*H199</f>
        <v>0</v>
      </c>
      <c r="Q199" s="223">
        <v>0</v>
      </c>
      <c r="R199" s="223">
        <f>Q199*H199</f>
        <v>0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2700</v>
      </c>
      <c r="AT199" s="225" t="s">
        <v>161</v>
      </c>
      <c r="AU199" s="225" t="s">
        <v>83</v>
      </c>
      <c r="AY199" s="19" t="s">
        <v>159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81</v>
      </c>
      <c r="BK199" s="226">
        <f>ROUND(I199*H199,2)</f>
        <v>0</v>
      </c>
      <c r="BL199" s="19" t="s">
        <v>2700</v>
      </c>
      <c r="BM199" s="225" t="s">
        <v>2710</v>
      </c>
    </row>
    <row r="200" s="12" customFormat="1" ht="22.8" customHeight="1">
      <c r="A200" s="12"/>
      <c r="B200" s="198"/>
      <c r="C200" s="199"/>
      <c r="D200" s="200" t="s">
        <v>72</v>
      </c>
      <c r="E200" s="212" t="s">
        <v>2711</v>
      </c>
      <c r="F200" s="212" t="s">
        <v>2011</v>
      </c>
      <c r="G200" s="199"/>
      <c r="H200" s="199"/>
      <c r="I200" s="202"/>
      <c r="J200" s="213">
        <f>BK200</f>
        <v>0</v>
      </c>
      <c r="K200" s="199"/>
      <c r="L200" s="204"/>
      <c r="M200" s="205"/>
      <c r="N200" s="206"/>
      <c r="O200" s="206"/>
      <c r="P200" s="207">
        <f>P201</f>
        <v>0</v>
      </c>
      <c r="Q200" s="206"/>
      <c r="R200" s="207">
        <f>R201</f>
        <v>0</v>
      </c>
      <c r="S200" s="206"/>
      <c r="T200" s="208">
        <f>T201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9" t="s">
        <v>190</v>
      </c>
      <c r="AT200" s="210" t="s">
        <v>72</v>
      </c>
      <c r="AU200" s="210" t="s">
        <v>81</v>
      </c>
      <c r="AY200" s="209" t="s">
        <v>159</v>
      </c>
      <c r="BK200" s="211">
        <f>BK201</f>
        <v>0</v>
      </c>
    </row>
    <row r="201" s="2" customFormat="1" ht="16.5" customHeight="1">
      <c r="A201" s="40"/>
      <c r="B201" s="41"/>
      <c r="C201" s="214" t="s">
        <v>549</v>
      </c>
      <c r="D201" s="214" t="s">
        <v>161</v>
      </c>
      <c r="E201" s="215" t="s">
        <v>2712</v>
      </c>
      <c r="F201" s="216" t="s">
        <v>2011</v>
      </c>
      <c r="G201" s="217" t="s">
        <v>2135</v>
      </c>
      <c r="H201" s="218">
        <v>15</v>
      </c>
      <c r="I201" s="219"/>
      <c r="J201" s="220">
        <f>ROUND(I201*H201,2)</f>
        <v>0</v>
      </c>
      <c r="K201" s="216" t="s">
        <v>19</v>
      </c>
      <c r="L201" s="46"/>
      <c r="M201" s="277" t="s">
        <v>19</v>
      </c>
      <c r="N201" s="278" t="s">
        <v>44</v>
      </c>
      <c r="O201" s="279"/>
      <c r="P201" s="280">
        <f>O201*H201</f>
        <v>0</v>
      </c>
      <c r="Q201" s="280">
        <v>0</v>
      </c>
      <c r="R201" s="280">
        <f>Q201*H201</f>
        <v>0</v>
      </c>
      <c r="S201" s="280">
        <v>0</v>
      </c>
      <c r="T201" s="281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5" t="s">
        <v>2700</v>
      </c>
      <c r="AT201" s="225" t="s">
        <v>161</v>
      </c>
      <c r="AU201" s="225" t="s">
        <v>83</v>
      </c>
      <c r="AY201" s="19" t="s">
        <v>159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9" t="s">
        <v>81</v>
      </c>
      <c r="BK201" s="226">
        <f>ROUND(I201*H201,2)</f>
        <v>0</v>
      </c>
      <c r="BL201" s="19" t="s">
        <v>2700</v>
      </c>
      <c r="BM201" s="225" t="s">
        <v>2713</v>
      </c>
    </row>
    <row r="202" s="2" customFormat="1" ht="6.96" customHeight="1">
      <c r="A202" s="40"/>
      <c r="B202" s="61"/>
      <c r="C202" s="62"/>
      <c r="D202" s="62"/>
      <c r="E202" s="62"/>
      <c r="F202" s="62"/>
      <c r="G202" s="62"/>
      <c r="H202" s="62"/>
      <c r="I202" s="62"/>
      <c r="J202" s="62"/>
      <c r="K202" s="62"/>
      <c r="L202" s="46"/>
      <c r="M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</row>
  </sheetData>
  <sheetProtection sheet="1" autoFilter="0" formatColumns="0" formatRows="0" objects="1" scenarios="1" spinCount="100000" saltValue="Nmgy9+FtfrSA6vvY91JiyZ+X/Y/kRIt5LDfNcMqKG1SWrrPac69K4ueeGqEilrJG54fk2AcJhHU9uLbQP176+A==" hashValue="vcQYLbBtJU72yWkvRR+7K3qtDxj50HdoI00dzP4Whvrwv29khYA2pE2Q2oDiXBdyk6s+bK1PW0pQQigs+oKoWw==" algorithmName="SHA-512" password="CC35"/>
  <autoFilter ref="C96:K20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5:H85"/>
    <mergeCell ref="E87:H87"/>
    <mergeCell ref="E89:H89"/>
    <mergeCell ref="L2:V2"/>
  </mergeCells>
  <hyperlinks>
    <hyperlink ref="F101" r:id="rId1" display="https://podminky.urs.cz/item/CS_URS_2024_01/949101112"/>
    <hyperlink ref="F106" r:id="rId2" display="https://podminky.urs.cz/item/CS_URS_2024_01/997013211"/>
    <hyperlink ref="F108" r:id="rId3" display="https://podminky.urs.cz/item/CS_URS_2024_01/997013501"/>
    <hyperlink ref="F110" r:id="rId4" display="https://podminky.urs.cz/item/CS_URS_2024_01/997013509"/>
    <hyperlink ref="F113" r:id="rId5" display="https://podminky.urs.cz/item/CS_URS_2024_01/997013871"/>
    <hyperlink ref="F116" r:id="rId6" display="https://podminky.urs.cz/item/CS_URS_2024_01/998018001"/>
    <hyperlink ref="F178" r:id="rId7" display="https://podminky.urs.cz/item/CS_URS_2024_01/7413718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108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112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Rekonstrukce a přístavba hasičské zbrojnice, Velké Chvojno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113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2714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14. 4. 2024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19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4" t="s">
        <v>28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29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28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31</v>
      </c>
      <c r="E20" s="40"/>
      <c r="F20" s="40"/>
      <c r="G20" s="40"/>
      <c r="H20" s="40"/>
      <c r="I20" s="144" t="s">
        <v>26</v>
      </c>
      <c r="J20" s="135" t="s">
        <v>19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32</v>
      </c>
      <c r="F21" s="40"/>
      <c r="G21" s="40"/>
      <c r="H21" s="40"/>
      <c r="I21" s="144" t="s">
        <v>28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34</v>
      </c>
      <c r="E23" s="40"/>
      <c r="F23" s="40"/>
      <c r="G23" s="40"/>
      <c r="H23" s="40"/>
      <c r="I23" s="144" t="s">
        <v>26</v>
      </c>
      <c r="J23" s="135" t="s">
        <v>35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36</v>
      </c>
      <c r="F24" s="40"/>
      <c r="G24" s="40"/>
      <c r="H24" s="40"/>
      <c r="I24" s="144" t="s">
        <v>28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37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39</v>
      </c>
      <c r="E30" s="40"/>
      <c r="F30" s="40"/>
      <c r="G30" s="40"/>
      <c r="H30" s="40"/>
      <c r="I30" s="40"/>
      <c r="J30" s="155">
        <f>ROUND(J92,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41</v>
      </c>
      <c r="G32" s="40"/>
      <c r="H32" s="40"/>
      <c r="I32" s="156" t="s">
        <v>40</v>
      </c>
      <c r="J32" s="156" t="s">
        <v>42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43</v>
      </c>
      <c r="E33" s="144" t="s">
        <v>44</v>
      </c>
      <c r="F33" s="158">
        <f>ROUND((SUM(BE92:BE272)),  2)</f>
        <v>0</v>
      </c>
      <c r="G33" s="40"/>
      <c r="H33" s="40"/>
      <c r="I33" s="159">
        <v>0.20999999999999999</v>
      </c>
      <c r="J33" s="158">
        <f>ROUND(((SUM(BE92:BE272))*I33),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45</v>
      </c>
      <c r="F34" s="158">
        <f>ROUND((SUM(BF92:BF272)),  2)</f>
        <v>0</v>
      </c>
      <c r="G34" s="40"/>
      <c r="H34" s="40"/>
      <c r="I34" s="159">
        <v>0.12</v>
      </c>
      <c r="J34" s="158">
        <f>ROUND(((SUM(BF92:BF272))*I34),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46</v>
      </c>
      <c r="F35" s="158">
        <f>ROUND((SUM(BG92:BG272)),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47</v>
      </c>
      <c r="F36" s="158">
        <f>ROUND((SUM(BH92:BH272)),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48</v>
      </c>
      <c r="F37" s="158">
        <f>ROUND((SUM(BI92:BI272)),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49</v>
      </c>
      <c r="E39" s="162"/>
      <c r="F39" s="162"/>
      <c r="G39" s="163" t="s">
        <v>50</v>
      </c>
      <c r="H39" s="164" t="s">
        <v>51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115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Rekonstrukce a přístavba hasičské zbrojnice, Velké Chvojno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113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D.1.4.d - Zdravotechnické instalace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Velké Chvojno</v>
      </c>
      <c r="G52" s="42"/>
      <c r="H52" s="42"/>
      <c r="I52" s="34" t="s">
        <v>23</v>
      </c>
      <c r="J52" s="74" t="str">
        <f>IF(J12="","",J12)</f>
        <v>14. 4. 2024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Obec Velké Chvojno</v>
      </c>
      <c r="G54" s="42"/>
      <c r="H54" s="42"/>
      <c r="I54" s="34" t="s">
        <v>31</v>
      </c>
      <c r="J54" s="38" t="str">
        <f>E21</f>
        <v>Ing.arch. Andrea Hrušková, Ateliér Hruška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Jan Doležal, Ústí nad Labem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116</v>
      </c>
      <c r="D57" s="173"/>
      <c r="E57" s="173"/>
      <c r="F57" s="173"/>
      <c r="G57" s="173"/>
      <c r="H57" s="173"/>
      <c r="I57" s="173"/>
      <c r="J57" s="174" t="s">
        <v>117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71</v>
      </c>
      <c r="D59" s="42"/>
      <c r="E59" s="42"/>
      <c r="F59" s="42"/>
      <c r="G59" s="42"/>
      <c r="H59" s="42"/>
      <c r="I59" s="42"/>
      <c r="J59" s="104">
        <f>J92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118</v>
      </c>
    </row>
    <row r="60" s="9" customFormat="1" ht="24.96" customHeight="1">
      <c r="A60" s="9"/>
      <c r="B60" s="176"/>
      <c r="C60" s="177"/>
      <c r="D60" s="178" t="s">
        <v>119</v>
      </c>
      <c r="E60" s="179"/>
      <c r="F60" s="179"/>
      <c r="G60" s="179"/>
      <c r="H60" s="179"/>
      <c r="I60" s="179"/>
      <c r="J60" s="180">
        <f>J93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2715</v>
      </c>
      <c r="E61" s="184"/>
      <c r="F61" s="184"/>
      <c r="G61" s="184"/>
      <c r="H61" s="184"/>
      <c r="I61" s="184"/>
      <c r="J61" s="185">
        <f>J94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126</v>
      </c>
      <c r="E62" s="184"/>
      <c r="F62" s="184"/>
      <c r="G62" s="184"/>
      <c r="H62" s="184"/>
      <c r="I62" s="184"/>
      <c r="J62" s="185">
        <f>J122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127</v>
      </c>
      <c r="E63" s="184"/>
      <c r="F63" s="184"/>
      <c r="G63" s="184"/>
      <c r="H63" s="184"/>
      <c r="I63" s="184"/>
      <c r="J63" s="185">
        <f>J125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128</v>
      </c>
      <c r="E64" s="184"/>
      <c r="F64" s="184"/>
      <c r="G64" s="184"/>
      <c r="H64" s="184"/>
      <c r="I64" s="184"/>
      <c r="J64" s="185">
        <f>J135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76"/>
      <c r="C65" s="177"/>
      <c r="D65" s="178" t="s">
        <v>129</v>
      </c>
      <c r="E65" s="179"/>
      <c r="F65" s="179"/>
      <c r="G65" s="179"/>
      <c r="H65" s="179"/>
      <c r="I65" s="179"/>
      <c r="J65" s="180">
        <f>J138</f>
        <v>0</v>
      </c>
      <c r="K65" s="177"/>
      <c r="L65" s="18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82"/>
      <c r="C66" s="127"/>
      <c r="D66" s="183" t="s">
        <v>2716</v>
      </c>
      <c r="E66" s="184"/>
      <c r="F66" s="184"/>
      <c r="G66" s="184"/>
      <c r="H66" s="184"/>
      <c r="I66" s="184"/>
      <c r="J66" s="185">
        <f>J139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2717</v>
      </c>
      <c r="E67" s="184"/>
      <c r="F67" s="184"/>
      <c r="G67" s="184"/>
      <c r="H67" s="184"/>
      <c r="I67" s="184"/>
      <c r="J67" s="185">
        <f>J161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2718</v>
      </c>
      <c r="E68" s="184"/>
      <c r="F68" s="184"/>
      <c r="G68" s="184"/>
      <c r="H68" s="184"/>
      <c r="I68" s="184"/>
      <c r="J68" s="185">
        <f>J186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2719</v>
      </c>
      <c r="E69" s="184"/>
      <c r="F69" s="184"/>
      <c r="G69" s="184"/>
      <c r="H69" s="184"/>
      <c r="I69" s="184"/>
      <c r="J69" s="185">
        <f>J191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2720</v>
      </c>
      <c r="E70" s="184"/>
      <c r="F70" s="184"/>
      <c r="G70" s="184"/>
      <c r="H70" s="184"/>
      <c r="I70" s="184"/>
      <c r="J70" s="185">
        <f>J254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2721</v>
      </c>
      <c r="E71" s="184"/>
      <c r="F71" s="184"/>
      <c r="G71" s="184"/>
      <c r="H71" s="184"/>
      <c r="I71" s="184"/>
      <c r="J71" s="185">
        <f>J262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6"/>
      <c r="C72" s="177"/>
      <c r="D72" s="178" t="s">
        <v>2152</v>
      </c>
      <c r="E72" s="179"/>
      <c r="F72" s="179"/>
      <c r="G72" s="179"/>
      <c r="H72" s="179"/>
      <c r="I72" s="179"/>
      <c r="J72" s="180">
        <f>J269</f>
        <v>0</v>
      </c>
      <c r="K72" s="177"/>
      <c r="L72" s="18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144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171" t="str">
        <f>E7</f>
        <v>Rekonstrukce a přístavba hasičské zbrojnice, Velké Chvojno</v>
      </c>
      <c r="F82" s="34"/>
      <c r="G82" s="34"/>
      <c r="H82" s="34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113</v>
      </c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E9</f>
        <v>D.1.4.d - Zdravotechnické instalace</v>
      </c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F12</f>
        <v>Velké Chvojno</v>
      </c>
      <c r="G86" s="42"/>
      <c r="H86" s="42"/>
      <c r="I86" s="34" t="s">
        <v>23</v>
      </c>
      <c r="J86" s="74" t="str">
        <f>IF(J12="","",J12)</f>
        <v>14. 4. 2024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40.05" customHeight="1">
      <c r="A88" s="40"/>
      <c r="B88" s="41"/>
      <c r="C88" s="34" t="s">
        <v>25</v>
      </c>
      <c r="D88" s="42"/>
      <c r="E88" s="42"/>
      <c r="F88" s="29" t="str">
        <f>E15</f>
        <v>Obec Velké Chvojno</v>
      </c>
      <c r="G88" s="42"/>
      <c r="H88" s="42"/>
      <c r="I88" s="34" t="s">
        <v>31</v>
      </c>
      <c r="J88" s="38" t="str">
        <f>E21</f>
        <v>Ing.arch. Andrea Hrušková, Ateliér Hruška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25.65" customHeight="1">
      <c r="A89" s="40"/>
      <c r="B89" s="41"/>
      <c r="C89" s="34" t="s">
        <v>29</v>
      </c>
      <c r="D89" s="42"/>
      <c r="E89" s="42"/>
      <c r="F89" s="29" t="str">
        <f>IF(E18="","",E18)</f>
        <v>Vyplň údaj</v>
      </c>
      <c r="G89" s="42"/>
      <c r="H89" s="42"/>
      <c r="I89" s="34" t="s">
        <v>34</v>
      </c>
      <c r="J89" s="38" t="str">
        <f>E24</f>
        <v>Jan Doležal, Ústí nad Labem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87"/>
      <c r="B91" s="188"/>
      <c r="C91" s="189" t="s">
        <v>145</v>
      </c>
      <c r="D91" s="190" t="s">
        <v>58</v>
      </c>
      <c r="E91" s="190" t="s">
        <v>54</v>
      </c>
      <c r="F91" s="190" t="s">
        <v>55</v>
      </c>
      <c r="G91" s="190" t="s">
        <v>146</v>
      </c>
      <c r="H91" s="190" t="s">
        <v>147</v>
      </c>
      <c r="I91" s="190" t="s">
        <v>148</v>
      </c>
      <c r="J91" s="190" t="s">
        <v>117</v>
      </c>
      <c r="K91" s="191" t="s">
        <v>149</v>
      </c>
      <c r="L91" s="192"/>
      <c r="M91" s="94" t="s">
        <v>19</v>
      </c>
      <c r="N91" s="95" t="s">
        <v>43</v>
      </c>
      <c r="O91" s="95" t="s">
        <v>150</v>
      </c>
      <c r="P91" s="95" t="s">
        <v>151</v>
      </c>
      <c r="Q91" s="95" t="s">
        <v>152</v>
      </c>
      <c r="R91" s="95" t="s">
        <v>153</v>
      </c>
      <c r="S91" s="95" t="s">
        <v>154</v>
      </c>
      <c r="T91" s="96" t="s">
        <v>155</v>
      </c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="2" customFormat="1" ht="22.8" customHeight="1">
      <c r="A92" s="40"/>
      <c r="B92" s="41"/>
      <c r="C92" s="101" t="s">
        <v>156</v>
      </c>
      <c r="D92" s="42"/>
      <c r="E92" s="42"/>
      <c r="F92" s="42"/>
      <c r="G92" s="42"/>
      <c r="H92" s="42"/>
      <c r="I92" s="42"/>
      <c r="J92" s="193">
        <f>BK92</f>
        <v>0</v>
      </c>
      <c r="K92" s="42"/>
      <c r="L92" s="46"/>
      <c r="M92" s="97"/>
      <c r="N92" s="194"/>
      <c r="O92" s="98"/>
      <c r="P92" s="195">
        <f>P93+P138+P269</f>
        <v>0</v>
      </c>
      <c r="Q92" s="98"/>
      <c r="R92" s="195">
        <f>R93+R138+R269</f>
        <v>3.4098563</v>
      </c>
      <c r="S92" s="98"/>
      <c r="T92" s="196">
        <f>T93+T138+T269</f>
        <v>0.81837000000000004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72</v>
      </c>
      <c r="AU92" s="19" t="s">
        <v>118</v>
      </c>
      <c r="BK92" s="197">
        <f>BK93+BK138+BK269</f>
        <v>0</v>
      </c>
    </row>
    <row r="93" s="12" customFormat="1" ht="25.92" customHeight="1">
      <c r="A93" s="12"/>
      <c r="B93" s="198"/>
      <c r="C93" s="199"/>
      <c r="D93" s="200" t="s">
        <v>72</v>
      </c>
      <c r="E93" s="201" t="s">
        <v>157</v>
      </c>
      <c r="F93" s="201" t="s">
        <v>158</v>
      </c>
      <c r="G93" s="199"/>
      <c r="H93" s="199"/>
      <c r="I93" s="202"/>
      <c r="J93" s="203">
        <f>BK93</f>
        <v>0</v>
      </c>
      <c r="K93" s="199"/>
      <c r="L93" s="204"/>
      <c r="M93" s="205"/>
      <c r="N93" s="206"/>
      <c r="O93" s="206"/>
      <c r="P93" s="207">
        <f>P94+P122+P125+P135</f>
        <v>0</v>
      </c>
      <c r="Q93" s="206"/>
      <c r="R93" s="207">
        <f>R94+R122+R125+R135</f>
        <v>2.9525513000000001</v>
      </c>
      <c r="S93" s="206"/>
      <c r="T93" s="208">
        <f>T94+T122+T125+T135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81</v>
      </c>
      <c r="AT93" s="210" t="s">
        <v>72</v>
      </c>
      <c r="AU93" s="210" t="s">
        <v>73</v>
      </c>
      <c r="AY93" s="209" t="s">
        <v>159</v>
      </c>
      <c r="BK93" s="211">
        <f>BK94+BK122+BK125+BK135</f>
        <v>0</v>
      </c>
    </row>
    <row r="94" s="12" customFormat="1" ht="22.8" customHeight="1">
      <c r="A94" s="12"/>
      <c r="B94" s="198"/>
      <c r="C94" s="199"/>
      <c r="D94" s="200" t="s">
        <v>72</v>
      </c>
      <c r="E94" s="212" t="s">
        <v>210</v>
      </c>
      <c r="F94" s="212" t="s">
        <v>2722</v>
      </c>
      <c r="G94" s="199"/>
      <c r="H94" s="199"/>
      <c r="I94" s="202"/>
      <c r="J94" s="213">
        <f>BK94</f>
        <v>0</v>
      </c>
      <c r="K94" s="199"/>
      <c r="L94" s="204"/>
      <c r="M94" s="205"/>
      <c r="N94" s="206"/>
      <c r="O94" s="206"/>
      <c r="P94" s="207">
        <f>SUM(P95:P121)</f>
        <v>0</v>
      </c>
      <c r="Q94" s="206"/>
      <c r="R94" s="207">
        <f>SUM(R95:R121)</f>
        <v>2.9210513000000002</v>
      </c>
      <c r="S94" s="206"/>
      <c r="T94" s="208">
        <f>SUM(T95:T121)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9" t="s">
        <v>81</v>
      </c>
      <c r="AT94" s="210" t="s">
        <v>72</v>
      </c>
      <c r="AU94" s="210" t="s">
        <v>81</v>
      </c>
      <c r="AY94" s="209" t="s">
        <v>159</v>
      </c>
      <c r="BK94" s="211">
        <f>SUM(BK95:BK121)</f>
        <v>0</v>
      </c>
    </row>
    <row r="95" s="2" customFormat="1" ht="24.15" customHeight="1">
      <c r="A95" s="40"/>
      <c r="B95" s="41"/>
      <c r="C95" s="214" t="s">
        <v>81</v>
      </c>
      <c r="D95" s="214" t="s">
        <v>161</v>
      </c>
      <c r="E95" s="215" t="s">
        <v>2723</v>
      </c>
      <c r="F95" s="216" t="s">
        <v>2724</v>
      </c>
      <c r="G95" s="217" t="s">
        <v>172</v>
      </c>
      <c r="H95" s="218">
        <v>37</v>
      </c>
      <c r="I95" s="219"/>
      <c r="J95" s="220">
        <f>ROUND(I95*H95,2)</f>
        <v>0</v>
      </c>
      <c r="K95" s="216" t="s">
        <v>165</v>
      </c>
      <c r="L95" s="46"/>
      <c r="M95" s="221" t="s">
        <v>19</v>
      </c>
      <c r="N95" s="222" t="s">
        <v>44</v>
      </c>
      <c r="O95" s="86"/>
      <c r="P95" s="223">
        <f>O95*H95</f>
        <v>0</v>
      </c>
      <c r="Q95" s="223">
        <v>1.0000000000000001E-05</v>
      </c>
      <c r="R95" s="223">
        <f>Q95*H95</f>
        <v>0.00037000000000000005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166</v>
      </c>
      <c r="AT95" s="225" t="s">
        <v>161</v>
      </c>
      <c r="AU95" s="225" t="s">
        <v>83</v>
      </c>
      <c r="AY95" s="19" t="s">
        <v>159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81</v>
      </c>
      <c r="BK95" s="226">
        <f>ROUND(I95*H95,2)</f>
        <v>0</v>
      </c>
      <c r="BL95" s="19" t="s">
        <v>166</v>
      </c>
      <c r="BM95" s="225" t="s">
        <v>2725</v>
      </c>
    </row>
    <row r="96" s="2" customFormat="1">
      <c r="A96" s="40"/>
      <c r="B96" s="41"/>
      <c r="C96" s="42"/>
      <c r="D96" s="227" t="s">
        <v>168</v>
      </c>
      <c r="E96" s="42"/>
      <c r="F96" s="228" t="s">
        <v>2726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168</v>
      </c>
      <c r="AU96" s="19" t="s">
        <v>83</v>
      </c>
    </row>
    <row r="97" s="13" customFormat="1">
      <c r="A97" s="13"/>
      <c r="B97" s="232"/>
      <c r="C97" s="233"/>
      <c r="D97" s="234" t="s">
        <v>181</v>
      </c>
      <c r="E97" s="235" t="s">
        <v>19</v>
      </c>
      <c r="F97" s="236" t="s">
        <v>2727</v>
      </c>
      <c r="G97" s="233"/>
      <c r="H97" s="237">
        <v>37</v>
      </c>
      <c r="I97" s="238"/>
      <c r="J97" s="233"/>
      <c r="K97" s="233"/>
      <c r="L97" s="239"/>
      <c r="M97" s="240"/>
      <c r="N97" s="241"/>
      <c r="O97" s="241"/>
      <c r="P97" s="241"/>
      <c r="Q97" s="241"/>
      <c r="R97" s="241"/>
      <c r="S97" s="241"/>
      <c r="T97" s="24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3" t="s">
        <v>181</v>
      </c>
      <c r="AU97" s="243" t="s">
        <v>83</v>
      </c>
      <c r="AV97" s="13" t="s">
        <v>83</v>
      </c>
      <c r="AW97" s="13" t="s">
        <v>33</v>
      </c>
      <c r="AX97" s="13" t="s">
        <v>81</v>
      </c>
      <c r="AY97" s="243" t="s">
        <v>159</v>
      </c>
    </row>
    <row r="98" s="2" customFormat="1" ht="24.15" customHeight="1">
      <c r="A98" s="40"/>
      <c r="B98" s="41"/>
      <c r="C98" s="255" t="s">
        <v>83</v>
      </c>
      <c r="D98" s="255" t="s">
        <v>244</v>
      </c>
      <c r="E98" s="256" t="s">
        <v>2728</v>
      </c>
      <c r="F98" s="257" t="s">
        <v>2729</v>
      </c>
      <c r="G98" s="258" t="s">
        <v>172</v>
      </c>
      <c r="H98" s="259">
        <v>37.555</v>
      </c>
      <c r="I98" s="260"/>
      <c r="J98" s="261">
        <f>ROUND(I98*H98,2)</f>
        <v>0</v>
      </c>
      <c r="K98" s="257" t="s">
        <v>165</v>
      </c>
      <c r="L98" s="262"/>
      <c r="M98" s="263" t="s">
        <v>19</v>
      </c>
      <c r="N98" s="264" t="s">
        <v>44</v>
      </c>
      <c r="O98" s="86"/>
      <c r="P98" s="223">
        <f>O98*H98</f>
        <v>0</v>
      </c>
      <c r="Q98" s="223">
        <v>0.0018</v>
      </c>
      <c r="R98" s="223">
        <f>Q98*H98</f>
        <v>0.067598999999999992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210</v>
      </c>
      <c r="AT98" s="225" t="s">
        <v>244</v>
      </c>
      <c r="AU98" s="225" t="s">
        <v>83</v>
      </c>
      <c r="AY98" s="19" t="s">
        <v>159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81</v>
      </c>
      <c r="BK98" s="226">
        <f>ROUND(I98*H98,2)</f>
        <v>0</v>
      </c>
      <c r="BL98" s="19" t="s">
        <v>166</v>
      </c>
      <c r="BM98" s="225" t="s">
        <v>2730</v>
      </c>
    </row>
    <row r="99" s="13" customFormat="1">
      <c r="A99" s="13"/>
      <c r="B99" s="232"/>
      <c r="C99" s="233"/>
      <c r="D99" s="234" t="s">
        <v>181</v>
      </c>
      <c r="E99" s="233"/>
      <c r="F99" s="236" t="s">
        <v>2731</v>
      </c>
      <c r="G99" s="233"/>
      <c r="H99" s="237">
        <v>37.555</v>
      </c>
      <c r="I99" s="238"/>
      <c r="J99" s="233"/>
      <c r="K99" s="233"/>
      <c r="L99" s="239"/>
      <c r="M99" s="240"/>
      <c r="N99" s="241"/>
      <c r="O99" s="241"/>
      <c r="P99" s="241"/>
      <c r="Q99" s="241"/>
      <c r="R99" s="241"/>
      <c r="S99" s="241"/>
      <c r="T99" s="24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3" t="s">
        <v>181</v>
      </c>
      <c r="AU99" s="243" t="s">
        <v>83</v>
      </c>
      <c r="AV99" s="13" t="s">
        <v>83</v>
      </c>
      <c r="AW99" s="13" t="s">
        <v>4</v>
      </c>
      <c r="AX99" s="13" t="s">
        <v>81</v>
      </c>
      <c r="AY99" s="243" t="s">
        <v>159</v>
      </c>
    </row>
    <row r="100" s="2" customFormat="1" ht="24.15" customHeight="1">
      <c r="A100" s="40"/>
      <c r="B100" s="41"/>
      <c r="C100" s="214" t="s">
        <v>175</v>
      </c>
      <c r="D100" s="214" t="s">
        <v>161</v>
      </c>
      <c r="E100" s="215" t="s">
        <v>2732</v>
      </c>
      <c r="F100" s="216" t="s">
        <v>2733</v>
      </c>
      <c r="G100" s="217" t="s">
        <v>172</v>
      </c>
      <c r="H100" s="218">
        <v>23</v>
      </c>
      <c r="I100" s="219"/>
      <c r="J100" s="220">
        <f>ROUND(I100*H100,2)</f>
        <v>0</v>
      </c>
      <c r="K100" s="216" t="s">
        <v>165</v>
      </c>
      <c r="L100" s="46"/>
      <c r="M100" s="221" t="s">
        <v>19</v>
      </c>
      <c r="N100" s="222" t="s">
        <v>44</v>
      </c>
      <c r="O100" s="86"/>
      <c r="P100" s="223">
        <f>O100*H100</f>
        <v>0</v>
      </c>
      <c r="Q100" s="223">
        <v>1.0000000000000001E-05</v>
      </c>
      <c r="R100" s="223">
        <f>Q100*H100</f>
        <v>0.00023000000000000001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166</v>
      </c>
      <c r="AT100" s="225" t="s">
        <v>161</v>
      </c>
      <c r="AU100" s="225" t="s">
        <v>83</v>
      </c>
      <c r="AY100" s="19" t="s">
        <v>159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81</v>
      </c>
      <c r="BK100" s="226">
        <f>ROUND(I100*H100,2)</f>
        <v>0</v>
      </c>
      <c r="BL100" s="19" t="s">
        <v>166</v>
      </c>
      <c r="BM100" s="225" t="s">
        <v>2734</v>
      </c>
    </row>
    <row r="101" s="2" customFormat="1">
      <c r="A101" s="40"/>
      <c r="B101" s="41"/>
      <c r="C101" s="42"/>
      <c r="D101" s="227" t="s">
        <v>168</v>
      </c>
      <c r="E101" s="42"/>
      <c r="F101" s="228" t="s">
        <v>2735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168</v>
      </c>
      <c r="AU101" s="19" t="s">
        <v>83</v>
      </c>
    </row>
    <row r="102" s="13" customFormat="1">
      <c r="A102" s="13"/>
      <c r="B102" s="232"/>
      <c r="C102" s="233"/>
      <c r="D102" s="234" t="s">
        <v>181</v>
      </c>
      <c r="E102" s="235" t="s">
        <v>19</v>
      </c>
      <c r="F102" s="236" t="s">
        <v>2736</v>
      </c>
      <c r="G102" s="233"/>
      <c r="H102" s="237">
        <v>23</v>
      </c>
      <c r="I102" s="238"/>
      <c r="J102" s="233"/>
      <c r="K102" s="233"/>
      <c r="L102" s="239"/>
      <c r="M102" s="240"/>
      <c r="N102" s="241"/>
      <c r="O102" s="241"/>
      <c r="P102" s="241"/>
      <c r="Q102" s="241"/>
      <c r="R102" s="241"/>
      <c r="S102" s="241"/>
      <c r="T102" s="24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3" t="s">
        <v>181</v>
      </c>
      <c r="AU102" s="243" t="s">
        <v>83</v>
      </c>
      <c r="AV102" s="13" t="s">
        <v>83</v>
      </c>
      <c r="AW102" s="13" t="s">
        <v>33</v>
      </c>
      <c r="AX102" s="13" t="s">
        <v>81</v>
      </c>
      <c r="AY102" s="243" t="s">
        <v>159</v>
      </c>
    </row>
    <row r="103" s="2" customFormat="1" ht="24.15" customHeight="1">
      <c r="A103" s="40"/>
      <c r="B103" s="41"/>
      <c r="C103" s="255" t="s">
        <v>166</v>
      </c>
      <c r="D103" s="255" t="s">
        <v>244</v>
      </c>
      <c r="E103" s="256" t="s">
        <v>2737</v>
      </c>
      <c r="F103" s="257" t="s">
        <v>2738</v>
      </c>
      <c r="G103" s="258" t="s">
        <v>172</v>
      </c>
      <c r="H103" s="259">
        <v>23.690000000000001</v>
      </c>
      <c r="I103" s="260"/>
      <c r="J103" s="261">
        <f>ROUND(I103*H103,2)</f>
        <v>0</v>
      </c>
      <c r="K103" s="257" t="s">
        <v>165</v>
      </c>
      <c r="L103" s="262"/>
      <c r="M103" s="263" t="s">
        <v>19</v>
      </c>
      <c r="N103" s="264" t="s">
        <v>44</v>
      </c>
      <c r="O103" s="86"/>
      <c r="P103" s="223">
        <f>O103*H103</f>
        <v>0</v>
      </c>
      <c r="Q103" s="223">
        <v>0.0026700000000000001</v>
      </c>
      <c r="R103" s="223">
        <f>Q103*H103</f>
        <v>0.063252300000000011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210</v>
      </c>
      <c r="AT103" s="225" t="s">
        <v>244</v>
      </c>
      <c r="AU103" s="225" t="s">
        <v>83</v>
      </c>
      <c r="AY103" s="19" t="s">
        <v>159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81</v>
      </c>
      <c r="BK103" s="226">
        <f>ROUND(I103*H103,2)</f>
        <v>0</v>
      </c>
      <c r="BL103" s="19" t="s">
        <v>166</v>
      </c>
      <c r="BM103" s="225" t="s">
        <v>2739</v>
      </c>
    </row>
    <row r="104" s="13" customFormat="1">
      <c r="A104" s="13"/>
      <c r="B104" s="232"/>
      <c r="C104" s="233"/>
      <c r="D104" s="234" t="s">
        <v>181</v>
      </c>
      <c r="E104" s="233"/>
      <c r="F104" s="236" t="s">
        <v>2740</v>
      </c>
      <c r="G104" s="233"/>
      <c r="H104" s="237">
        <v>23.690000000000001</v>
      </c>
      <c r="I104" s="238"/>
      <c r="J104" s="233"/>
      <c r="K104" s="233"/>
      <c r="L104" s="239"/>
      <c r="M104" s="240"/>
      <c r="N104" s="241"/>
      <c r="O104" s="241"/>
      <c r="P104" s="241"/>
      <c r="Q104" s="241"/>
      <c r="R104" s="241"/>
      <c r="S104" s="241"/>
      <c r="T104" s="24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3" t="s">
        <v>181</v>
      </c>
      <c r="AU104" s="243" t="s">
        <v>83</v>
      </c>
      <c r="AV104" s="13" t="s">
        <v>83</v>
      </c>
      <c r="AW104" s="13" t="s">
        <v>4</v>
      </c>
      <c r="AX104" s="13" t="s">
        <v>81</v>
      </c>
      <c r="AY104" s="243" t="s">
        <v>159</v>
      </c>
    </row>
    <row r="105" s="2" customFormat="1" ht="44.25" customHeight="1">
      <c r="A105" s="40"/>
      <c r="B105" s="41"/>
      <c r="C105" s="214" t="s">
        <v>190</v>
      </c>
      <c r="D105" s="214" t="s">
        <v>161</v>
      </c>
      <c r="E105" s="215" t="s">
        <v>2741</v>
      </c>
      <c r="F105" s="216" t="s">
        <v>2742</v>
      </c>
      <c r="G105" s="217" t="s">
        <v>363</v>
      </c>
      <c r="H105" s="218">
        <v>14</v>
      </c>
      <c r="I105" s="219"/>
      <c r="J105" s="220">
        <f>ROUND(I105*H105,2)</f>
        <v>0</v>
      </c>
      <c r="K105" s="216" t="s">
        <v>165</v>
      </c>
      <c r="L105" s="46"/>
      <c r="M105" s="221" t="s">
        <v>19</v>
      </c>
      <c r="N105" s="222" t="s">
        <v>44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166</v>
      </c>
      <c r="AT105" s="225" t="s">
        <v>161</v>
      </c>
      <c r="AU105" s="225" t="s">
        <v>83</v>
      </c>
      <c r="AY105" s="19" t="s">
        <v>159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81</v>
      </c>
      <c r="BK105" s="226">
        <f>ROUND(I105*H105,2)</f>
        <v>0</v>
      </c>
      <c r="BL105" s="19" t="s">
        <v>166</v>
      </c>
      <c r="BM105" s="225" t="s">
        <v>2743</v>
      </c>
    </row>
    <row r="106" s="2" customFormat="1">
      <c r="A106" s="40"/>
      <c r="B106" s="41"/>
      <c r="C106" s="42"/>
      <c r="D106" s="227" t="s">
        <v>168</v>
      </c>
      <c r="E106" s="42"/>
      <c r="F106" s="228" t="s">
        <v>2744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168</v>
      </c>
      <c r="AU106" s="19" t="s">
        <v>83</v>
      </c>
    </row>
    <row r="107" s="2" customFormat="1" ht="21.75" customHeight="1">
      <c r="A107" s="40"/>
      <c r="B107" s="41"/>
      <c r="C107" s="255" t="s">
        <v>198</v>
      </c>
      <c r="D107" s="255" t="s">
        <v>244</v>
      </c>
      <c r="E107" s="256" t="s">
        <v>2745</v>
      </c>
      <c r="F107" s="257" t="s">
        <v>2746</v>
      </c>
      <c r="G107" s="258" t="s">
        <v>363</v>
      </c>
      <c r="H107" s="259">
        <v>13</v>
      </c>
      <c r="I107" s="260"/>
      <c r="J107" s="261">
        <f>ROUND(I107*H107,2)</f>
        <v>0</v>
      </c>
      <c r="K107" s="257" t="s">
        <v>165</v>
      </c>
      <c r="L107" s="262"/>
      <c r="M107" s="263" t="s">
        <v>19</v>
      </c>
      <c r="N107" s="264" t="s">
        <v>44</v>
      </c>
      <c r="O107" s="86"/>
      <c r="P107" s="223">
        <f>O107*H107</f>
        <v>0</v>
      </c>
      <c r="Q107" s="223">
        <v>0.00080000000000000004</v>
      </c>
      <c r="R107" s="223">
        <f>Q107*H107</f>
        <v>0.010400000000000001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210</v>
      </c>
      <c r="AT107" s="225" t="s">
        <v>244</v>
      </c>
      <c r="AU107" s="225" t="s">
        <v>83</v>
      </c>
      <c r="AY107" s="19" t="s">
        <v>159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81</v>
      </c>
      <c r="BK107" s="226">
        <f>ROUND(I107*H107,2)</f>
        <v>0</v>
      </c>
      <c r="BL107" s="19" t="s">
        <v>166</v>
      </c>
      <c r="BM107" s="225" t="s">
        <v>2747</v>
      </c>
    </row>
    <row r="108" s="2" customFormat="1" ht="16.5" customHeight="1">
      <c r="A108" s="40"/>
      <c r="B108" s="41"/>
      <c r="C108" s="255" t="s">
        <v>204</v>
      </c>
      <c r="D108" s="255" t="s">
        <v>244</v>
      </c>
      <c r="E108" s="256" t="s">
        <v>2748</v>
      </c>
      <c r="F108" s="257" t="s">
        <v>2749</v>
      </c>
      <c r="G108" s="258" t="s">
        <v>363</v>
      </c>
      <c r="H108" s="259">
        <v>1</v>
      </c>
      <c r="I108" s="260"/>
      <c r="J108" s="261">
        <f>ROUND(I108*H108,2)</f>
        <v>0</v>
      </c>
      <c r="K108" s="257" t="s">
        <v>165</v>
      </c>
      <c r="L108" s="262"/>
      <c r="M108" s="263" t="s">
        <v>19</v>
      </c>
      <c r="N108" s="264" t="s">
        <v>44</v>
      </c>
      <c r="O108" s="86"/>
      <c r="P108" s="223">
        <f>O108*H108</f>
        <v>0</v>
      </c>
      <c r="Q108" s="223">
        <v>0.00058</v>
      </c>
      <c r="R108" s="223">
        <f>Q108*H108</f>
        <v>0.00058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210</v>
      </c>
      <c r="AT108" s="225" t="s">
        <v>244</v>
      </c>
      <c r="AU108" s="225" t="s">
        <v>83</v>
      </c>
      <c r="AY108" s="19" t="s">
        <v>159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81</v>
      </c>
      <c r="BK108" s="226">
        <f>ROUND(I108*H108,2)</f>
        <v>0</v>
      </c>
      <c r="BL108" s="19" t="s">
        <v>166</v>
      </c>
      <c r="BM108" s="225" t="s">
        <v>2750</v>
      </c>
    </row>
    <row r="109" s="2" customFormat="1" ht="44.25" customHeight="1">
      <c r="A109" s="40"/>
      <c r="B109" s="41"/>
      <c r="C109" s="214" t="s">
        <v>210</v>
      </c>
      <c r="D109" s="214" t="s">
        <v>161</v>
      </c>
      <c r="E109" s="215" t="s">
        <v>2751</v>
      </c>
      <c r="F109" s="216" t="s">
        <v>2752</v>
      </c>
      <c r="G109" s="217" t="s">
        <v>363</v>
      </c>
      <c r="H109" s="218">
        <v>4</v>
      </c>
      <c r="I109" s="219"/>
      <c r="J109" s="220">
        <f>ROUND(I109*H109,2)</f>
        <v>0</v>
      </c>
      <c r="K109" s="216" t="s">
        <v>165</v>
      </c>
      <c r="L109" s="46"/>
      <c r="M109" s="221" t="s">
        <v>19</v>
      </c>
      <c r="N109" s="222" t="s">
        <v>44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166</v>
      </c>
      <c r="AT109" s="225" t="s">
        <v>161</v>
      </c>
      <c r="AU109" s="225" t="s">
        <v>83</v>
      </c>
      <c r="AY109" s="19" t="s">
        <v>159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81</v>
      </c>
      <c r="BK109" s="226">
        <f>ROUND(I109*H109,2)</f>
        <v>0</v>
      </c>
      <c r="BL109" s="19" t="s">
        <v>166</v>
      </c>
      <c r="BM109" s="225" t="s">
        <v>2753</v>
      </c>
    </row>
    <row r="110" s="2" customFormat="1">
      <c r="A110" s="40"/>
      <c r="B110" s="41"/>
      <c r="C110" s="42"/>
      <c r="D110" s="227" t="s">
        <v>168</v>
      </c>
      <c r="E110" s="42"/>
      <c r="F110" s="228" t="s">
        <v>2754</v>
      </c>
      <c r="G110" s="42"/>
      <c r="H110" s="42"/>
      <c r="I110" s="229"/>
      <c r="J110" s="42"/>
      <c r="K110" s="42"/>
      <c r="L110" s="46"/>
      <c r="M110" s="230"/>
      <c r="N110" s="231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168</v>
      </c>
      <c r="AU110" s="19" t="s">
        <v>83</v>
      </c>
    </row>
    <row r="111" s="2" customFormat="1" ht="24.15" customHeight="1">
      <c r="A111" s="40"/>
      <c r="B111" s="41"/>
      <c r="C111" s="255" t="s">
        <v>215</v>
      </c>
      <c r="D111" s="255" t="s">
        <v>244</v>
      </c>
      <c r="E111" s="256" t="s">
        <v>2755</v>
      </c>
      <c r="F111" s="257" t="s">
        <v>2756</v>
      </c>
      <c r="G111" s="258" t="s">
        <v>363</v>
      </c>
      <c r="H111" s="259">
        <v>4</v>
      </c>
      <c r="I111" s="260"/>
      <c r="J111" s="261">
        <f>ROUND(I111*H111,2)</f>
        <v>0</v>
      </c>
      <c r="K111" s="257" t="s">
        <v>165</v>
      </c>
      <c r="L111" s="262"/>
      <c r="M111" s="263" t="s">
        <v>19</v>
      </c>
      <c r="N111" s="264" t="s">
        <v>44</v>
      </c>
      <c r="O111" s="86"/>
      <c r="P111" s="223">
        <f>O111*H111</f>
        <v>0</v>
      </c>
      <c r="Q111" s="223">
        <v>0.0014</v>
      </c>
      <c r="R111" s="223">
        <f>Q111*H111</f>
        <v>0.0055999999999999999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210</v>
      </c>
      <c r="AT111" s="225" t="s">
        <v>244</v>
      </c>
      <c r="AU111" s="225" t="s">
        <v>83</v>
      </c>
      <c r="AY111" s="19" t="s">
        <v>159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81</v>
      </c>
      <c r="BK111" s="226">
        <f>ROUND(I111*H111,2)</f>
        <v>0</v>
      </c>
      <c r="BL111" s="19" t="s">
        <v>166</v>
      </c>
      <c r="BM111" s="225" t="s">
        <v>2757</v>
      </c>
    </row>
    <row r="112" s="2" customFormat="1" ht="21.75" customHeight="1">
      <c r="A112" s="40"/>
      <c r="B112" s="41"/>
      <c r="C112" s="214" t="s">
        <v>220</v>
      </c>
      <c r="D112" s="214" t="s">
        <v>161</v>
      </c>
      <c r="E112" s="215" t="s">
        <v>2758</v>
      </c>
      <c r="F112" s="216" t="s">
        <v>2759</v>
      </c>
      <c r="G112" s="217" t="s">
        <v>172</v>
      </c>
      <c r="H112" s="218">
        <v>37</v>
      </c>
      <c r="I112" s="219"/>
      <c r="J112" s="220">
        <f>ROUND(I112*H112,2)</f>
        <v>0</v>
      </c>
      <c r="K112" s="216" t="s">
        <v>165</v>
      </c>
      <c r="L112" s="46"/>
      <c r="M112" s="221" t="s">
        <v>19</v>
      </c>
      <c r="N112" s="222" t="s">
        <v>44</v>
      </c>
      <c r="O112" s="86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166</v>
      </c>
      <c r="AT112" s="225" t="s">
        <v>161</v>
      </c>
      <c r="AU112" s="225" t="s">
        <v>83</v>
      </c>
      <c r="AY112" s="19" t="s">
        <v>159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81</v>
      </c>
      <c r="BK112" s="226">
        <f>ROUND(I112*H112,2)</f>
        <v>0</v>
      </c>
      <c r="BL112" s="19" t="s">
        <v>166</v>
      </c>
      <c r="BM112" s="225" t="s">
        <v>2760</v>
      </c>
    </row>
    <row r="113" s="2" customFormat="1">
      <c r="A113" s="40"/>
      <c r="B113" s="41"/>
      <c r="C113" s="42"/>
      <c r="D113" s="227" t="s">
        <v>168</v>
      </c>
      <c r="E113" s="42"/>
      <c r="F113" s="228" t="s">
        <v>2761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168</v>
      </c>
      <c r="AU113" s="19" t="s">
        <v>83</v>
      </c>
    </row>
    <row r="114" s="2" customFormat="1" ht="21.75" customHeight="1">
      <c r="A114" s="40"/>
      <c r="B114" s="41"/>
      <c r="C114" s="214" t="s">
        <v>225</v>
      </c>
      <c r="D114" s="214" t="s">
        <v>161</v>
      </c>
      <c r="E114" s="215" t="s">
        <v>2762</v>
      </c>
      <c r="F114" s="216" t="s">
        <v>2763</v>
      </c>
      <c r="G114" s="217" t="s">
        <v>172</v>
      </c>
      <c r="H114" s="218">
        <v>23</v>
      </c>
      <c r="I114" s="219"/>
      <c r="J114" s="220">
        <f>ROUND(I114*H114,2)</f>
        <v>0</v>
      </c>
      <c r="K114" s="216" t="s">
        <v>165</v>
      </c>
      <c r="L114" s="46"/>
      <c r="M114" s="221" t="s">
        <v>19</v>
      </c>
      <c r="N114" s="222" t="s">
        <v>44</v>
      </c>
      <c r="O114" s="86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166</v>
      </c>
      <c r="AT114" s="225" t="s">
        <v>161</v>
      </c>
      <c r="AU114" s="225" t="s">
        <v>83</v>
      </c>
      <c r="AY114" s="19" t="s">
        <v>159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81</v>
      </c>
      <c r="BK114" s="226">
        <f>ROUND(I114*H114,2)</f>
        <v>0</v>
      </c>
      <c r="BL114" s="19" t="s">
        <v>166</v>
      </c>
      <c r="BM114" s="225" t="s">
        <v>2764</v>
      </c>
    </row>
    <row r="115" s="2" customFormat="1">
      <c r="A115" s="40"/>
      <c r="B115" s="41"/>
      <c r="C115" s="42"/>
      <c r="D115" s="227" t="s">
        <v>168</v>
      </c>
      <c r="E115" s="42"/>
      <c r="F115" s="228" t="s">
        <v>2765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168</v>
      </c>
      <c r="AU115" s="19" t="s">
        <v>83</v>
      </c>
    </row>
    <row r="116" s="2" customFormat="1" ht="24.15" customHeight="1">
      <c r="A116" s="40"/>
      <c r="B116" s="41"/>
      <c r="C116" s="214" t="s">
        <v>8</v>
      </c>
      <c r="D116" s="214" t="s">
        <v>161</v>
      </c>
      <c r="E116" s="215" t="s">
        <v>2766</v>
      </c>
      <c r="F116" s="216" t="s">
        <v>2767</v>
      </c>
      <c r="G116" s="217" t="s">
        <v>363</v>
      </c>
      <c r="H116" s="218">
        <v>6</v>
      </c>
      <c r="I116" s="219"/>
      <c r="J116" s="220">
        <f>ROUND(I116*H116,2)</f>
        <v>0</v>
      </c>
      <c r="K116" s="216" t="s">
        <v>165</v>
      </c>
      <c r="L116" s="46"/>
      <c r="M116" s="221" t="s">
        <v>19</v>
      </c>
      <c r="N116" s="222" t="s">
        <v>44</v>
      </c>
      <c r="O116" s="86"/>
      <c r="P116" s="223">
        <f>O116*H116</f>
        <v>0</v>
      </c>
      <c r="Q116" s="223">
        <v>0.45937</v>
      </c>
      <c r="R116" s="223">
        <f>Q116*H116</f>
        <v>2.7562199999999999</v>
      </c>
      <c r="S116" s="223">
        <v>0</v>
      </c>
      <c r="T116" s="224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166</v>
      </c>
      <c r="AT116" s="225" t="s">
        <v>161</v>
      </c>
      <c r="AU116" s="225" t="s">
        <v>83</v>
      </c>
      <c r="AY116" s="19" t="s">
        <v>159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81</v>
      </c>
      <c r="BK116" s="226">
        <f>ROUND(I116*H116,2)</f>
        <v>0</v>
      </c>
      <c r="BL116" s="19" t="s">
        <v>166</v>
      </c>
      <c r="BM116" s="225" t="s">
        <v>2768</v>
      </c>
    </row>
    <row r="117" s="2" customFormat="1">
      <c r="A117" s="40"/>
      <c r="B117" s="41"/>
      <c r="C117" s="42"/>
      <c r="D117" s="227" t="s">
        <v>168</v>
      </c>
      <c r="E117" s="42"/>
      <c r="F117" s="228" t="s">
        <v>2769</v>
      </c>
      <c r="G117" s="42"/>
      <c r="H117" s="42"/>
      <c r="I117" s="229"/>
      <c r="J117" s="42"/>
      <c r="K117" s="42"/>
      <c r="L117" s="46"/>
      <c r="M117" s="230"/>
      <c r="N117" s="231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168</v>
      </c>
      <c r="AU117" s="19" t="s">
        <v>83</v>
      </c>
    </row>
    <row r="118" s="2" customFormat="1" ht="16.5" customHeight="1">
      <c r="A118" s="40"/>
      <c r="B118" s="41"/>
      <c r="C118" s="214" t="s">
        <v>234</v>
      </c>
      <c r="D118" s="214" t="s">
        <v>161</v>
      </c>
      <c r="E118" s="215" t="s">
        <v>2770</v>
      </c>
      <c r="F118" s="216" t="s">
        <v>2771</v>
      </c>
      <c r="G118" s="217" t="s">
        <v>172</v>
      </c>
      <c r="H118" s="218">
        <v>60</v>
      </c>
      <c r="I118" s="219"/>
      <c r="J118" s="220">
        <f>ROUND(I118*H118,2)</f>
        <v>0</v>
      </c>
      <c r="K118" s="216" t="s">
        <v>165</v>
      </c>
      <c r="L118" s="46"/>
      <c r="M118" s="221" t="s">
        <v>19</v>
      </c>
      <c r="N118" s="222" t="s">
        <v>44</v>
      </c>
      <c r="O118" s="86"/>
      <c r="P118" s="223">
        <f>O118*H118</f>
        <v>0</v>
      </c>
      <c r="Q118" s="223">
        <v>0.00019000000000000001</v>
      </c>
      <c r="R118" s="223">
        <f>Q118*H118</f>
        <v>0.0114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166</v>
      </c>
      <c r="AT118" s="225" t="s">
        <v>161</v>
      </c>
      <c r="AU118" s="225" t="s">
        <v>83</v>
      </c>
      <c r="AY118" s="19" t="s">
        <v>159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81</v>
      </c>
      <c r="BK118" s="226">
        <f>ROUND(I118*H118,2)</f>
        <v>0</v>
      </c>
      <c r="BL118" s="19" t="s">
        <v>166</v>
      </c>
      <c r="BM118" s="225" t="s">
        <v>2772</v>
      </c>
    </row>
    <row r="119" s="2" customFormat="1">
      <c r="A119" s="40"/>
      <c r="B119" s="41"/>
      <c r="C119" s="42"/>
      <c r="D119" s="227" t="s">
        <v>168</v>
      </c>
      <c r="E119" s="42"/>
      <c r="F119" s="228" t="s">
        <v>2773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168</v>
      </c>
      <c r="AU119" s="19" t="s">
        <v>83</v>
      </c>
    </row>
    <row r="120" s="2" customFormat="1" ht="24.15" customHeight="1">
      <c r="A120" s="40"/>
      <c r="B120" s="41"/>
      <c r="C120" s="214" t="s">
        <v>243</v>
      </c>
      <c r="D120" s="214" t="s">
        <v>161</v>
      </c>
      <c r="E120" s="215" t="s">
        <v>2774</v>
      </c>
      <c r="F120" s="216" t="s">
        <v>2775</v>
      </c>
      <c r="G120" s="217" t="s">
        <v>172</v>
      </c>
      <c r="H120" s="218">
        <v>60</v>
      </c>
      <c r="I120" s="219"/>
      <c r="J120" s="220">
        <f>ROUND(I120*H120,2)</f>
        <v>0</v>
      </c>
      <c r="K120" s="216" t="s">
        <v>165</v>
      </c>
      <c r="L120" s="46"/>
      <c r="M120" s="221" t="s">
        <v>19</v>
      </c>
      <c r="N120" s="222" t="s">
        <v>44</v>
      </c>
      <c r="O120" s="86"/>
      <c r="P120" s="223">
        <f>O120*H120</f>
        <v>0</v>
      </c>
      <c r="Q120" s="223">
        <v>9.0000000000000006E-05</v>
      </c>
      <c r="R120" s="223">
        <f>Q120*H120</f>
        <v>0.0054000000000000003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166</v>
      </c>
      <c r="AT120" s="225" t="s">
        <v>161</v>
      </c>
      <c r="AU120" s="225" t="s">
        <v>83</v>
      </c>
      <c r="AY120" s="19" t="s">
        <v>159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81</v>
      </c>
      <c r="BK120" s="226">
        <f>ROUND(I120*H120,2)</f>
        <v>0</v>
      </c>
      <c r="BL120" s="19" t="s">
        <v>166</v>
      </c>
      <c r="BM120" s="225" t="s">
        <v>2776</v>
      </c>
    </row>
    <row r="121" s="2" customFormat="1">
      <c r="A121" s="40"/>
      <c r="B121" s="41"/>
      <c r="C121" s="42"/>
      <c r="D121" s="227" t="s">
        <v>168</v>
      </c>
      <c r="E121" s="42"/>
      <c r="F121" s="228" t="s">
        <v>2777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168</v>
      </c>
      <c r="AU121" s="19" t="s">
        <v>83</v>
      </c>
    </row>
    <row r="122" s="12" customFormat="1" ht="22.8" customHeight="1">
      <c r="A122" s="12"/>
      <c r="B122" s="198"/>
      <c r="C122" s="199"/>
      <c r="D122" s="200" t="s">
        <v>72</v>
      </c>
      <c r="E122" s="212" t="s">
        <v>215</v>
      </c>
      <c r="F122" s="212" t="s">
        <v>742</v>
      </c>
      <c r="G122" s="199"/>
      <c r="H122" s="199"/>
      <c r="I122" s="202"/>
      <c r="J122" s="213">
        <f>BK122</f>
        <v>0</v>
      </c>
      <c r="K122" s="199"/>
      <c r="L122" s="204"/>
      <c r="M122" s="205"/>
      <c r="N122" s="206"/>
      <c r="O122" s="206"/>
      <c r="P122" s="207">
        <f>SUM(P123:P124)</f>
        <v>0</v>
      </c>
      <c r="Q122" s="206"/>
      <c r="R122" s="207">
        <f>SUM(R123:R124)</f>
        <v>0.0315</v>
      </c>
      <c r="S122" s="206"/>
      <c r="T122" s="208">
        <f>SUM(T123:T124)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9" t="s">
        <v>81</v>
      </c>
      <c r="AT122" s="210" t="s">
        <v>72</v>
      </c>
      <c r="AU122" s="210" t="s">
        <v>81</v>
      </c>
      <c r="AY122" s="209" t="s">
        <v>159</v>
      </c>
      <c r="BK122" s="211">
        <f>SUM(BK123:BK124)</f>
        <v>0</v>
      </c>
    </row>
    <row r="123" s="2" customFormat="1" ht="37.8" customHeight="1">
      <c r="A123" s="40"/>
      <c r="B123" s="41"/>
      <c r="C123" s="214" t="s">
        <v>250</v>
      </c>
      <c r="D123" s="214" t="s">
        <v>161</v>
      </c>
      <c r="E123" s="215" t="s">
        <v>804</v>
      </c>
      <c r="F123" s="216" t="s">
        <v>805</v>
      </c>
      <c r="G123" s="217" t="s">
        <v>164</v>
      </c>
      <c r="H123" s="218">
        <v>150</v>
      </c>
      <c r="I123" s="219"/>
      <c r="J123" s="220">
        <f>ROUND(I123*H123,2)</f>
        <v>0</v>
      </c>
      <c r="K123" s="216" t="s">
        <v>165</v>
      </c>
      <c r="L123" s="46"/>
      <c r="M123" s="221" t="s">
        <v>19</v>
      </c>
      <c r="N123" s="222" t="s">
        <v>44</v>
      </c>
      <c r="O123" s="86"/>
      <c r="P123" s="223">
        <f>O123*H123</f>
        <v>0</v>
      </c>
      <c r="Q123" s="223">
        <v>0.00021000000000000001</v>
      </c>
      <c r="R123" s="223">
        <f>Q123*H123</f>
        <v>0.0315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166</v>
      </c>
      <c r="AT123" s="225" t="s">
        <v>161</v>
      </c>
      <c r="AU123" s="225" t="s">
        <v>83</v>
      </c>
      <c r="AY123" s="19" t="s">
        <v>159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81</v>
      </c>
      <c r="BK123" s="226">
        <f>ROUND(I123*H123,2)</f>
        <v>0</v>
      </c>
      <c r="BL123" s="19" t="s">
        <v>166</v>
      </c>
      <c r="BM123" s="225" t="s">
        <v>2778</v>
      </c>
    </row>
    <row r="124" s="2" customFormat="1">
      <c r="A124" s="40"/>
      <c r="B124" s="41"/>
      <c r="C124" s="42"/>
      <c r="D124" s="227" t="s">
        <v>168</v>
      </c>
      <c r="E124" s="42"/>
      <c r="F124" s="228" t="s">
        <v>807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168</v>
      </c>
      <c r="AU124" s="19" t="s">
        <v>83</v>
      </c>
    </row>
    <row r="125" s="12" customFormat="1" ht="22.8" customHeight="1">
      <c r="A125" s="12"/>
      <c r="B125" s="198"/>
      <c r="C125" s="199"/>
      <c r="D125" s="200" t="s">
        <v>72</v>
      </c>
      <c r="E125" s="212" t="s">
        <v>1017</v>
      </c>
      <c r="F125" s="212" t="s">
        <v>1018</v>
      </c>
      <c r="G125" s="199"/>
      <c r="H125" s="199"/>
      <c r="I125" s="202"/>
      <c r="J125" s="213">
        <f>BK125</f>
        <v>0</v>
      </c>
      <c r="K125" s="199"/>
      <c r="L125" s="204"/>
      <c r="M125" s="205"/>
      <c r="N125" s="206"/>
      <c r="O125" s="206"/>
      <c r="P125" s="207">
        <f>SUM(P126:P134)</f>
        <v>0</v>
      </c>
      <c r="Q125" s="206"/>
      <c r="R125" s="207">
        <f>SUM(R126:R134)</f>
        <v>0</v>
      </c>
      <c r="S125" s="206"/>
      <c r="T125" s="208">
        <f>SUM(T126:T134)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9" t="s">
        <v>81</v>
      </c>
      <c r="AT125" s="210" t="s">
        <v>72</v>
      </c>
      <c r="AU125" s="210" t="s">
        <v>81</v>
      </c>
      <c r="AY125" s="209" t="s">
        <v>159</v>
      </c>
      <c r="BK125" s="211">
        <f>SUM(BK126:BK134)</f>
        <v>0</v>
      </c>
    </row>
    <row r="126" s="2" customFormat="1" ht="37.8" customHeight="1">
      <c r="A126" s="40"/>
      <c r="B126" s="41"/>
      <c r="C126" s="214" t="s">
        <v>257</v>
      </c>
      <c r="D126" s="214" t="s">
        <v>161</v>
      </c>
      <c r="E126" s="215" t="s">
        <v>2495</v>
      </c>
      <c r="F126" s="216" t="s">
        <v>2496</v>
      </c>
      <c r="G126" s="217" t="s">
        <v>247</v>
      </c>
      <c r="H126" s="218">
        <v>0.81799999999999995</v>
      </c>
      <c r="I126" s="219"/>
      <c r="J126" s="220">
        <f>ROUND(I126*H126,2)</f>
        <v>0</v>
      </c>
      <c r="K126" s="216" t="s">
        <v>165</v>
      </c>
      <c r="L126" s="46"/>
      <c r="M126" s="221" t="s">
        <v>19</v>
      </c>
      <c r="N126" s="222" t="s">
        <v>44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166</v>
      </c>
      <c r="AT126" s="225" t="s">
        <v>161</v>
      </c>
      <c r="AU126" s="225" t="s">
        <v>83</v>
      </c>
      <c r="AY126" s="19" t="s">
        <v>159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81</v>
      </c>
      <c r="BK126" s="226">
        <f>ROUND(I126*H126,2)</f>
        <v>0</v>
      </c>
      <c r="BL126" s="19" t="s">
        <v>166</v>
      </c>
      <c r="BM126" s="225" t="s">
        <v>2779</v>
      </c>
    </row>
    <row r="127" s="2" customFormat="1">
      <c r="A127" s="40"/>
      <c r="B127" s="41"/>
      <c r="C127" s="42"/>
      <c r="D127" s="227" t="s">
        <v>168</v>
      </c>
      <c r="E127" s="42"/>
      <c r="F127" s="228" t="s">
        <v>2498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168</v>
      </c>
      <c r="AU127" s="19" t="s">
        <v>83</v>
      </c>
    </row>
    <row r="128" s="2" customFormat="1" ht="33" customHeight="1">
      <c r="A128" s="40"/>
      <c r="B128" s="41"/>
      <c r="C128" s="214" t="s">
        <v>262</v>
      </c>
      <c r="D128" s="214" t="s">
        <v>161</v>
      </c>
      <c r="E128" s="215" t="s">
        <v>1025</v>
      </c>
      <c r="F128" s="216" t="s">
        <v>1026</v>
      </c>
      <c r="G128" s="217" t="s">
        <v>247</v>
      </c>
      <c r="H128" s="218">
        <v>0.81799999999999995</v>
      </c>
      <c r="I128" s="219"/>
      <c r="J128" s="220">
        <f>ROUND(I128*H128,2)</f>
        <v>0</v>
      </c>
      <c r="K128" s="216" t="s">
        <v>165</v>
      </c>
      <c r="L128" s="46"/>
      <c r="M128" s="221" t="s">
        <v>19</v>
      </c>
      <c r="N128" s="222" t="s">
        <v>44</v>
      </c>
      <c r="O128" s="86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166</v>
      </c>
      <c r="AT128" s="225" t="s">
        <v>161</v>
      </c>
      <c r="AU128" s="225" t="s">
        <v>83</v>
      </c>
      <c r="AY128" s="19" t="s">
        <v>159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81</v>
      </c>
      <c r="BK128" s="226">
        <f>ROUND(I128*H128,2)</f>
        <v>0</v>
      </c>
      <c r="BL128" s="19" t="s">
        <v>166</v>
      </c>
      <c r="BM128" s="225" t="s">
        <v>2780</v>
      </c>
    </row>
    <row r="129" s="2" customFormat="1">
      <c r="A129" s="40"/>
      <c r="B129" s="41"/>
      <c r="C129" s="42"/>
      <c r="D129" s="227" t="s">
        <v>168</v>
      </c>
      <c r="E129" s="42"/>
      <c r="F129" s="228" t="s">
        <v>1028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168</v>
      </c>
      <c r="AU129" s="19" t="s">
        <v>83</v>
      </c>
    </row>
    <row r="130" s="2" customFormat="1" ht="44.25" customHeight="1">
      <c r="A130" s="40"/>
      <c r="B130" s="41"/>
      <c r="C130" s="214" t="s">
        <v>267</v>
      </c>
      <c r="D130" s="214" t="s">
        <v>161</v>
      </c>
      <c r="E130" s="215" t="s">
        <v>1030</v>
      </c>
      <c r="F130" s="216" t="s">
        <v>1031</v>
      </c>
      <c r="G130" s="217" t="s">
        <v>247</v>
      </c>
      <c r="H130" s="218">
        <v>11.452</v>
      </c>
      <c r="I130" s="219"/>
      <c r="J130" s="220">
        <f>ROUND(I130*H130,2)</f>
        <v>0</v>
      </c>
      <c r="K130" s="216" t="s">
        <v>165</v>
      </c>
      <c r="L130" s="46"/>
      <c r="M130" s="221" t="s">
        <v>19</v>
      </c>
      <c r="N130" s="222" t="s">
        <v>44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166</v>
      </c>
      <c r="AT130" s="225" t="s">
        <v>161</v>
      </c>
      <c r="AU130" s="225" t="s">
        <v>83</v>
      </c>
      <c r="AY130" s="19" t="s">
        <v>159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81</v>
      </c>
      <c r="BK130" s="226">
        <f>ROUND(I130*H130,2)</f>
        <v>0</v>
      </c>
      <c r="BL130" s="19" t="s">
        <v>166</v>
      </c>
      <c r="BM130" s="225" t="s">
        <v>2781</v>
      </c>
    </row>
    <row r="131" s="2" customFormat="1">
      <c r="A131" s="40"/>
      <c r="B131" s="41"/>
      <c r="C131" s="42"/>
      <c r="D131" s="227" t="s">
        <v>168</v>
      </c>
      <c r="E131" s="42"/>
      <c r="F131" s="228" t="s">
        <v>1033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168</v>
      </c>
      <c r="AU131" s="19" t="s">
        <v>83</v>
      </c>
    </row>
    <row r="132" s="13" customFormat="1">
      <c r="A132" s="13"/>
      <c r="B132" s="232"/>
      <c r="C132" s="233"/>
      <c r="D132" s="234" t="s">
        <v>181</v>
      </c>
      <c r="E132" s="233"/>
      <c r="F132" s="236" t="s">
        <v>2782</v>
      </c>
      <c r="G132" s="233"/>
      <c r="H132" s="237">
        <v>11.452</v>
      </c>
      <c r="I132" s="238"/>
      <c r="J132" s="233"/>
      <c r="K132" s="233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181</v>
      </c>
      <c r="AU132" s="243" t="s">
        <v>83</v>
      </c>
      <c r="AV132" s="13" t="s">
        <v>83</v>
      </c>
      <c r="AW132" s="13" t="s">
        <v>4</v>
      </c>
      <c r="AX132" s="13" t="s">
        <v>81</v>
      </c>
      <c r="AY132" s="243" t="s">
        <v>159</v>
      </c>
    </row>
    <row r="133" s="2" customFormat="1" ht="55.5" customHeight="1">
      <c r="A133" s="40"/>
      <c r="B133" s="41"/>
      <c r="C133" s="214" t="s">
        <v>274</v>
      </c>
      <c r="D133" s="214" t="s">
        <v>161</v>
      </c>
      <c r="E133" s="215" t="s">
        <v>2783</v>
      </c>
      <c r="F133" s="216" t="s">
        <v>2784</v>
      </c>
      <c r="G133" s="217" t="s">
        <v>247</v>
      </c>
      <c r="H133" s="218">
        <v>0.81799999999999995</v>
      </c>
      <c r="I133" s="219"/>
      <c r="J133" s="220">
        <f>ROUND(I133*H133,2)</f>
        <v>0</v>
      </c>
      <c r="K133" s="216" t="s">
        <v>165</v>
      </c>
      <c r="L133" s="46"/>
      <c r="M133" s="221" t="s">
        <v>19</v>
      </c>
      <c r="N133" s="222" t="s">
        <v>44</v>
      </c>
      <c r="O133" s="86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166</v>
      </c>
      <c r="AT133" s="225" t="s">
        <v>161</v>
      </c>
      <c r="AU133" s="225" t="s">
        <v>83</v>
      </c>
      <c r="AY133" s="19" t="s">
        <v>159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81</v>
      </c>
      <c r="BK133" s="226">
        <f>ROUND(I133*H133,2)</f>
        <v>0</v>
      </c>
      <c r="BL133" s="19" t="s">
        <v>166</v>
      </c>
      <c r="BM133" s="225" t="s">
        <v>2785</v>
      </c>
    </row>
    <row r="134" s="2" customFormat="1">
      <c r="A134" s="40"/>
      <c r="B134" s="41"/>
      <c r="C134" s="42"/>
      <c r="D134" s="227" t="s">
        <v>168</v>
      </c>
      <c r="E134" s="42"/>
      <c r="F134" s="228" t="s">
        <v>2786</v>
      </c>
      <c r="G134" s="42"/>
      <c r="H134" s="42"/>
      <c r="I134" s="229"/>
      <c r="J134" s="42"/>
      <c r="K134" s="42"/>
      <c r="L134" s="46"/>
      <c r="M134" s="230"/>
      <c r="N134" s="231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168</v>
      </c>
      <c r="AU134" s="19" t="s">
        <v>83</v>
      </c>
    </row>
    <row r="135" s="12" customFormat="1" ht="22.8" customHeight="1">
      <c r="A135" s="12"/>
      <c r="B135" s="198"/>
      <c r="C135" s="199"/>
      <c r="D135" s="200" t="s">
        <v>72</v>
      </c>
      <c r="E135" s="212" t="s">
        <v>1055</v>
      </c>
      <c r="F135" s="212" t="s">
        <v>1056</v>
      </c>
      <c r="G135" s="199"/>
      <c r="H135" s="199"/>
      <c r="I135" s="202"/>
      <c r="J135" s="213">
        <f>BK135</f>
        <v>0</v>
      </c>
      <c r="K135" s="199"/>
      <c r="L135" s="204"/>
      <c r="M135" s="205"/>
      <c r="N135" s="206"/>
      <c r="O135" s="206"/>
      <c r="P135" s="207">
        <f>SUM(P136:P137)</f>
        <v>0</v>
      </c>
      <c r="Q135" s="206"/>
      <c r="R135" s="207">
        <f>SUM(R136:R137)</f>
        <v>0</v>
      </c>
      <c r="S135" s="206"/>
      <c r="T135" s="208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9" t="s">
        <v>81</v>
      </c>
      <c r="AT135" s="210" t="s">
        <v>72</v>
      </c>
      <c r="AU135" s="210" t="s">
        <v>81</v>
      </c>
      <c r="AY135" s="209" t="s">
        <v>159</v>
      </c>
      <c r="BK135" s="211">
        <f>SUM(BK136:BK137)</f>
        <v>0</v>
      </c>
    </row>
    <row r="136" s="2" customFormat="1" ht="49.05" customHeight="1">
      <c r="A136" s="40"/>
      <c r="B136" s="41"/>
      <c r="C136" s="214" t="s">
        <v>280</v>
      </c>
      <c r="D136" s="214" t="s">
        <v>161</v>
      </c>
      <c r="E136" s="215" t="s">
        <v>2787</v>
      </c>
      <c r="F136" s="216" t="s">
        <v>2788</v>
      </c>
      <c r="G136" s="217" t="s">
        <v>247</v>
      </c>
      <c r="H136" s="218">
        <v>2.9529999999999998</v>
      </c>
      <c r="I136" s="219"/>
      <c r="J136" s="220">
        <f>ROUND(I136*H136,2)</f>
        <v>0</v>
      </c>
      <c r="K136" s="216" t="s">
        <v>165</v>
      </c>
      <c r="L136" s="46"/>
      <c r="M136" s="221" t="s">
        <v>19</v>
      </c>
      <c r="N136" s="222" t="s">
        <v>44</v>
      </c>
      <c r="O136" s="86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166</v>
      </c>
      <c r="AT136" s="225" t="s">
        <v>161</v>
      </c>
      <c r="AU136" s="225" t="s">
        <v>83</v>
      </c>
      <c r="AY136" s="19" t="s">
        <v>159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81</v>
      </c>
      <c r="BK136" s="226">
        <f>ROUND(I136*H136,2)</f>
        <v>0</v>
      </c>
      <c r="BL136" s="19" t="s">
        <v>166</v>
      </c>
      <c r="BM136" s="225" t="s">
        <v>2789</v>
      </c>
    </row>
    <row r="137" s="2" customFormat="1">
      <c r="A137" s="40"/>
      <c r="B137" s="41"/>
      <c r="C137" s="42"/>
      <c r="D137" s="227" t="s">
        <v>168</v>
      </c>
      <c r="E137" s="42"/>
      <c r="F137" s="228" t="s">
        <v>2790</v>
      </c>
      <c r="G137" s="42"/>
      <c r="H137" s="42"/>
      <c r="I137" s="229"/>
      <c r="J137" s="42"/>
      <c r="K137" s="42"/>
      <c r="L137" s="46"/>
      <c r="M137" s="230"/>
      <c r="N137" s="231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168</v>
      </c>
      <c r="AU137" s="19" t="s">
        <v>83</v>
      </c>
    </row>
    <row r="138" s="12" customFormat="1" ht="25.92" customHeight="1">
      <c r="A138" s="12"/>
      <c r="B138" s="198"/>
      <c r="C138" s="199"/>
      <c r="D138" s="200" t="s">
        <v>72</v>
      </c>
      <c r="E138" s="201" t="s">
        <v>1062</v>
      </c>
      <c r="F138" s="201" t="s">
        <v>1063</v>
      </c>
      <c r="G138" s="199"/>
      <c r="H138" s="199"/>
      <c r="I138" s="202"/>
      <c r="J138" s="203">
        <f>BK138</f>
        <v>0</v>
      </c>
      <c r="K138" s="199"/>
      <c r="L138" s="204"/>
      <c r="M138" s="205"/>
      <c r="N138" s="206"/>
      <c r="O138" s="206"/>
      <c r="P138" s="207">
        <f>P139+P161+P186+P191+P254+P262</f>
        <v>0</v>
      </c>
      <c r="Q138" s="206"/>
      <c r="R138" s="207">
        <f>R139+R161+R186+R191+R254+R262</f>
        <v>0.45730499999999996</v>
      </c>
      <c r="S138" s="206"/>
      <c r="T138" s="208">
        <f>T139+T161+T186+T191+T254+T262</f>
        <v>0.81837000000000004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9" t="s">
        <v>83</v>
      </c>
      <c r="AT138" s="210" t="s">
        <v>72</v>
      </c>
      <c r="AU138" s="210" t="s">
        <v>73</v>
      </c>
      <c r="AY138" s="209" t="s">
        <v>159</v>
      </c>
      <c r="BK138" s="211">
        <f>BK139+BK161+BK186+BK191+BK254+BK262</f>
        <v>0</v>
      </c>
    </row>
    <row r="139" s="12" customFormat="1" ht="22.8" customHeight="1">
      <c r="A139" s="12"/>
      <c r="B139" s="198"/>
      <c r="C139" s="199"/>
      <c r="D139" s="200" t="s">
        <v>72</v>
      </c>
      <c r="E139" s="212" t="s">
        <v>2791</v>
      </c>
      <c r="F139" s="212" t="s">
        <v>2792</v>
      </c>
      <c r="G139" s="199"/>
      <c r="H139" s="199"/>
      <c r="I139" s="202"/>
      <c r="J139" s="213">
        <f>BK139</f>
        <v>0</v>
      </c>
      <c r="K139" s="199"/>
      <c r="L139" s="204"/>
      <c r="M139" s="205"/>
      <c r="N139" s="206"/>
      <c r="O139" s="206"/>
      <c r="P139" s="207">
        <f>SUM(P140:P160)</f>
        <v>0</v>
      </c>
      <c r="Q139" s="206"/>
      <c r="R139" s="207">
        <f>SUM(R140:R160)</f>
        <v>0.051680000000000004</v>
      </c>
      <c r="S139" s="206"/>
      <c r="T139" s="208">
        <f>SUM(T140:T160)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9" t="s">
        <v>83</v>
      </c>
      <c r="AT139" s="210" t="s">
        <v>72</v>
      </c>
      <c r="AU139" s="210" t="s">
        <v>81</v>
      </c>
      <c r="AY139" s="209" t="s">
        <v>159</v>
      </c>
      <c r="BK139" s="211">
        <f>SUM(BK140:BK160)</f>
        <v>0</v>
      </c>
    </row>
    <row r="140" s="2" customFormat="1" ht="21.75" customHeight="1">
      <c r="A140" s="40"/>
      <c r="B140" s="41"/>
      <c r="C140" s="214" t="s">
        <v>7</v>
      </c>
      <c r="D140" s="214" t="s">
        <v>161</v>
      </c>
      <c r="E140" s="215" t="s">
        <v>2793</v>
      </c>
      <c r="F140" s="216" t="s">
        <v>2794</v>
      </c>
      <c r="G140" s="217" t="s">
        <v>172</v>
      </c>
      <c r="H140" s="218">
        <v>5.5</v>
      </c>
      <c r="I140" s="219"/>
      <c r="J140" s="220">
        <f>ROUND(I140*H140,2)</f>
        <v>0</v>
      </c>
      <c r="K140" s="216" t="s">
        <v>165</v>
      </c>
      <c r="L140" s="46"/>
      <c r="M140" s="221" t="s">
        <v>19</v>
      </c>
      <c r="N140" s="222" t="s">
        <v>44</v>
      </c>
      <c r="O140" s="86"/>
      <c r="P140" s="223">
        <f>O140*H140</f>
        <v>0</v>
      </c>
      <c r="Q140" s="223">
        <v>0.00048000000000000001</v>
      </c>
      <c r="R140" s="223">
        <f>Q140*H140</f>
        <v>0.00264</v>
      </c>
      <c r="S140" s="223">
        <v>0</v>
      </c>
      <c r="T140" s="224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257</v>
      </c>
      <c r="AT140" s="225" t="s">
        <v>161</v>
      </c>
      <c r="AU140" s="225" t="s">
        <v>83</v>
      </c>
      <c r="AY140" s="19" t="s">
        <v>159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81</v>
      </c>
      <c r="BK140" s="226">
        <f>ROUND(I140*H140,2)</f>
        <v>0</v>
      </c>
      <c r="BL140" s="19" t="s">
        <v>257</v>
      </c>
      <c r="BM140" s="225" t="s">
        <v>2795</v>
      </c>
    </row>
    <row r="141" s="2" customFormat="1">
      <c r="A141" s="40"/>
      <c r="B141" s="41"/>
      <c r="C141" s="42"/>
      <c r="D141" s="227" t="s">
        <v>168</v>
      </c>
      <c r="E141" s="42"/>
      <c r="F141" s="228" t="s">
        <v>2796</v>
      </c>
      <c r="G141" s="42"/>
      <c r="H141" s="42"/>
      <c r="I141" s="229"/>
      <c r="J141" s="42"/>
      <c r="K141" s="42"/>
      <c r="L141" s="46"/>
      <c r="M141" s="230"/>
      <c r="N141" s="231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168</v>
      </c>
      <c r="AU141" s="19" t="s">
        <v>83</v>
      </c>
    </row>
    <row r="142" s="2" customFormat="1" ht="21.75" customHeight="1">
      <c r="A142" s="40"/>
      <c r="B142" s="41"/>
      <c r="C142" s="214" t="s">
        <v>290</v>
      </c>
      <c r="D142" s="214" t="s">
        <v>161</v>
      </c>
      <c r="E142" s="215" t="s">
        <v>2797</v>
      </c>
      <c r="F142" s="216" t="s">
        <v>2798</v>
      </c>
      <c r="G142" s="217" t="s">
        <v>172</v>
      </c>
      <c r="H142" s="218">
        <v>5</v>
      </c>
      <c r="I142" s="219"/>
      <c r="J142" s="220">
        <f>ROUND(I142*H142,2)</f>
        <v>0</v>
      </c>
      <c r="K142" s="216" t="s">
        <v>165</v>
      </c>
      <c r="L142" s="46"/>
      <c r="M142" s="221" t="s">
        <v>19</v>
      </c>
      <c r="N142" s="222" t="s">
        <v>44</v>
      </c>
      <c r="O142" s="86"/>
      <c r="P142" s="223">
        <f>O142*H142</f>
        <v>0</v>
      </c>
      <c r="Q142" s="223">
        <v>0.00071000000000000002</v>
      </c>
      <c r="R142" s="223">
        <f>Q142*H142</f>
        <v>0.0035500000000000002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257</v>
      </c>
      <c r="AT142" s="225" t="s">
        <v>161</v>
      </c>
      <c r="AU142" s="225" t="s">
        <v>83</v>
      </c>
      <c r="AY142" s="19" t="s">
        <v>159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81</v>
      </c>
      <c r="BK142" s="226">
        <f>ROUND(I142*H142,2)</f>
        <v>0</v>
      </c>
      <c r="BL142" s="19" t="s">
        <v>257</v>
      </c>
      <c r="BM142" s="225" t="s">
        <v>2799</v>
      </c>
    </row>
    <row r="143" s="2" customFormat="1">
      <c r="A143" s="40"/>
      <c r="B143" s="41"/>
      <c r="C143" s="42"/>
      <c r="D143" s="227" t="s">
        <v>168</v>
      </c>
      <c r="E143" s="42"/>
      <c r="F143" s="228" t="s">
        <v>2800</v>
      </c>
      <c r="G143" s="42"/>
      <c r="H143" s="42"/>
      <c r="I143" s="229"/>
      <c r="J143" s="42"/>
      <c r="K143" s="42"/>
      <c r="L143" s="46"/>
      <c r="M143" s="230"/>
      <c r="N143" s="231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168</v>
      </c>
      <c r="AU143" s="19" t="s">
        <v>83</v>
      </c>
    </row>
    <row r="144" s="2" customFormat="1" ht="24.15" customHeight="1">
      <c r="A144" s="40"/>
      <c r="B144" s="41"/>
      <c r="C144" s="214" t="s">
        <v>296</v>
      </c>
      <c r="D144" s="214" t="s">
        <v>161</v>
      </c>
      <c r="E144" s="215" t="s">
        <v>2801</v>
      </c>
      <c r="F144" s="216" t="s">
        <v>2802</v>
      </c>
      <c r="G144" s="217" t="s">
        <v>172</v>
      </c>
      <c r="H144" s="218">
        <v>12</v>
      </c>
      <c r="I144" s="219"/>
      <c r="J144" s="220">
        <f>ROUND(I144*H144,2)</f>
        <v>0</v>
      </c>
      <c r="K144" s="216" t="s">
        <v>165</v>
      </c>
      <c r="L144" s="46"/>
      <c r="M144" s="221" t="s">
        <v>19</v>
      </c>
      <c r="N144" s="222" t="s">
        <v>44</v>
      </c>
      <c r="O144" s="86"/>
      <c r="P144" s="223">
        <f>O144*H144</f>
        <v>0</v>
      </c>
      <c r="Q144" s="223">
        <v>0.0017700000000000001</v>
      </c>
      <c r="R144" s="223">
        <f>Q144*H144</f>
        <v>0.021240000000000002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257</v>
      </c>
      <c r="AT144" s="225" t="s">
        <v>161</v>
      </c>
      <c r="AU144" s="225" t="s">
        <v>83</v>
      </c>
      <c r="AY144" s="19" t="s">
        <v>159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81</v>
      </c>
      <c r="BK144" s="226">
        <f>ROUND(I144*H144,2)</f>
        <v>0</v>
      </c>
      <c r="BL144" s="19" t="s">
        <v>257</v>
      </c>
      <c r="BM144" s="225" t="s">
        <v>2803</v>
      </c>
    </row>
    <row r="145" s="2" customFormat="1">
      <c r="A145" s="40"/>
      <c r="B145" s="41"/>
      <c r="C145" s="42"/>
      <c r="D145" s="227" t="s">
        <v>168</v>
      </c>
      <c r="E145" s="42"/>
      <c r="F145" s="228" t="s">
        <v>2804</v>
      </c>
      <c r="G145" s="42"/>
      <c r="H145" s="42"/>
      <c r="I145" s="229"/>
      <c r="J145" s="42"/>
      <c r="K145" s="42"/>
      <c r="L145" s="46"/>
      <c r="M145" s="230"/>
      <c r="N145" s="231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168</v>
      </c>
      <c r="AU145" s="19" t="s">
        <v>83</v>
      </c>
    </row>
    <row r="146" s="2" customFormat="1" ht="24.15" customHeight="1">
      <c r="A146" s="40"/>
      <c r="B146" s="41"/>
      <c r="C146" s="214" t="s">
        <v>302</v>
      </c>
      <c r="D146" s="214" t="s">
        <v>161</v>
      </c>
      <c r="E146" s="215" t="s">
        <v>2805</v>
      </c>
      <c r="F146" s="216" t="s">
        <v>2806</v>
      </c>
      <c r="G146" s="217" t="s">
        <v>172</v>
      </c>
      <c r="H146" s="218">
        <v>4</v>
      </c>
      <c r="I146" s="219"/>
      <c r="J146" s="220">
        <f>ROUND(I146*H146,2)</f>
        <v>0</v>
      </c>
      <c r="K146" s="216" t="s">
        <v>165</v>
      </c>
      <c r="L146" s="46"/>
      <c r="M146" s="221" t="s">
        <v>19</v>
      </c>
      <c r="N146" s="222" t="s">
        <v>44</v>
      </c>
      <c r="O146" s="86"/>
      <c r="P146" s="223">
        <f>O146*H146</f>
        <v>0</v>
      </c>
      <c r="Q146" s="223">
        <v>0.00233</v>
      </c>
      <c r="R146" s="223">
        <f>Q146*H146</f>
        <v>0.0093200000000000002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257</v>
      </c>
      <c r="AT146" s="225" t="s">
        <v>161</v>
      </c>
      <c r="AU146" s="225" t="s">
        <v>83</v>
      </c>
      <c r="AY146" s="19" t="s">
        <v>159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81</v>
      </c>
      <c r="BK146" s="226">
        <f>ROUND(I146*H146,2)</f>
        <v>0</v>
      </c>
      <c r="BL146" s="19" t="s">
        <v>257</v>
      </c>
      <c r="BM146" s="225" t="s">
        <v>2807</v>
      </c>
    </row>
    <row r="147" s="2" customFormat="1">
      <c r="A147" s="40"/>
      <c r="B147" s="41"/>
      <c r="C147" s="42"/>
      <c r="D147" s="227" t="s">
        <v>168</v>
      </c>
      <c r="E147" s="42"/>
      <c r="F147" s="228" t="s">
        <v>2808</v>
      </c>
      <c r="G147" s="42"/>
      <c r="H147" s="42"/>
      <c r="I147" s="229"/>
      <c r="J147" s="42"/>
      <c r="K147" s="42"/>
      <c r="L147" s="46"/>
      <c r="M147" s="230"/>
      <c r="N147" s="231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168</v>
      </c>
      <c r="AU147" s="19" t="s">
        <v>83</v>
      </c>
    </row>
    <row r="148" s="2" customFormat="1" ht="24.15" customHeight="1">
      <c r="A148" s="40"/>
      <c r="B148" s="41"/>
      <c r="C148" s="214" t="s">
        <v>308</v>
      </c>
      <c r="D148" s="214" t="s">
        <v>161</v>
      </c>
      <c r="E148" s="215" t="s">
        <v>2809</v>
      </c>
      <c r="F148" s="216" t="s">
        <v>2810</v>
      </c>
      <c r="G148" s="217" t="s">
        <v>363</v>
      </c>
      <c r="H148" s="218">
        <v>2</v>
      </c>
      <c r="I148" s="219"/>
      <c r="J148" s="220">
        <f>ROUND(I148*H148,2)</f>
        <v>0</v>
      </c>
      <c r="K148" s="216" t="s">
        <v>165</v>
      </c>
      <c r="L148" s="46"/>
      <c r="M148" s="221" t="s">
        <v>19</v>
      </c>
      <c r="N148" s="222" t="s">
        <v>44</v>
      </c>
      <c r="O148" s="86"/>
      <c r="P148" s="223">
        <f>O148*H148</f>
        <v>0</v>
      </c>
      <c r="Q148" s="223">
        <v>0.0041700000000000001</v>
      </c>
      <c r="R148" s="223">
        <f>Q148*H148</f>
        <v>0.0083400000000000002</v>
      </c>
      <c r="S148" s="223">
        <v>0</v>
      </c>
      <c r="T148" s="224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5" t="s">
        <v>257</v>
      </c>
      <c r="AT148" s="225" t="s">
        <v>161</v>
      </c>
      <c r="AU148" s="225" t="s">
        <v>83</v>
      </c>
      <c r="AY148" s="19" t="s">
        <v>159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9" t="s">
        <v>81</v>
      </c>
      <c r="BK148" s="226">
        <f>ROUND(I148*H148,2)</f>
        <v>0</v>
      </c>
      <c r="BL148" s="19" t="s">
        <v>257</v>
      </c>
      <c r="BM148" s="225" t="s">
        <v>2811</v>
      </c>
    </row>
    <row r="149" s="2" customFormat="1">
      <c r="A149" s="40"/>
      <c r="B149" s="41"/>
      <c r="C149" s="42"/>
      <c r="D149" s="227" t="s">
        <v>168</v>
      </c>
      <c r="E149" s="42"/>
      <c r="F149" s="228" t="s">
        <v>2812</v>
      </c>
      <c r="G149" s="42"/>
      <c r="H149" s="42"/>
      <c r="I149" s="229"/>
      <c r="J149" s="42"/>
      <c r="K149" s="42"/>
      <c r="L149" s="46"/>
      <c r="M149" s="230"/>
      <c r="N149" s="231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168</v>
      </c>
      <c r="AU149" s="19" t="s">
        <v>83</v>
      </c>
    </row>
    <row r="150" s="2" customFormat="1" ht="33" customHeight="1">
      <c r="A150" s="40"/>
      <c r="B150" s="41"/>
      <c r="C150" s="214" t="s">
        <v>315</v>
      </c>
      <c r="D150" s="214" t="s">
        <v>161</v>
      </c>
      <c r="E150" s="215" t="s">
        <v>2813</v>
      </c>
      <c r="F150" s="216" t="s">
        <v>2814</v>
      </c>
      <c r="G150" s="217" t="s">
        <v>363</v>
      </c>
      <c r="H150" s="218">
        <v>4</v>
      </c>
      <c r="I150" s="219"/>
      <c r="J150" s="220">
        <f>ROUND(I150*H150,2)</f>
        <v>0</v>
      </c>
      <c r="K150" s="216" t="s">
        <v>165</v>
      </c>
      <c r="L150" s="46"/>
      <c r="M150" s="221" t="s">
        <v>19</v>
      </c>
      <c r="N150" s="222" t="s">
        <v>44</v>
      </c>
      <c r="O150" s="86"/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257</v>
      </c>
      <c r="AT150" s="225" t="s">
        <v>161</v>
      </c>
      <c r="AU150" s="225" t="s">
        <v>83</v>
      </c>
      <c r="AY150" s="19" t="s">
        <v>159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81</v>
      </c>
      <c r="BK150" s="226">
        <f>ROUND(I150*H150,2)</f>
        <v>0</v>
      </c>
      <c r="BL150" s="19" t="s">
        <v>257</v>
      </c>
      <c r="BM150" s="225" t="s">
        <v>2815</v>
      </c>
    </row>
    <row r="151" s="2" customFormat="1">
      <c r="A151" s="40"/>
      <c r="B151" s="41"/>
      <c r="C151" s="42"/>
      <c r="D151" s="227" t="s">
        <v>168</v>
      </c>
      <c r="E151" s="42"/>
      <c r="F151" s="228" t="s">
        <v>2816</v>
      </c>
      <c r="G151" s="42"/>
      <c r="H151" s="42"/>
      <c r="I151" s="229"/>
      <c r="J151" s="42"/>
      <c r="K151" s="42"/>
      <c r="L151" s="46"/>
      <c r="M151" s="230"/>
      <c r="N151" s="231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168</v>
      </c>
      <c r="AU151" s="19" t="s">
        <v>83</v>
      </c>
    </row>
    <row r="152" s="2" customFormat="1" ht="24.15" customHeight="1">
      <c r="A152" s="40"/>
      <c r="B152" s="41"/>
      <c r="C152" s="255" t="s">
        <v>321</v>
      </c>
      <c r="D152" s="255" t="s">
        <v>244</v>
      </c>
      <c r="E152" s="256" t="s">
        <v>2817</v>
      </c>
      <c r="F152" s="257" t="s">
        <v>2818</v>
      </c>
      <c r="G152" s="258" t="s">
        <v>363</v>
      </c>
      <c r="H152" s="259">
        <v>4</v>
      </c>
      <c r="I152" s="260"/>
      <c r="J152" s="261">
        <f>ROUND(I152*H152,2)</f>
        <v>0</v>
      </c>
      <c r="K152" s="257" t="s">
        <v>165</v>
      </c>
      <c r="L152" s="262"/>
      <c r="M152" s="263" t="s">
        <v>19</v>
      </c>
      <c r="N152" s="264" t="s">
        <v>44</v>
      </c>
      <c r="O152" s="86"/>
      <c r="P152" s="223">
        <f>O152*H152</f>
        <v>0</v>
      </c>
      <c r="Q152" s="223">
        <v>0.0015</v>
      </c>
      <c r="R152" s="223">
        <f>Q152*H152</f>
        <v>0.0060000000000000001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353</v>
      </c>
      <c r="AT152" s="225" t="s">
        <v>244</v>
      </c>
      <c r="AU152" s="225" t="s">
        <v>83</v>
      </c>
      <c r="AY152" s="19" t="s">
        <v>159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81</v>
      </c>
      <c r="BK152" s="226">
        <f>ROUND(I152*H152,2)</f>
        <v>0</v>
      </c>
      <c r="BL152" s="19" t="s">
        <v>257</v>
      </c>
      <c r="BM152" s="225" t="s">
        <v>2819</v>
      </c>
    </row>
    <row r="153" s="2" customFormat="1" ht="24.15" customHeight="1">
      <c r="A153" s="40"/>
      <c r="B153" s="41"/>
      <c r="C153" s="214" t="s">
        <v>327</v>
      </c>
      <c r="D153" s="214" t="s">
        <v>161</v>
      </c>
      <c r="E153" s="215" t="s">
        <v>2820</v>
      </c>
      <c r="F153" s="216" t="s">
        <v>2821</v>
      </c>
      <c r="G153" s="217" t="s">
        <v>363</v>
      </c>
      <c r="H153" s="218">
        <v>1</v>
      </c>
      <c r="I153" s="219"/>
      <c r="J153" s="220">
        <f>ROUND(I153*H153,2)</f>
        <v>0</v>
      </c>
      <c r="K153" s="216" t="s">
        <v>165</v>
      </c>
      <c r="L153" s="46"/>
      <c r="M153" s="221" t="s">
        <v>19</v>
      </c>
      <c r="N153" s="222" t="s">
        <v>44</v>
      </c>
      <c r="O153" s="86"/>
      <c r="P153" s="223">
        <f>O153*H153</f>
        <v>0</v>
      </c>
      <c r="Q153" s="223">
        <v>0.00051000000000000004</v>
      </c>
      <c r="R153" s="223">
        <f>Q153*H153</f>
        <v>0.00051000000000000004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257</v>
      </c>
      <c r="AT153" s="225" t="s">
        <v>161</v>
      </c>
      <c r="AU153" s="225" t="s">
        <v>83</v>
      </c>
      <c r="AY153" s="19" t="s">
        <v>159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81</v>
      </c>
      <c r="BK153" s="226">
        <f>ROUND(I153*H153,2)</f>
        <v>0</v>
      </c>
      <c r="BL153" s="19" t="s">
        <v>257</v>
      </c>
      <c r="BM153" s="225" t="s">
        <v>2822</v>
      </c>
    </row>
    <row r="154" s="2" customFormat="1">
      <c r="A154" s="40"/>
      <c r="B154" s="41"/>
      <c r="C154" s="42"/>
      <c r="D154" s="227" t="s">
        <v>168</v>
      </c>
      <c r="E154" s="42"/>
      <c r="F154" s="228" t="s">
        <v>2823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168</v>
      </c>
      <c r="AU154" s="19" t="s">
        <v>83</v>
      </c>
    </row>
    <row r="155" s="2" customFormat="1" ht="21.75" customHeight="1">
      <c r="A155" s="40"/>
      <c r="B155" s="41"/>
      <c r="C155" s="214" t="s">
        <v>333</v>
      </c>
      <c r="D155" s="214" t="s">
        <v>161</v>
      </c>
      <c r="E155" s="215" t="s">
        <v>2824</v>
      </c>
      <c r="F155" s="216" t="s">
        <v>2825</v>
      </c>
      <c r="G155" s="217" t="s">
        <v>363</v>
      </c>
      <c r="H155" s="218">
        <v>1</v>
      </c>
      <c r="I155" s="219"/>
      <c r="J155" s="220">
        <f>ROUND(I155*H155,2)</f>
        <v>0</v>
      </c>
      <c r="K155" s="216" t="s">
        <v>165</v>
      </c>
      <c r="L155" s="46"/>
      <c r="M155" s="221" t="s">
        <v>19</v>
      </c>
      <c r="N155" s="222" t="s">
        <v>44</v>
      </c>
      <c r="O155" s="86"/>
      <c r="P155" s="223">
        <f>O155*H155</f>
        <v>0</v>
      </c>
      <c r="Q155" s="223">
        <v>8.0000000000000007E-05</v>
      </c>
      <c r="R155" s="223">
        <f>Q155*H155</f>
        <v>8.0000000000000007E-05</v>
      </c>
      <c r="S155" s="223">
        <v>0</v>
      </c>
      <c r="T155" s="224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5" t="s">
        <v>257</v>
      </c>
      <c r="AT155" s="225" t="s">
        <v>161</v>
      </c>
      <c r="AU155" s="225" t="s">
        <v>83</v>
      </c>
      <c r="AY155" s="19" t="s">
        <v>159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9" t="s">
        <v>81</v>
      </c>
      <c r="BK155" s="226">
        <f>ROUND(I155*H155,2)</f>
        <v>0</v>
      </c>
      <c r="BL155" s="19" t="s">
        <v>257</v>
      </c>
      <c r="BM155" s="225" t="s">
        <v>2826</v>
      </c>
    </row>
    <row r="156" s="2" customFormat="1">
      <c r="A156" s="40"/>
      <c r="B156" s="41"/>
      <c r="C156" s="42"/>
      <c r="D156" s="227" t="s">
        <v>168</v>
      </c>
      <c r="E156" s="42"/>
      <c r="F156" s="228" t="s">
        <v>2827</v>
      </c>
      <c r="G156" s="42"/>
      <c r="H156" s="42"/>
      <c r="I156" s="229"/>
      <c r="J156" s="42"/>
      <c r="K156" s="42"/>
      <c r="L156" s="46"/>
      <c r="M156" s="230"/>
      <c r="N156" s="231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168</v>
      </c>
      <c r="AU156" s="19" t="s">
        <v>83</v>
      </c>
    </row>
    <row r="157" s="2" customFormat="1" ht="24.15" customHeight="1">
      <c r="A157" s="40"/>
      <c r="B157" s="41"/>
      <c r="C157" s="214" t="s">
        <v>341</v>
      </c>
      <c r="D157" s="214" t="s">
        <v>161</v>
      </c>
      <c r="E157" s="215" t="s">
        <v>2828</v>
      </c>
      <c r="F157" s="216" t="s">
        <v>2829</v>
      </c>
      <c r="G157" s="217" t="s">
        <v>172</v>
      </c>
      <c r="H157" s="218">
        <v>26.5</v>
      </c>
      <c r="I157" s="219"/>
      <c r="J157" s="220">
        <f>ROUND(I157*H157,2)</f>
        <v>0</v>
      </c>
      <c r="K157" s="216" t="s">
        <v>165</v>
      </c>
      <c r="L157" s="46"/>
      <c r="M157" s="221" t="s">
        <v>19</v>
      </c>
      <c r="N157" s="222" t="s">
        <v>44</v>
      </c>
      <c r="O157" s="86"/>
      <c r="P157" s="223">
        <f>O157*H157</f>
        <v>0</v>
      </c>
      <c r="Q157" s="223">
        <v>0</v>
      </c>
      <c r="R157" s="223">
        <f>Q157*H157</f>
        <v>0</v>
      </c>
      <c r="S157" s="223">
        <v>0</v>
      </c>
      <c r="T157" s="224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257</v>
      </c>
      <c r="AT157" s="225" t="s">
        <v>161</v>
      </c>
      <c r="AU157" s="225" t="s">
        <v>83</v>
      </c>
      <c r="AY157" s="19" t="s">
        <v>159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81</v>
      </c>
      <c r="BK157" s="226">
        <f>ROUND(I157*H157,2)</f>
        <v>0</v>
      </c>
      <c r="BL157" s="19" t="s">
        <v>257</v>
      </c>
      <c r="BM157" s="225" t="s">
        <v>2830</v>
      </c>
    </row>
    <row r="158" s="2" customFormat="1">
      <c r="A158" s="40"/>
      <c r="B158" s="41"/>
      <c r="C158" s="42"/>
      <c r="D158" s="227" t="s">
        <v>168</v>
      </c>
      <c r="E158" s="42"/>
      <c r="F158" s="228" t="s">
        <v>2831</v>
      </c>
      <c r="G158" s="42"/>
      <c r="H158" s="42"/>
      <c r="I158" s="229"/>
      <c r="J158" s="42"/>
      <c r="K158" s="42"/>
      <c r="L158" s="46"/>
      <c r="M158" s="230"/>
      <c r="N158" s="231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168</v>
      </c>
      <c r="AU158" s="19" t="s">
        <v>83</v>
      </c>
    </row>
    <row r="159" s="2" customFormat="1" ht="49.05" customHeight="1">
      <c r="A159" s="40"/>
      <c r="B159" s="41"/>
      <c r="C159" s="214" t="s">
        <v>347</v>
      </c>
      <c r="D159" s="214" t="s">
        <v>161</v>
      </c>
      <c r="E159" s="215" t="s">
        <v>2832</v>
      </c>
      <c r="F159" s="216" t="s">
        <v>2833</v>
      </c>
      <c r="G159" s="217" t="s">
        <v>247</v>
      </c>
      <c r="H159" s="218">
        <v>0.051999999999999998</v>
      </c>
      <c r="I159" s="219"/>
      <c r="J159" s="220">
        <f>ROUND(I159*H159,2)</f>
        <v>0</v>
      </c>
      <c r="K159" s="216" t="s">
        <v>165</v>
      </c>
      <c r="L159" s="46"/>
      <c r="M159" s="221" t="s">
        <v>19</v>
      </c>
      <c r="N159" s="222" t="s">
        <v>44</v>
      </c>
      <c r="O159" s="86"/>
      <c r="P159" s="223">
        <f>O159*H159</f>
        <v>0</v>
      </c>
      <c r="Q159" s="223">
        <v>0</v>
      </c>
      <c r="R159" s="223">
        <f>Q159*H159</f>
        <v>0</v>
      </c>
      <c r="S159" s="223">
        <v>0</v>
      </c>
      <c r="T159" s="224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5" t="s">
        <v>257</v>
      </c>
      <c r="AT159" s="225" t="s">
        <v>161</v>
      </c>
      <c r="AU159" s="225" t="s">
        <v>83</v>
      </c>
      <c r="AY159" s="19" t="s">
        <v>159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9" t="s">
        <v>81</v>
      </c>
      <c r="BK159" s="226">
        <f>ROUND(I159*H159,2)</f>
        <v>0</v>
      </c>
      <c r="BL159" s="19" t="s">
        <v>257</v>
      </c>
      <c r="BM159" s="225" t="s">
        <v>2834</v>
      </c>
    </row>
    <row r="160" s="2" customFormat="1">
      <c r="A160" s="40"/>
      <c r="B160" s="41"/>
      <c r="C160" s="42"/>
      <c r="D160" s="227" t="s">
        <v>168</v>
      </c>
      <c r="E160" s="42"/>
      <c r="F160" s="228" t="s">
        <v>2835</v>
      </c>
      <c r="G160" s="42"/>
      <c r="H160" s="42"/>
      <c r="I160" s="229"/>
      <c r="J160" s="42"/>
      <c r="K160" s="42"/>
      <c r="L160" s="46"/>
      <c r="M160" s="230"/>
      <c r="N160" s="231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168</v>
      </c>
      <c r="AU160" s="19" t="s">
        <v>83</v>
      </c>
    </row>
    <row r="161" s="12" customFormat="1" ht="22.8" customHeight="1">
      <c r="A161" s="12"/>
      <c r="B161" s="198"/>
      <c r="C161" s="199"/>
      <c r="D161" s="200" t="s">
        <v>72</v>
      </c>
      <c r="E161" s="212" t="s">
        <v>2836</v>
      </c>
      <c r="F161" s="212" t="s">
        <v>2837</v>
      </c>
      <c r="G161" s="199"/>
      <c r="H161" s="199"/>
      <c r="I161" s="202"/>
      <c r="J161" s="213">
        <f>BK161</f>
        <v>0</v>
      </c>
      <c r="K161" s="199"/>
      <c r="L161" s="204"/>
      <c r="M161" s="205"/>
      <c r="N161" s="206"/>
      <c r="O161" s="206"/>
      <c r="P161" s="207">
        <f>SUM(P162:P185)</f>
        <v>0</v>
      </c>
      <c r="Q161" s="206"/>
      <c r="R161" s="207">
        <f>SUM(R162:R185)</f>
        <v>0.10953499999999999</v>
      </c>
      <c r="S161" s="206"/>
      <c r="T161" s="208">
        <f>SUM(T162:T185)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9" t="s">
        <v>83</v>
      </c>
      <c r="AT161" s="210" t="s">
        <v>72</v>
      </c>
      <c r="AU161" s="210" t="s">
        <v>81</v>
      </c>
      <c r="AY161" s="209" t="s">
        <v>159</v>
      </c>
      <c r="BK161" s="211">
        <f>SUM(BK162:BK185)</f>
        <v>0</v>
      </c>
    </row>
    <row r="162" s="2" customFormat="1" ht="33" customHeight="1">
      <c r="A162" s="40"/>
      <c r="B162" s="41"/>
      <c r="C162" s="214" t="s">
        <v>353</v>
      </c>
      <c r="D162" s="214" t="s">
        <v>161</v>
      </c>
      <c r="E162" s="215" t="s">
        <v>2838</v>
      </c>
      <c r="F162" s="216" t="s">
        <v>2839</v>
      </c>
      <c r="G162" s="217" t="s">
        <v>172</v>
      </c>
      <c r="H162" s="218">
        <v>30.699999999999999</v>
      </c>
      <c r="I162" s="219"/>
      <c r="J162" s="220">
        <f>ROUND(I162*H162,2)</f>
        <v>0</v>
      </c>
      <c r="K162" s="216" t="s">
        <v>165</v>
      </c>
      <c r="L162" s="46"/>
      <c r="M162" s="221" t="s">
        <v>19</v>
      </c>
      <c r="N162" s="222" t="s">
        <v>44</v>
      </c>
      <c r="O162" s="86"/>
      <c r="P162" s="223">
        <f>O162*H162</f>
        <v>0</v>
      </c>
      <c r="Q162" s="223">
        <v>0.00097999999999999997</v>
      </c>
      <c r="R162" s="223">
        <f>Q162*H162</f>
        <v>0.030085999999999998</v>
      </c>
      <c r="S162" s="223">
        <v>0</v>
      </c>
      <c r="T162" s="224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5" t="s">
        <v>257</v>
      </c>
      <c r="AT162" s="225" t="s">
        <v>161</v>
      </c>
      <c r="AU162" s="225" t="s">
        <v>83</v>
      </c>
      <c r="AY162" s="19" t="s">
        <v>159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9" t="s">
        <v>81</v>
      </c>
      <c r="BK162" s="226">
        <f>ROUND(I162*H162,2)</f>
        <v>0</v>
      </c>
      <c r="BL162" s="19" t="s">
        <v>257</v>
      </c>
      <c r="BM162" s="225" t="s">
        <v>2840</v>
      </c>
    </row>
    <row r="163" s="2" customFormat="1">
      <c r="A163" s="40"/>
      <c r="B163" s="41"/>
      <c r="C163" s="42"/>
      <c r="D163" s="227" t="s">
        <v>168</v>
      </c>
      <c r="E163" s="42"/>
      <c r="F163" s="228" t="s">
        <v>2841</v>
      </c>
      <c r="G163" s="42"/>
      <c r="H163" s="42"/>
      <c r="I163" s="229"/>
      <c r="J163" s="42"/>
      <c r="K163" s="42"/>
      <c r="L163" s="46"/>
      <c r="M163" s="230"/>
      <c r="N163" s="231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168</v>
      </c>
      <c r="AU163" s="19" t="s">
        <v>83</v>
      </c>
    </row>
    <row r="164" s="2" customFormat="1" ht="33" customHeight="1">
      <c r="A164" s="40"/>
      <c r="B164" s="41"/>
      <c r="C164" s="214" t="s">
        <v>360</v>
      </c>
      <c r="D164" s="214" t="s">
        <v>161</v>
      </c>
      <c r="E164" s="215" t="s">
        <v>2842</v>
      </c>
      <c r="F164" s="216" t="s">
        <v>2843</v>
      </c>
      <c r="G164" s="217" t="s">
        <v>172</v>
      </c>
      <c r="H164" s="218">
        <v>34.799999999999997</v>
      </c>
      <c r="I164" s="219"/>
      <c r="J164" s="220">
        <f>ROUND(I164*H164,2)</f>
        <v>0</v>
      </c>
      <c r="K164" s="216" t="s">
        <v>165</v>
      </c>
      <c r="L164" s="46"/>
      <c r="M164" s="221" t="s">
        <v>19</v>
      </c>
      <c r="N164" s="222" t="s">
        <v>44</v>
      </c>
      <c r="O164" s="86"/>
      <c r="P164" s="223">
        <f>O164*H164</f>
        <v>0</v>
      </c>
      <c r="Q164" s="223">
        <v>0.0012600000000000001</v>
      </c>
      <c r="R164" s="223">
        <f>Q164*H164</f>
        <v>0.043847999999999998</v>
      </c>
      <c r="S164" s="223">
        <v>0</v>
      </c>
      <c r="T164" s="224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5" t="s">
        <v>257</v>
      </c>
      <c r="AT164" s="225" t="s">
        <v>161</v>
      </c>
      <c r="AU164" s="225" t="s">
        <v>83</v>
      </c>
      <c r="AY164" s="19" t="s">
        <v>159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9" t="s">
        <v>81</v>
      </c>
      <c r="BK164" s="226">
        <f>ROUND(I164*H164,2)</f>
        <v>0</v>
      </c>
      <c r="BL164" s="19" t="s">
        <v>257</v>
      </c>
      <c r="BM164" s="225" t="s">
        <v>2844</v>
      </c>
    </row>
    <row r="165" s="2" customFormat="1">
      <c r="A165" s="40"/>
      <c r="B165" s="41"/>
      <c r="C165" s="42"/>
      <c r="D165" s="227" t="s">
        <v>168</v>
      </c>
      <c r="E165" s="42"/>
      <c r="F165" s="228" t="s">
        <v>2845</v>
      </c>
      <c r="G165" s="42"/>
      <c r="H165" s="42"/>
      <c r="I165" s="229"/>
      <c r="J165" s="42"/>
      <c r="K165" s="42"/>
      <c r="L165" s="46"/>
      <c r="M165" s="230"/>
      <c r="N165" s="231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168</v>
      </c>
      <c r="AU165" s="19" t="s">
        <v>83</v>
      </c>
    </row>
    <row r="166" s="2" customFormat="1" ht="33" customHeight="1">
      <c r="A166" s="40"/>
      <c r="B166" s="41"/>
      <c r="C166" s="214" t="s">
        <v>366</v>
      </c>
      <c r="D166" s="214" t="s">
        <v>161</v>
      </c>
      <c r="E166" s="215" t="s">
        <v>2846</v>
      </c>
      <c r="F166" s="216" t="s">
        <v>2847</v>
      </c>
      <c r="G166" s="217" t="s">
        <v>172</v>
      </c>
      <c r="H166" s="218">
        <v>16.800000000000001</v>
      </c>
      <c r="I166" s="219"/>
      <c r="J166" s="220">
        <f>ROUND(I166*H166,2)</f>
        <v>0</v>
      </c>
      <c r="K166" s="216" t="s">
        <v>165</v>
      </c>
      <c r="L166" s="46"/>
      <c r="M166" s="221" t="s">
        <v>19</v>
      </c>
      <c r="N166" s="222" t="s">
        <v>44</v>
      </c>
      <c r="O166" s="86"/>
      <c r="P166" s="223">
        <f>O166*H166</f>
        <v>0</v>
      </c>
      <c r="Q166" s="223">
        <v>0.0015299999999999999</v>
      </c>
      <c r="R166" s="223">
        <f>Q166*H166</f>
        <v>0.025703999999999998</v>
      </c>
      <c r="S166" s="223">
        <v>0</v>
      </c>
      <c r="T166" s="224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5" t="s">
        <v>257</v>
      </c>
      <c r="AT166" s="225" t="s">
        <v>161</v>
      </c>
      <c r="AU166" s="225" t="s">
        <v>83</v>
      </c>
      <c r="AY166" s="19" t="s">
        <v>159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9" t="s">
        <v>81</v>
      </c>
      <c r="BK166" s="226">
        <f>ROUND(I166*H166,2)</f>
        <v>0</v>
      </c>
      <c r="BL166" s="19" t="s">
        <v>257</v>
      </c>
      <c r="BM166" s="225" t="s">
        <v>2848</v>
      </c>
    </row>
    <row r="167" s="2" customFormat="1">
      <c r="A167" s="40"/>
      <c r="B167" s="41"/>
      <c r="C167" s="42"/>
      <c r="D167" s="227" t="s">
        <v>168</v>
      </c>
      <c r="E167" s="42"/>
      <c r="F167" s="228" t="s">
        <v>2849</v>
      </c>
      <c r="G167" s="42"/>
      <c r="H167" s="42"/>
      <c r="I167" s="229"/>
      <c r="J167" s="42"/>
      <c r="K167" s="42"/>
      <c r="L167" s="46"/>
      <c r="M167" s="230"/>
      <c r="N167" s="231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168</v>
      </c>
      <c r="AU167" s="19" t="s">
        <v>83</v>
      </c>
    </row>
    <row r="168" s="2" customFormat="1" ht="24.15" customHeight="1">
      <c r="A168" s="40"/>
      <c r="B168" s="41"/>
      <c r="C168" s="214" t="s">
        <v>371</v>
      </c>
      <c r="D168" s="214" t="s">
        <v>161</v>
      </c>
      <c r="E168" s="215" t="s">
        <v>2850</v>
      </c>
      <c r="F168" s="216" t="s">
        <v>2851</v>
      </c>
      <c r="G168" s="217" t="s">
        <v>1685</v>
      </c>
      <c r="H168" s="218">
        <v>1</v>
      </c>
      <c r="I168" s="219"/>
      <c r="J168" s="220">
        <f>ROUND(I168*H168,2)</f>
        <v>0</v>
      </c>
      <c r="K168" s="216" t="s">
        <v>165</v>
      </c>
      <c r="L168" s="46"/>
      <c r="M168" s="221" t="s">
        <v>19</v>
      </c>
      <c r="N168" s="222" t="s">
        <v>44</v>
      </c>
      <c r="O168" s="86"/>
      <c r="P168" s="223">
        <f>O168*H168</f>
        <v>0</v>
      </c>
      <c r="Q168" s="223">
        <v>0</v>
      </c>
      <c r="R168" s="223">
        <f>Q168*H168</f>
        <v>0</v>
      </c>
      <c r="S168" s="223">
        <v>0</v>
      </c>
      <c r="T168" s="22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5" t="s">
        <v>257</v>
      </c>
      <c r="AT168" s="225" t="s">
        <v>161</v>
      </c>
      <c r="AU168" s="225" t="s">
        <v>83</v>
      </c>
      <c r="AY168" s="19" t="s">
        <v>159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9" t="s">
        <v>81</v>
      </c>
      <c r="BK168" s="226">
        <f>ROUND(I168*H168,2)</f>
        <v>0</v>
      </c>
      <c r="BL168" s="19" t="s">
        <v>257</v>
      </c>
      <c r="BM168" s="225" t="s">
        <v>2852</v>
      </c>
    </row>
    <row r="169" s="2" customFormat="1">
      <c r="A169" s="40"/>
      <c r="B169" s="41"/>
      <c r="C169" s="42"/>
      <c r="D169" s="227" t="s">
        <v>168</v>
      </c>
      <c r="E169" s="42"/>
      <c r="F169" s="228" t="s">
        <v>2853</v>
      </c>
      <c r="G169" s="42"/>
      <c r="H169" s="42"/>
      <c r="I169" s="229"/>
      <c r="J169" s="42"/>
      <c r="K169" s="42"/>
      <c r="L169" s="46"/>
      <c r="M169" s="230"/>
      <c r="N169" s="231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168</v>
      </c>
      <c r="AU169" s="19" t="s">
        <v>83</v>
      </c>
    </row>
    <row r="170" s="2" customFormat="1" ht="37.8" customHeight="1">
      <c r="A170" s="40"/>
      <c r="B170" s="41"/>
      <c r="C170" s="214" t="s">
        <v>376</v>
      </c>
      <c r="D170" s="214" t="s">
        <v>161</v>
      </c>
      <c r="E170" s="215" t="s">
        <v>2854</v>
      </c>
      <c r="F170" s="216" t="s">
        <v>2855</v>
      </c>
      <c r="G170" s="217" t="s">
        <v>1685</v>
      </c>
      <c r="H170" s="218">
        <v>1</v>
      </c>
      <c r="I170" s="219"/>
      <c r="J170" s="220">
        <f>ROUND(I170*H170,2)</f>
        <v>0</v>
      </c>
      <c r="K170" s="216" t="s">
        <v>165</v>
      </c>
      <c r="L170" s="46"/>
      <c r="M170" s="221" t="s">
        <v>19</v>
      </c>
      <c r="N170" s="222" t="s">
        <v>44</v>
      </c>
      <c r="O170" s="86"/>
      <c r="P170" s="223">
        <f>O170*H170</f>
        <v>0</v>
      </c>
      <c r="Q170" s="223">
        <v>0</v>
      </c>
      <c r="R170" s="223">
        <f>Q170*H170</f>
        <v>0</v>
      </c>
      <c r="S170" s="223">
        <v>0</v>
      </c>
      <c r="T170" s="22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5" t="s">
        <v>257</v>
      </c>
      <c r="AT170" s="225" t="s">
        <v>161</v>
      </c>
      <c r="AU170" s="225" t="s">
        <v>83</v>
      </c>
      <c r="AY170" s="19" t="s">
        <v>159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9" t="s">
        <v>81</v>
      </c>
      <c r="BK170" s="226">
        <f>ROUND(I170*H170,2)</f>
        <v>0</v>
      </c>
      <c r="BL170" s="19" t="s">
        <v>257</v>
      </c>
      <c r="BM170" s="225" t="s">
        <v>2856</v>
      </c>
    </row>
    <row r="171" s="2" customFormat="1">
      <c r="A171" s="40"/>
      <c r="B171" s="41"/>
      <c r="C171" s="42"/>
      <c r="D171" s="227" t="s">
        <v>168</v>
      </c>
      <c r="E171" s="42"/>
      <c r="F171" s="228" t="s">
        <v>2857</v>
      </c>
      <c r="G171" s="42"/>
      <c r="H171" s="42"/>
      <c r="I171" s="229"/>
      <c r="J171" s="42"/>
      <c r="K171" s="42"/>
      <c r="L171" s="46"/>
      <c r="M171" s="230"/>
      <c r="N171" s="231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168</v>
      </c>
      <c r="AU171" s="19" t="s">
        <v>83</v>
      </c>
    </row>
    <row r="172" s="2" customFormat="1" ht="55.5" customHeight="1">
      <c r="A172" s="40"/>
      <c r="B172" s="41"/>
      <c r="C172" s="214" t="s">
        <v>382</v>
      </c>
      <c r="D172" s="214" t="s">
        <v>161</v>
      </c>
      <c r="E172" s="215" t="s">
        <v>2858</v>
      </c>
      <c r="F172" s="216" t="s">
        <v>2859</v>
      </c>
      <c r="G172" s="217" t="s">
        <v>172</v>
      </c>
      <c r="H172" s="218">
        <v>16.800000000000001</v>
      </c>
      <c r="I172" s="219"/>
      <c r="J172" s="220">
        <f>ROUND(I172*H172,2)</f>
        <v>0</v>
      </c>
      <c r="K172" s="216" t="s">
        <v>165</v>
      </c>
      <c r="L172" s="46"/>
      <c r="M172" s="221" t="s">
        <v>19</v>
      </c>
      <c r="N172" s="222" t="s">
        <v>44</v>
      </c>
      <c r="O172" s="86"/>
      <c r="P172" s="223">
        <f>O172*H172</f>
        <v>0</v>
      </c>
      <c r="Q172" s="223">
        <v>5.0000000000000002E-05</v>
      </c>
      <c r="R172" s="223">
        <f>Q172*H172</f>
        <v>0.00084000000000000003</v>
      </c>
      <c r="S172" s="223">
        <v>0</v>
      </c>
      <c r="T172" s="224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5" t="s">
        <v>257</v>
      </c>
      <c r="AT172" s="225" t="s">
        <v>161</v>
      </c>
      <c r="AU172" s="225" t="s">
        <v>83</v>
      </c>
      <c r="AY172" s="19" t="s">
        <v>159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9" t="s">
        <v>81</v>
      </c>
      <c r="BK172" s="226">
        <f>ROUND(I172*H172,2)</f>
        <v>0</v>
      </c>
      <c r="BL172" s="19" t="s">
        <v>257</v>
      </c>
      <c r="BM172" s="225" t="s">
        <v>2860</v>
      </c>
    </row>
    <row r="173" s="2" customFormat="1">
      <c r="A173" s="40"/>
      <c r="B173" s="41"/>
      <c r="C173" s="42"/>
      <c r="D173" s="227" t="s">
        <v>168</v>
      </c>
      <c r="E173" s="42"/>
      <c r="F173" s="228" t="s">
        <v>2861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168</v>
      </c>
      <c r="AU173" s="19" t="s">
        <v>83</v>
      </c>
    </row>
    <row r="174" s="2" customFormat="1" ht="55.5" customHeight="1">
      <c r="A174" s="40"/>
      <c r="B174" s="41"/>
      <c r="C174" s="214" t="s">
        <v>386</v>
      </c>
      <c r="D174" s="214" t="s">
        <v>161</v>
      </c>
      <c r="E174" s="215" t="s">
        <v>2862</v>
      </c>
      <c r="F174" s="216" t="s">
        <v>2863</v>
      </c>
      <c r="G174" s="217" t="s">
        <v>172</v>
      </c>
      <c r="H174" s="218">
        <v>34.799999999999997</v>
      </c>
      <c r="I174" s="219"/>
      <c r="J174" s="220">
        <f>ROUND(I174*H174,2)</f>
        <v>0</v>
      </c>
      <c r="K174" s="216" t="s">
        <v>165</v>
      </c>
      <c r="L174" s="46"/>
      <c r="M174" s="221" t="s">
        <v>19</v>
      </c>
      <c r="N174" s="222" t="s">
        <v>44</v>
      </c>
      <c r="O174" s="86"/>
      <c r="P174" s="223">
        <f>O174*H174</f>
        <v>0</v>
      </c>
      <c r="Q174" s="223">
        <v>6.9999999999999994E-05</v>
      </c>
      <c r="R174" s="223">
        <f>Q174*H174</f>
        <v>0.0024359999999999998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257</v>
      </c>
      <c r="AT174" s="225" t="s">
        <v>161</v>
      </c>
      <c r="AU174" s="225" t="s">
        <v>83</v>
      </c>
      <c r="AY174" s="19" t="s">
        <v>159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81</v>
      </c>
      <c r="BK174" s="226">
        <f>ROUND(I174*H174,2)</f>
        <v>0</v>
      </c>
      <c r="BL174" s="19" t="s">
        <v>257</v>
      </c>
      <c r="BM174" s="225" t="s">
        <v>2864</v>
      </c>
    </row>
    <row r="175" s="2" customFormat="1">
      <c r="A175" s="40"/>
      <c r="B175" s="41"/>
      <c r="C175" s="42"/>
      <c r="D175" s="227" t="s">
        <v>168</v>
      </c>
      <c r="E175" s="42"/>
      <c r="F175" s="228" t="s">
        <v>2865</v>
      </c>
      <c r="G175" s="42"/>
      <c r="H175" s="42"/>
      <c r="I175" s="229"/>
      <c r="J175" s="42"/>
      <c r="K175" s="42"/>
      <c r="L175" s="46"/>
      <c r="M175" s="230"/>
      <c r="N175" s="231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168</v>
      </c>
      <c r="AU175" s="19" t="s">
        <v>83</v>
      </c>
    </row>
    <row r="176" s="2" customFormat="1" ht="55.5" customHeight="1">
      <c r="A176" s="40"/>
      <c r="B176" s="41"/>
      <c r="C176" s="214" t="s">
        <v>390</v>
      </c>
      <c r="D176" s="214" t="s">
        <v>161</v>
      </c>
      <c r="E176" s="215" t="s">
        <v>2866</v>
      </c>
      <c r="F176" s="216" t="s">
        <v>2867</v>
      </c>
      <c r="G176" s="217" t="s">
        <v>172</v>
      </c>
      <c r="H176" s="218">
        <v>16.800000000000001</v>
      </c>
      <c r="I176" s="219"/>
      <c r="J176" s="220">
        <f>ROUND(I176*H176,2)</f>
        <v>0</v>
      </c>
      <c r="K176" s="216" t="s">
        <v>165</v>
      </c>
      <c r="L176" s="46"/>
      <c r="M176" s="221" t="s">
        <v>19</v>
      </c>
      <c r="N176" s="222" t="s">
        <v>44</v>
      </c>
      <c r="O176" s="86"/>
      <c r="P176" s="223">
        <f>O176*H176</f>
        <v>0</v>
      </c>
      <c r="Q176" s="223">
        <v>9.0000000000000006E-05</v>
      </c>
      <c r="R176" s="223">
        <f>Q176*H176</f>
        <v>0.0015120000000000001</v>
      </c>
      <c r="S176" s="223">
        <v>0</v>
      </c>
      <c r="T176" s="224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5" t="s">
        <v>257</v>
      </c>
      <c r="AT176" s="225" t="s">
        <v>161</v>
      </c>
      <c r="AU176" s="225" t="s">
        <v>83</v>
      </c>
      <c r="AY176" s="19" t="s">
        <v>159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9" t="s">
        <v>81</v>
      </c>
      <c r="BK176" s="226">
        <f>ROUND(I176*H176,2)</f>
        <v>0</v>
      </c>
      <c r="BL176" s="19" t="s">
        <v>257</v>
      </c>
      <c r="BM176" s="225" t="s">
        <v>2868</v>
      </c>
    </row>
    <row r="177" s="2" customFormat="1">
      <c r="A177" s="40"/>
      <c r="B177" s="41"/>
      <c r="C177" s="42"/>
      <c r="D177" s="227" t="s">
        <v>168</v>
      </c>
      <c r="E177" s="42"/>
      <c r="F177" s="228" t="s">
        <v>2869</v>
      </c>
      <c r="G177" s="42"/>
      <c r="H177" s="42"/>
      <c r="I177" s="229"/>
      <c r="J177" s="42"/>
      <c r="K177" s="42"/>
      <c r="L177" s="46"/>
      <c r="M177" s="230"/>
      <c r="N177" s="231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168</v>
      </c>
      <c r="AU177" s="19" t="s">
        <v>83</v>
      </c>
    </row>
    <row r="178" s="2" customFormat="1" ht="24.15" customHeight="1">
      <c r="A178" s="40"/>
      <c r="B178" s="41"/>
      <c r="C178" s="214" t="s">
        <v>395</v>
      </c>
      <c r="D178" s="214" t="s">
        <v>161</v>
      </c>
      <c r="E178" s="215" t="s">
        <v>2870</v>
      </c>
      <c r="F178" s="216" t="s">
        <v>2871</v>
      </c>
      <c r="G178" s="217" t="s">
        <v>363</v>
      </c>
      <c r="H178" s="218">
        <v>2</v>
      </c>
      <c r="I178" s="219"/>
      <c r="J178" s="220">
        <f>ROUND(I178*H178,2)</f>
        <v>0</v>
      </c>
      <c r="K178" s="216" t="s">
        <v>165</v>
      </c>
      <c r="L178" s="46"/>
      <c r="M178" s="221" t="s">
        <v>19</v>
      </c>
      <c r="N178" s="222" t="s">
        <v>44</v>
      </c>
      <c r="O178" s="86"/>
      <c r="P178" s="223">
        <f>O178*H178</f>
        <v>0</v>
      </c>
      <c r="Q178" s="223">
        <v>0.00035</v>
      </c>
      <c r="R178" s="223">
        <f>Q178*H178</f>
        <v>0.00069999999999999999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257</v>
      </c>
      <c r="AT178" s="225" t="s">
        <v>161</v>
      </c>
      <c r="AU178" s="225" t="s">
        <v>83</v>
      </c>
      <c r="AY178" s="19" t="s">
        <v>159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81</v>
      </c>
      <c r="BK178" s="226">
        <f>ROUND(I178*H178,2)</f>
        <v>0</v>
      </c>
      <c r="BL178" s="19" t="s">
        <v>257</v>
      </c>
      <c r="BM178" s="225" t="s">
        <v>2872</v>
      </c>
    </row>
    <row r="179" s="2" customFormat="1">
      <c r="A179" s="40"/>
      <c r="B179" s="41"/>
      <c r="C179" s="42"/>
      <c r="D179" s="227" t="s">
        <v>168</v>
      </c>
      <c r="E179" s="42"/>
      <c r="F179" s="228" t="s">
        <v>2873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168</v>
      </c>
      <c r="AU179" s="19" t="s">
        <v>83</v>
      </c>
    </row>
    <row r="180" s="2" customFormat="1" ht="24.15" customHeight="1">
      <c r="A180" s="40"/>
      <c r="B180" s="41"/>
      <c r="C180" s="214" t="s">
        <v>400</v>
      </c>
      <c r="D180" s="214" t="s">
        <v>161</v>
      </c>
      <c r="E180" s="215" t="s">
        <v>2874</v>
      </c>
      <c r="F180" s="216" t="s">
        <v>2875</v>
      </c>
      <c r="G180" s="217" t="s">
        <v>363</v>
      </c>
      <c r="H180" s="218">
        <v>2</v>
      </c>
      <c r="I180" s="219"/>
      <c r="J180" s="220">
        <f>ROUND(I180*H180,2)</f>
        <v>0</v>
      </c>
      <c r="K180" s="216" t="s">
        <v>165</v>
      </c>
      <c r="L180" s="46"/>
      <c r="M180" s="221" t="s">
        <v>19</v>
      </c>
      <c r="N180" s="222" t="s">
        <v>44</v>
      </c>
      <c r="O180" s="86"/>
      <c r="P180" s="223">
        <f>O180*H180</f>
        <v>0</v>
      </c>
      <c r="Q180" s="223">
        <v>0.00097000000000000005</v>
      </c>
      <c r="R180" s="223">
        <f>Q180*H180</f>
        <v>0.0019400000000000001</v>
      </c>
      <c r="S180" s="223">
        <v>0</v>
      </c>
      <c r="T180" s="22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5" t="s">
        <v>257</v>
      </c>
      <c r="AT180" s="225" t="s">
        <v>161</v>
      </c>
      <c r="AU180" s="225" t="s">
        <v>83</v>
      </c>
      <c r="AY180" s="19" t="s">
        <v>159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9" t="s">
        <v>81</v>
      </c>
      <c r="BK180" s="226">
        <f>ROUND(I180*H180,2)</f>
        <v>0</v>
      </c>
      <c r="BL180" s="19" t="s">
        <v>257</v>
      </c>
      <c r="BM180" s="225" t="s">
        <v>2876</v>
      </c>
    </row>
    <row r="181" s="2" customFormat="1">
      <c r="A181" s="40"/>
      <c r="B181" s="41"/>
      <c r="C181" s="42"/>
      <c r="D181" s="227" t="s">
        <v>168</v>
      </c>
      <c r="E181" s="42"/>
      <c r="F181" s="228" t="s">
        <v>2877</v>
      </c>
      <c r="G181" s="42"/>
      <c r="H181" s="42"/>
      <c r="I181" s="229"/>
      <c r="J181" s="42"/>
      <c r="K181" s="42"/>
      <c r="L181" s="46"/>
      <c r="M181" s="230"/>
      <c r="N181" s="231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168</v>
      </c>
      <c r="AU181" s="19" t="s">
        <v>83</v>
      </c>
    </row>
    <row r="182" s="2" customFormat="1" ht="33" customHeight="1">
      <c r="A182" s="40"/>
      <c r="B182" s="41"/>
      <c r="C182" s="214" t="s">
        <v>406</v>
      </c>
      <c r="D182" s="214" t="s">
        <v>161</v>
      </c>
      <c r="E182" s="215" t="s">
        <v>2878</v>
      </c>
      <c r="F182" s="216" t="s">
        <v>2879</v>
      </c>
      <c r="G182" s="217" t="s">
        <v>172</v>
      </c>
      <c r="H182" s="218">
        <v>82.299999999999997</v>
      </c>
      <c r="I182" s="219"/>
      <c r="J182" s="220">
        <f>ROUND(I182*H182,2)</f>
        <v>0</v>
      </c>
      <c r="K182" s="216" t="s">
        <v>165</v>
      </c>
      <c r="L182" s="46"/>
      <c r="M182" s="221" t="s">
        <v>19</v>
      </c>
      <c r="N182" s="222" t="s">
        <v>44</v>
      </c>
      <c r="O182" s="86"/>
      <c r="P182" s="223">
        <f>O182*H182</f>
        <v>0</v>
      </c>
      <c r="Q182" s="223">
        <v>1.0000000000000001E-05</v>
      </c>
      <c r="R182" s="223">
        <f>Q182*H182</f>
        <v>0.00082300000000000006</v>
      </c>
      <c r="S182" s="223">
        <v>0</v>
      </c>
      <c r="T182" s="22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257</v>
      </c>
      <c r="AT182" s="225" t="s">
        <v>161</v>
      </c>
      <c r="AU182" s="225" t="s">
        <v>83</v>
      </c>
      <c r="AY182" s="19" t="s">
        <v>159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81</v>
      </c>
      <c r="BK182" s="226">
        <f>ROUND(I182*H182,2)</f>
        <v>0</v>
      </c>
      <c r="BL182" s="19" t="s">
        <v>257</v>
      </c>
      <c r="BM182" s="225" t="s">
        <v>2880</v>
      </c>
    </row>
    <row r="183" s="2" customFormat="1">
      <c r="A183" s="40"/>
      <c r="B183" s="41"/>
      <c r="C183" s="42"/>
      <c r="D183" s="227" t="s">
        <v>168</v>
      </c>
      <c r="E183" s="42"/>
      <c r="F183" s="228" t="s">
        <v>2881</v>
      </c>
      <c r="G183" s="42"/>
      <c r="H183" s="42"/>
      <c r="I183" s="229"/>
      <c r="J183" s="42"/>
      <c r="K183" s="42"/>
      <c r="L183" s="46"/>
      <c r="M183" s="230"/>
      <c r="N183" s="231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168</v>
      </c>
      <c r="AU183" s="19" t="s">
        <v>83</v>
      </c>
    </row>
    <row r="184" s="2" customFormat="1" ht="37.8" customHeight="1">
      <c r="A184" s="40"/>
      <c r="B184" s="41"/>
      <c r="C184" s="214" t="s">
        <v>412</v>
      </c>
      <c r="D184" s="214" t="s">
        <v>161</v>
      </c>
      <c r="E184" s="215" t="s">
        <v>2882</v>
      </c>
      <c r="F184" s="216" t="s">
        <v>2883</v>
      </c>
      <c r="G184" s="217" t="s">
        <v>172</v>
      </c>
      <c r="H184" s="218">
        <v>82.299999999999997</v>
      </c>
      <c r="I184" s="219"/>
      <c r="J184" s="220">
        <f>ROUND(I184*H184,2)</f>
        <v>0</v>
      </c>
      <c r="K184" s="216" t="s">
        <v>165</v>
      </c>
      <c r="L184" s="46"/>
      <c r="M184" s="221" t="s">
        <v>19</v>
      </c>
      <c r="N184" s="222" t="s">
        <v>44</v>
      </c>
      <c r="O184" s="86"/>
      <c r="P184" s="223">
        <f>O184*H184</f>
        <v>0</v>
      </c>
      <c r="Q184" s="223">
        <v>2.0000000000000002E-05</v>
      </c>
      <c r="R184" s="223">
        <f>Q184*H184</f>
        <v>0.0016460000000000001</v>
      </c>
      <c r="S184" s="223">
        <v>0</v>
      </c>
      <c r="T184" s="224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5" t="s">
        <v>257</v>
      </c>
      <c r="AT184" s="225" t="s">
        <v>161</v>
      </c>
      <c r="AU184" s="225" t="s">
        <v>83</v>
      </c>
      <c r="AY184" s="19" t="s">
        <v>159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9" t="s">
        <v>81</v>
      </c>
      <c r="BK184" s="226">
        <f>ROUND(I184*H184,2)</f>
        <v>0</v>
      </c>
      <c r="BL184" s="19" t="s">
        <v>257</v>
      </c>
      <c r="BM184" s="225" t="s">
        <v>2884</v>
      </c>
    </row>
    <row r="185" s="2" customFormat="1">
      <c r="A185" s="40"/>
      <c r="B185" s="41"/>
      <c r="C185" s="42"/>
      <c r="D185" s="227" t="s">
        <v>168</v>
      </c>
      <c r="E185" s="42"/>
      <c r="F185" s="228" t="s">
        <v>2885</v>
      </c>
      <c r="G185" s="42"/>
      <c r="H185" s="42"/>
      <c r="I185" s="229"/>
      <c r="J185" s="42"/>
      <c r="K185" s="42"/>
      <c r="L185" s="46"/>
      <c r="M185" s="230"/>
      <c r="N185" s="231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168</v>
      </c>
      <c r="AU185" s="19" t="s">
        <v>83</v>
      </c>
    </row>
    <row r="186" s="12" customFormat="1" ht="22.8" customHeight="1">
      <c r="A186" s="12"/>
      <c r="B186" s="198"/>
      <c r="C186" s="199"/>
      <c r="D186" s="200" t="s">
        <v>72</v>
      </c>
      <c r="E186" s="212" t="s">
        <v>2886</v>
      </c>
      <c r="F186" s="212" t="s">
        <v>2887</v>
      </c>
      <c r="G186" s="199"/>
      <c r="H186" s="199"/>
      <c r="I186" s="202"/>
      <c r="J186" s="213">
        <f>BK186</f>
        <v>0</v>
      </c>
      <c r="K186" s="199"/>
      <c r="L186" s="204"/>
      <c r="M186" s="205"/>
      <c r="N186" s="206"/>
      <c r="O186" s="206"/>
      <c r="P186" s="207">
        <f>SUM(P187:P190)</f>
        <v>0</v>
      </c>
      <c r="Q186" s="206"/>
      <c r="R186" s="207">
        <f>SUM(R187:R190)</f>
        <v>0.01</v>
      </c>
      <c r="S186" s="206"/>
      <c r="T186" s="208">
        <f>SUM(T187:T190)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9" t="s">
        <v>83</v>
      </c>
      <c r="AT186" s="210" t="s">
        <v>72</v>
      </c>
      <c r="AU186" s="210" t="s">
        <v>81</v>
      </c>
      <c r="AY186" s="209" t="s">
        <v>159</v>
      </c>
      <c r="BK186" s="211">
        <f>SUM(BK187:BK190)</f>
        <v>0</v>
      </c>
    </row>
    <row r="187" s="2" customFormat="1" ht="37.8" customHeight="1">
      <c r="A187" s="40"/>
      <c r="B187" s="41"/>
      <c r="C187" s="214" t="s">
        <v>418</v>
      </c>
      <c r="D187" s="214" t="s">
        <v>161</v>
      </c>
      <c r="E187" s="215" t="s">
        <v>2888</v>
      </c>
      <c r="F187" s="216" t="s">
        <v>2889</v>
      </c>
      <c r="G187" s="217" t="s">
        <v>1685</v>
      </c>
      <c r="H187" s="218">
        <v>1</v>
      </c>
      <c r="I187" s="219"/>
      <c r="J187" s="220">
        <f>ROUND(I187*H187,2)</f>
        <v>0</v>
      </c>
      <c r="K187" s="216" t="s">
        <v>165</v>
      </c>
      <c r="L187" s="46"/>
      <c r="M187" s="221" t="s">
        <v>19</v>
      </c>
      <c r="N187" s="222" t="s">
        <v>44</v>
      </c>
      <c r="O187" s="86"/>
      <c r="P187" s="223">
        <f>O187*H187</f>
        <v>0</v>
      </c>
      <c r="Q187" s="223">
        <v>0.0071199999999999996</v>
      </c>
      <c r="R187" s="223">
        <f>Q187*H187</f>
        <v>0.0071199999999999996</v>
      </c>
      <c r="S187" s="223">
        <v>0</v>
      </c>
      <c r="T187" s="224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5" t="s">
        <v>257</v>
      </c>
      <c r="AT187" s="225" t="s">
        <v>161</v>
      </c>
      <c r="AU187" s="225" t="s">
        <v>83</v>
      </c>
      <c r="AY187" s="19" t="s">
        <v>159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9" t="s">
        <v>81</v>
      </c>
      <c r="BK187" s="226">
        <f>ROUND(I187*H187,2)</f>
        <v>0</v>
      </c>
      <c r="BL187" s="19" t="s">
        <v>257</v>
      </c>
      <c r="BM187" s="225" t="s">
        <v>2890</v>
      </c>
    </row>
    <row r="188" s="2" customFormat="1">
      <c r="A188" s="40"/>
      <c r="B188" s="41"/>
      <c r="C188" s="42"/>
      <c r="D188" s="227" t="s">
        <v>168</v>
      </c>
      <c r="E188" s="42"/>
      <c r="F188" s="228" t="s">
        <v>2891</v>
      </c>
      <c r="G188" s="42"/>
      <c r="H188" s="42"/>
      <c r="I188" s="229"/>
      <c r="J188" s="42"/>
      <c r="K188" s="42"/>
      <c r="L188" s="46"/>
      <c r="M188" s="230"/>
      <c r="N188" s="231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168</v>
      </c>
      <c r="AU188" s="19" t="s">
        <v>83</v>
      </c>
    </row>
    <row r="189" s="2" customFormat="1" ht="55.5" customHeight="1">
      <c r="A189" s="40"/>
      <c r="B189" s="41"/>
      <c r="C189" s="214" t="s">
        <v>422</v>
      </c>
      <c r="D189" s="214" t="s">
        <v>161</v>
      </c>
      <c r="E189" s="215" t="s">
        <v>2892</v>
      </c>
      <c r="F189" s="216" t="s">
        <v>2893</v>
      </c>
      <c r="G189" s="217" t="s">
        <v>1685</v>
      </c>
      <c r="H189" s="218">
        <v>1</v>
      </c>
      <c r="I189" s="219"/>
      <c r="J189" s="220">
        <f>ROUND(I189*H189,2)</f>
        <v>0</v>
      </c>
      <c r="K189" s="216" t="s">
        <v>165</v>
      </c>
      <c r="L189" s="46"/>
      <c r="M189" s="221" t="s">
        <v>19</v>
      </c>
      <c r="N189" s="222" t="s">
        <v>44</v>
      </c>
      <c r="O189" s="86"/>
      <c r="P189" s="223">
        <f>O189*H189</f>
        <v>0</v>
      </c>
      <c r="Q189" s="223">
        <v>0.0028800000000000002</v>
      </c>
      <c r="R189" s="223">
        <f>Q189*H189</f>
        <v>0.0028800000000000002</v>
      </c>
      <c r="S189" s="223">
        <v>0</v>
      </c>
      <c r="T189" s="224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5" t="s">
        <v>257</v>
      </c>
      <c r="AT189" s="225" t="s">
        <v>161</v>
      </c>
      <c r="AU189" s="225" t="s">
        <v>83</v>
      </c>
      <c r="AY189" s="19" t="s">
        <v>159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9" t="s">
        <v>81</v>
      </c>
      <c r="BK189" s="226">
        <f>ROUND(I189*H189,2)</f>
        <v>0</v>
      </c>
      <c r="BL189" s="19" t="s">
        <v>257</v>
      </c>
      <c r="BM189" s="225" t="s">
        <v>2894</v>
      </c>
    </row>
    <row r="190" s="2" customFormat="1">
      <c r="A190" s="40"/>
      <c r="B190" s="41"/>
      <c r="C190" s="42"/>
      <c r="D190" s="227" t="s">
        <v>168</v>
      </c>
      <c r="E190" s="42"/>
      <c r="F190" s="228" t="s">
        <v>2895</v>
      </c>
      <c r="G190" s="42"/>
      <c r="H190" s="42"/>
      <c r="I190" s="229"/>
      <c r="J190" s="42"/>
      <c r="K190" s="42"/>
      <c r="L190" s="46"/>
      <c r="M190" s="230"/>
      <c r="N190" s="231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168</v>
      </c>
      <c r="AU190" s="19" t="s">
        <v>83</v>
      </c>
    </row>
    <row r="191" s="12" customFormat="1" ht="22.8" customHeight="1">
      <c r="A191" s="12"/>
      <c r="B191" s="198"/>
      <c r="C191" s="199"/>
      <c r="D191" s="200" t="s">
        <v>72</v>
      </c>
      <c r="E191" s="212" t="s">
        <v>2896</v>
      </c>
      <c r="F191" s="212" t="s">
        <v>2897</v>
      </c>
      <c r="G191" s="199"/>
      <c r="H191" s="199"/>
      <c r="I191" s="202"/>
      <c r="J191" s="213">
        <f>BK191</f>
        <v>0</v>
      </c>
      <c r="K191" s="199"/>
      <c r="L191" s="204"/>
      <c r="M191" s="205"/>
      <c r="N191" s="206"/>
      <c r="O191" s="206"/>
      <c r="P191" s="207">
        <f>SUM(P192:P253)</f>
        <v>0</v>
      </c>
      <c r="Q191" s="206"/>
      <c r="R191" s="207">
        <f>SUM(R192:R253)</f>
        <v>0.23197999999999999</v>
      </c>
      <c r="S191" s="206"/>
      <c r="T191" s="208">
        <f>SUM(T192:T253)</f>
        <v>0.81837000000000004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09" t="s">
        <v>83</v>
      </c>
      <c r="AT191" s="210" t="s">
        <v>72</v>
      </c>
      <c r="AU191" s="210" t="s">
        <v>81</v>
      </c>
      <c r="AY191" s="209" t="s">
        <v>159</v>
      </c>
      <c r="BK191" s="211">
        <f>SUM(BK192:BK253)</f>
        <v>0</v>
      </c>
    </row>
    <row r="192" s="2" customFormat="1" ht="16.5" customHeight="1">
      <c r="A192" s="40"/>
      <c r="B192" s="41"/>
      <c r="C192" s="214" t="s">
        <v>426</v>
      </c>
      <c r="D192" s="214" t="s">
        <v>161</v>
      </c>
      <c r="E192" s="215" t="s">
        <v>2898</v>
      </c>
      <c r="F192" s="216" t="s">
        <v>2899</v>
      </c>
      <c r="G192" s="217" t="s">
        <v>1685</v>
      </c>
      <c r="H192" s="218">
        <v>2</v>
      </c>
      <c r="I192" s="219"/>
      <c r="J192" s="220">
        <f>ROUND(I192*H192,2)</f>
        <v>0</v>
      </c>
      <c r="K192" s="216" t="s">
        <v>165</v>
      </c>
      <c r="L192" s="46"/>
      <c r="M192" s="221" t="s">
        <v>19</v>
      </c>
      <c r="N192" s="222" t="s">
        <v>44</v>
      </c>
      <c r="O192" s="86"/>
      <c r="P192" s="223">
        <f>O192*H192</f>
        <v>0</v>
      </c>
      <c r="Q192" s="223">
        <v>0</v>
      </c>
      <c r="R192" s="223">
        <f>Q192*H192</f>
        <v>0</v>
      </c>
      <c r="S192" s="223">
        <v>0.034200000000000001</v>
      </c>
      <c r="T192" s="224">
        <f>S192*H192</f>
        <v>0.068400000000000002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5" t="s">
        <v>257</v>
      </c>
      <c r="AT192" s="225" t="s">
        <v>161</v>
      </c>
      <c r="AU192" s="225" t="s">
        <v>83</v>
      </c>
      <c r="AY192" s="19" t="s">
        <v>159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9" t="s">
        <v>81</v>
      </c>
      <c r="BK192" s="226">
        <f>ROUND(I192*H192,2)</f>
        <v>0</v>
      </c>
      <c r="BL192" s="19" t="s">
        <v>257</v>
      </c>
      <c r="BM192" s="225" t="s">
        <v>2900</v>
      </c>
    </row>
    <row r="193" s="2" customFormat="1">
      <c r="A193" s="40"/>
      <c r="B193" s="41"/>
      <c r="C193" s="42"/>
      <c r="D193" s="227" t="s">
        <v>168</v>
      </c>
      <c r="E193" s="42"/>
      <c r="F193" s="228" t="s">
        <v>2901</v>
      </c>
      <c r="G193" s="42"/>
      <c r="H193" s="42"/>
      <c r="I193" s="229"/>
      <c r="J193" s="42"/>
      <c r="K193" s="42"/>
      <c r="L193" s="46"/>
      <c r="M193" s="230"/>
      <c r="N193" s="231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168</v>
      </c>
      <c r="AU193" s="19" t="s">
        <v>83</v>
      </c>
    </row>
    <row r="194" s="2" customFormat="1" ht="33" customHeight="1">
      <c r="A194" s="40"/>
      <c r="B194" s="41"/>
      <c r="C194" s="214" t="s">
        <v>430</v>
      </c>
      <c r="D194" s="214" t="s">
        <v>161</v>
      </c>
      <c r="E194" s="215" t="s">
        <v>2902</v>
      </c>
      <c r="F194" s="216" t="s">
        <v>2903</v>
      </c>
      <c r="G194" s="217" t="s">
        <v>1685</v>
      </c>
      <c r="H194" s="218">
        <v>3</v>
      </c>
      <c r="I194" s="219"/>
      <c r="J194" s="220">
        <f>ROUND(I194*H194,2)</f>
        <v>0</v>
      </c>
      <c r="K194" s="216" t="s">
        <v>165</v>
      </c>
      <c r="L194" s="46"/>
      <c r="M194" s="221" t="s">
        <v>19</v>
      </c>
      <c r="N194" s="222" t="s">
        <v>44</v>
      </c>
      <c r="O194" s="86"/>
      <c r="P194" s="223">
        <f>O194*H194</f>
        <v>0</v>
      </c>
      <c r="Q194" s="223">
        <v>0.016969999999999999</v>
      </c>
      <c r="R194" s="223">
        <f>Q194*H194</f>
        <v>0.050909999999999997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257</v>
      </c>
      <c r="AT194" s="225" t="s">
        <v>161</v>
      </c>
      <c r="AU194" s="225" t="s">
        <v>83</v>
      </c>
      <c r="AY194" s="19" t="s">
        <v>159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81</v>
      </c>
      <c r="BK194" s="226">
        <f>ROUND(I194*H194,2)</f>
        <v>0</v>
      </c>
      <c r="BL194" s="19" t="s">
        <v>257</v>
      </c>
      <c r="BM194" s="225" t="s">
        <v>2904</v>
      </c>
    </row>
    <row r="195" s="2" customFormat="1">
      <c r="A195" s="40"/>
      <c r="B195" s="41"/>
      <c r="C195" s="42"/>
      <c r="D195" s="227" t="s">
        <v>168</v>
      </c>
      <c r="E195" s="42"/>
      <c r="F195" s="228" t="s">
        <v>2905</v>
      </c>
      <c r="G195" s="42"/>
      <c r="H195" s="42"/>
      <c r="I195" s="229"/>
      <c r="J195" s="42"/>
      <c r="K195" s="42"/>
      <c r="L195" s="46"/>
      <c r="M195" s="230"/>
      <c r="N195" s="231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168</v>
      </c>
      <c r="AU195" s="19" t="s">
        <v>83</v>
      </c>
    </row>
    <row r="196" s="2" customFormat="1">
      <c r="A196" s="40"/>
      <c r="B196" s="41"/>
      <c r="C196" s="42"/>
      <c r="D196" s="234" t="s">
        <v>1106</v>
      </c>
      <c r="E196" s="42"/>
      <c r="F196" s="275" t="s">
        <v>2906</v>
      </c>
      <c r="G196" s="42"/>
      <c r="H196" s="42"/>
      <c r="I196" s="229"/>
      <c r="J196" s="42"/>
      <c r="K196" s="42"/>
      <c r="L196" s="46"/>
      <c r="M196" s="230"/>
      <c r="N196" s="231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1106</v>
      </c>
      <c r="AU196" s="19" t="s">
        <v>83</v>
      </c>
    </row>
    <row r="197" s="2" customFormat="1" ht="24.15" customHeight="1">
      <c r="A197" s="40"/>
      <c r="B197" s="41"/>
      <c r="C197" s="214" t="s">
        <v>434</v>
      </c>
      <c r="D197" s="214" t="s">
        <v>161</v>
      </c>
      <c r="E197" s="215" t="s">
        <v>2907</v>
      </c>
      <c r="F197" s="216" t="s">
        <v>2908</v>
      </c>
      <c r="G197" s="217" t="s">
        <v>1685</v>
      </c>
      <c r="H197" s="218">
        <v>2</v>
      </c>
      <c r="I197" s="219"/>
      <c r="J197" s="220">
        <f>ROUND(I197*H197,2)</f>
        <v>0</v>
      </c>
      <c r="K197" s="216" t="s">
        <v>165</v>
      </c>
      <c r="L197" s="46"/>
      <c r="M197" s="221" t="s">
        <v>19</v>
      </c>
      <c r="N197" s="222" t="s">
        <v>44</v>
      </c>
      <c r="O197" s="86"/>
      <c r="P197" s="223">
        <f>O197*H197</f>
        <v>0</v>
      </c>
      <c r="Q197" s="223">
        <v>0.017690000000000001</v>
      </c>
      <c r="R197" s="223">
        <f>Q197*H197</f>
        <v>0.035380000000000002</v>
      </c>
      <c r="S197" s="223">
        <v>0</v>
      </c>
      <c r="T197" s="224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5" t="s">
        <v>257</v>
      </c>
      <c r="AT197" s="225" t="s">
        <v>161</v>
      </c>
      <c r="AU197" s="225" t="s">
        <v>83</v>
      </c>
      <c r="AY197" s="19" t="s">
        <v>159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9" t="s">
        <v>81</v>
      </c>
      <c r="BK197" s="226">
        <f>ROUND(I197*H197,2)</f>
        <v>0</v>
      </c>
      <c r="BL197" s="19" t="s">
        <v>257</v>
      </c>
      <c r="BM197" s="225" t="s">
        <v>2909</v>
      </c>
    </row>
    <row r="198" s="2" customFormat="1">
      <c r="A198" s="40"/>
      <c r="B198" s="41"/>
      <c r="C198" s="42"/>
      <c r="D198" s="227" t="s">
        <v>168</v>
      </c>
      <c r="E198" s="42"/>
      <c r="F198" s="228" t="s">
        <v>2910</v>
      </c>
      <c r="G198" s="42"/>
      <c r="H198" s="42"/>
      <c r="I198" s="229"/>
      <c r="J198" s="42"/>
      <c r="K198" s="42"/>
      <c r="L198" s="46"/>
      <c r="M198" s="230"/>
      <c r="N198" s="231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168</v>
      </c>
      <c r="AU198" s="19" t="s">
        <v>83</v>
      </c>
    </row>
    <row r="199" s="2" customFormat="1">
      <c r="A199" s="40"/>
      <c r="B199" s="41"/>
      <c r="C199" s="42"/>
      <c r="D199" s="234" t="s">
        <v>1106</v>
      </c>
      <c r="E199" s="42"/>
      <c r="F199" s="275" t="s">
        <v>2911</v>
      </c>
      <c r="G199" s="42"/>
      <c r="H199" s="42"/>
      <c r="I199" s="229"/>
      <c r="J199" s="42"/>
      <c r="K199" s="42"/>
      <c r="L199" s="46"/>
      <c r="M199" s="230"/>
      <c r="N199" s="231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1106</v>
      </c>
      <c r="AU199" s="19" t="s">
        <v>83</v>
      </c>
    </row>
    <row r="200" s="2" customFormat="1" ht="24.15" customHeight="1">
      <c r="A200" s="40"/>
      <c r="B200" s="41"/>
      <c r="C200" s="214" t="s">
        <v>438</v>
      </c>
      <c r="D200" s="214" t="s">
        <v>161</v>
      </c>
      <c r="E200" s="215" t="s">
        <v>2912</v>
      </c>
      <c r="F200" s="216" t="s">
        <v>2913</v>
      </c>
      <c r="G200" s="217" t="s">
        <v>1685</v>
      </c>
      <c r="H200" s="218">
        <v>2</v>
      </c>
      <c r="I200" s="219"/>
      <c r="J200" s="220">
        <f>ROUND(I200*H200,2)</f>
        <v>0</v>
      </c>
      <c r="K200" s="216" t="s">
        <v>165</v>
      </c>
      <c r="L200" s="46"/>
      <c r="M200" s="221" t="s">
        <v>19</v>
      </c>
      <c r="N200" s="222" t="s">
        <v>44</v>
      </c>
      <c r="O200" s="86"/>
      <c r="P200" s="223">
        <f>O200*H200</f>
        <v>0</v>
      </c>
      <c r="Q200" s="223">
        <v>0</v>
      </c>
      <c r="R200" s="223">
        <f>Q200*H200</f>
        <v>0</v>
      </c>
      <c r="S200" s="223">
        <v>0.01107</v>
      </c>
      <c r="T200" s="224">
        <f>S200*H200</f>
        <v>0.02214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5" t="s">
        <v>257</v>
      </c>
      <c r="AT200" s="225" t="s">
        <v>161</v>
      </c>
      <c r="AU200" s="225" t="s">
        <v>83</v>
      </c>
      <c r="AY200" s="19" t="s">
        <v>159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9" t="s">
        <v>81</v>
      </c>
      <c r="BK200" s="226">
        <f>ROUND(I200*H200,2)</f>
        <v>0</v>
      </c>
      <c r="BL200" s="19" t="s">
        <v>257</v>
      </c>
      <c r="BM200" s="225" t="s">
        <v>2914</v>
      </c>
    </row>
    <row r="201" s="2" customFormat="1">
      <c r="A201" s="40"/>
      <c r="B201" s="41"/>
      <c r="C201" s="42"/>
      <c r="D201" s="227" t="s">
        <v>168</v>
      </c>
      <c r="E201" s="42"/>
      <c r="F201" s="228" t="s">
        <v>2915</v>
      </c>
      <c r="G201" s="42"/>
      <c r="H201" s="42"/>
      <c r="I201" s="229"/>
      <c r="J201" s="42"/>
      <c r="K201" s="42"/>
      <c r="L201" s="46"/>
      <c r="M201" s="230"/>
      <c r="N201" s="231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168</v>
      </c>
      <c r="AU201" s="19" t="s">
        <v>83</v>
      </c>
    </row>
    <row r="202" s="2" customFormat="1" ht="21.75" customHeight="1">
      <c r="A202" s="40"/>
      <c r="B202" s="41"/>
      <c r="C202" s="214" t="s">
        <v>449</v>
      </c>
      <c r="D202" s="214" t="s">
        <v>161</v>
      </c>
      <c r="E202" s="215" t="s">
        <v>2916</v>
      </c>
      <c r="F202" s="216" t="s">
        <v>2917</v>
      </c>
      <c r="G202" s="217" t="s">
        <v>1685</v>
      </c>
      <c r="H202" s="218">
        <v>1</v>
      </c>
      <c r="I202" s="219"/>
      <c r="J202" s="220">
        <f>ROUND(I202*H202,2)</f>
        <v>0</v>
      </c>
      <c r="K202" s="216" t="s">
        <v>165</v>
      </c>
      <c r="L202" s="46"/>
      <c r="M202" s="221" t="s">
        <v>19</v>
      </c>
      <c r="N202" s="222" t="s">
        <v>44</v>
      </c>
      <c r="O202" s="86"/>
      <c r="P202" s="223">
        <f>O202*H202</f>
        <v>0</v>
      </c>
      <c r="Q202" s="223">
        <v>0</v>
      </c>
      <c r="R202" s="223">
        <f>Q202*H202</f>
        <v>0</v>
      </c>
      <c r="S202" s="223">
        <v>0.019460000000000002</v>
      </c>
      <c r="T202" s="224">
        <f>S202*H202</f>
        <v>0.019460000000000002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25" t="s">
        <v>257</v>
      </c>
      <c r="AT202" s="225" t="s">
        <v>161</v>
      </c>
      <c r="AU202" s="225" t="s">
        <v>83</v>
      </c>
      <c r="AY202" s="19" t="s">
        <v>159</v>
      </c>
      <c r="BE202" s="226">
        <f>IF(N202="základní",J202,0)</f>
        <v>0</v>
      </c>
      <c r="BF202" s="226">
        <f>IF(N202="snížená",J202,0)</f>
        <v>0</v>
      </c>
      <c r="BG202" s="226">
        <f>IF(N202="zákl. přenesená",J202,0)</f>
        <v>0</v>
      </c>
      <c r="BH202" s="226">
        <f>IF(N202="sníž. přenesená",J202,0)</f>
        <v>0</v>
      </c>
      <c r="BI202" s="226">
        <f>IF(N202="nulová",J202,0)</f>
        <v>0</v>
      </c>
      <c r="BJ202" s="19" t="s">
        <v>81</v>
      </c>
      <c r="BK202" s="226">
        <f>ROUND(I202*H202,2)</f>
        <v>0</v>
      </c>
      <c r="BL202" s="19" t="s">
        <v>257</v>
      </c>
      <c r="BM202" s="225" t="s">
        <v>2918</v>
      </c>
    </row>
    <row r="203" s="2" customFormat="1">
      <c r="A203" s="40"/>
      <c r="B203" s="41"/>
      <c r="C203" s="42"/>
      <c r="D203" s="227" t="s">
        <v>168</v>
      </c>
      <c r="E203" s="42"/>
      <c r="F203" s="228" t="s">
        <v>2919</v>
      </c>
      <c r="G203" s="42"/>
      <c r="H203" s="42"/>
      <c r="I203" s="229"/>
      <c r="J203" s="42"/>
      <c r="K203" s="42"/>
      <c r="L203" s="46"/>
      <c r="M203" s="230"/>
      <c r="N203" s="231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168</v>
      </c>
      <c r="AU203" s="19" t="s">
        <v>83</v>
      </c>
    </row>
    <row r="204" s="2" customFormat="1" ht="37.8" customHeight="1">
      <c r="A204" s="40"/>
      <c r="B204" s="41"/>
      <c r="C204" s="214" t="s">
        <v>455</v>
      </c>
      <c r="D204" s="214" t="s">
        <v>161</v>
      </c>
      <c r="E204" s="215" t="s">
        <v>2920</v>
      </c>
      <c r="F204" s="216" t="s">
        <v>2921</v>
      </c>
      <c r="G204" s="217" t="s">
        <v>1685</v>
      </c>
      <c r="H204" s="218">
        <v>5</v>
      </c>
      <c r="I204" s="219"/>
      <c r="J204" s="220">
        <f>ROUND(I204*H204,2)</f>
        <v>0</v>
      </c>
      <c r="K204" s="216" t="s">
        <v>165</v>
      </c>
      <c r="L204" s="46"/>
      <c r="M204" s="221" t="s">
        <v>19</v>
      </c>
      <c r="N204" s="222" t="s">
        <v>44</v>
      </c>
      <c r="O204" s="86"/>
      <c r="P204" s="223">
        <f>O204*H204</f>
        <v>0</v>
      </c>
      <c r="Q204" s="223">
        <v>0.016469999999999999</v>
      </c>
      <c r="R204" s="223">
        <f>Q204*H204</f>
        <v>0.082349999999999993</v>
      </c>
      <c r="S204" s="223">
        <v>0</v>
      </c>
      <c r="T204" s="224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5" t="s">
        <v>257</v>
      </c>
      <c r="AT204" s="225" t="s">
        <v>161</v>
      </c>
      <c r="AU204" s="225" t="s">
        <v>83</v>
      </c>
      <c r="AY204" s="19" t="s">
        <v>159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9" t="s">
        <v>81</v>
      </c>
      <c r="BK204" s="226">
        <f>ROUND(I204*H204,2)</f>
        <v>0</v>
      </c>
      <c r="BL204" s="19" t="s">
        <v>257</v>
      </c>
      <c r="BM204" s="225" t="s">
        <v>2922</v>
      </c>
    </row>
    <row r="205" s="2" customFormat="1">
      <c r="A205" s="40"/>
      <c r="B205" s="41"/>
      <c r="C205" s="42"/>
      <c r="D205" s="227" t="s">
        <v>168</v>
      </c>
      <c r="E205" s="42"/>
      <c r="F205" s="228" t="s">
        <v>2923</v>
      </c>
      <c r="G205" s="42"/>
      <c r="H205" s="42"/>
      <c r="I205" s="229"/>
      <c r="J205" s="42"/>
      <c r="K205" s="42"/>
      <c r="L205" s="46"/>
      <c r="M205" s="230"/>
      <c r="N205" s="231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168</v>
      </c>
      <c r="AU205" s="19" t="s">
        <v>83</v>
      </c>
    </row>
    <row r="206" s="2" customFormat="1" ht="24.15" customHeight="1">
      <c r="A206" s="40"/>
      <c r="B206" s="41"/>
      <c r="C206" s="214" t="s">
        <v>460</v>
      </c>
      <c r="D206" s="214" t="s">
        <v>161</v>
      </c>
      <c r="E206" s="215" t="s">
        <v>2924</v>
      </c>
      <c r="F206" s="216" t="s">
        <v>2925</v>
      </c>
      <c r="G206" s="217" t="s">
        <v>363</v>
      </c>
      <c r="H206" s="218">
        <v>5</v>
      </c>
      <c r="I206" s="219"/>
      <c r="J206" s="220">
        <f>ROUND(I206*H206,2)</f>
        <v>0</v>
      </c>
      <c r="K206" s="216" t="s">
        <v>165</v>
      </c>
      <c r="L206" s="46"/>
      <c r="M206" s="221" t="s">
        <v>19</v>
      </c>
      <c r="N206" s="222" t="s">
        <v>44</v>
      </c>
      <c r="O206" s="86"/>
      <c r="P206" s="223">
        <f>O206*H206</f>
        <v>0</v>
      </c>
      <c r="Q206" s="223">
        <v>0</v>
      </c>
      <c r="R206" s="223">
        <f>Q206*H206</f>
        <v>0</v>
      </c>
      <c r="S206" s="223">
        <v>0</v>
      </c>
      <c r="T206" s="224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5" t="s">
        <v>257</v>
      </c>
      <c r="AT206" s="225" t="s">
        <v>161</v>
      </c>
      <c r="AU206" s="225" t="s">
        <v>83</v>
      </c>
      <c r="AY206" s="19" t="s">
        <v>159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9" t="s">
        <v>81</v>
      </c>
      <c r="BK206" s="226">
        <f>ROUND(I206*H206,2)</f>
        <v>0</v>
      </c>
      <c r="BL206" s="19" t="s">
        <v>257</v>
      </c>
      <c r="BM206" s="225" t="s">
        <v>2926</v>
      </c>
    </row>
    <row r="207" s="2" customFormat="1">
      <c r="A207" s="40"/>
      <c r="B207" s="41"/>
      <c r="C207" s="42"/>
      <c r="D207" s="227" t="s">
        <v>168</v>
      </c>
      <c r="E207" s="42"/>
      <c r="F207" s="228" t="s">
        <v>2927</v>
      </c>
      <c r="G207" s="42"/>
      <c r="H207" s="42"/>
      <c r="I207" s="229"/>
      <c r="J207" s="42"/>
      <c r="K207" s="42"/>
      <c r="L207" s="46"/>
      <c r="M207" s="230"/>
      <c r="N207" s="231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168</v>
      </c>
      <c r="AU207" s="19" t="s">
        <v>83</v>
      </c>
    </row>
    <row r="208" s="2" customFormat="1" ht="16.5" customHeight="1">
      <c r="A208" s="40"/>
      <c r="B208" s="41"/>
      <c r="C208" s="255" t="s">
        <v>465</v>
      </c>
      <c r="D208" s="255" t="s">
        <v>244</v>
      </c>
      <c r="E208" s="256" t="s">
        <v>2928</v>
      </c>
      <c r="F208" s="257" t="s">
        <v>2929</v>
      </c>
      <c r="G208" s="258" t="s">
        <v>363</v>
      </c>
      <c r="H208" s="259">
        <v>5</v>
      </c>
      <c r="I208" s="260"/>
      <c r="J208" s="261">
        <f>ROUND(I208*H208,2)</f>
        <v>0</v>
      </c>
      <c r="K208" s="257" t="s">
        <v>165</v>
      </c>
      <c r="L208" s="262"/>
      <c r="M208" s="263" t="s">
        <v>19</v>
      </c>
      <c r="N208" s="264" t="s">
        <v>44</v>
      </c>
      <c r="O208" s="86"/>
      <c r="P208" s="223">
        <f>O208*H208</f>
        <v>0</v>
      </c>
      <c r="Q208" s="223">
        <v>0.00050000000000000001</v>
      </c>
      <c r="R208" s="223">
        <f>Q208*H208</f>
        <v>0.0025000000000000001</v>
      </c>
      <c r="S208" s="223">
        <v>0</v>
      </c>
      <c r="T208" s="224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5" t="s">
        <v>353</v>
      </c>
      <c r="AT208" s="225" t="s">
        <v>244</v>
      </c>
      <c r="AU208" s="225" t="s">
        <v>83</v>
      </c>
      <c r="AY208" s="19" t="s">
        <v>159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9" t="s">
        <v>81</v>
      </c>
      <c r="BK208" s="226">
        <f>ROUND(I208*H208,2)</f>
        <v>0</v>
      </c>
      <c r="BL208" s="19" t="s">
        <v>257</v>
      </c>
      <c r="BM208" s="225" t="s">
        <v>2930</v>
      </c>
    </row>
    <row r="209" s="2" customFormat="1" ht="24.15" customHeight="1">
      <c r="A209" s="40"/>
      <c r="B209" s="41"/>
      <c r="C209" s="214" t="s">
        <v>471</v>
      </c>
      <c r="D209" s="214" t="s">
        <v>161</v>
      </c>
      <c r="E209" s="215" t="s">
        <v>2931</v>
      </c>
      <c r="F209" s="216" t="s">
        <v>2932</v>
      </c>
      <c r="G209" s="217" t="s">
        <v>363</v>
      </c>
      <c r="H209" s="218">
        <v>3</v>
      </c>
      <c r="I209" s="219"/>
      <c r="J209" s="220">
        <f>ROUND(I209*H209,2)</f>
        <v>0</v>
      </c>
      <c r="K209" s="216" t="s">
        <v>165</v>
      </c>
      <c r="L209" s="46"/>
      <c r="M209" s="221" t="s">
        <v>19</v>
      </c>
      <c r="N209" s="222" t="s">
        <v>44</v>
      </c>
      <c r="O209" s="86"/>
      <c r="P209" s="223">
        <f>O209*H209</f>
        <v>0</v>
      </c>
      <c r="Q209" s="223">
        <v>0</v>
      </c>
      <c r="R209" s="223">
        <f>Q209*H209</f>
        <v>0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257</v>
      </c>
      <c r="AT209" s="225" t="s">
        <v>161</v>
      </c>
      <c r="AU209" s="225" t="s">
        <v>83</v>
      </c>
      <c r="AY209" s="19" t="s">
        <v>159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81</v>
      </c>
      <c r="BK209" s="226">
        <f>ROUND(I209*H209,2)</f>
        <v>0</v>
      </c>
      <c r="BL209" s="19" t="s">
        <v>257</v>
      </c>
      <c r="BM209" s="225" t="s">
        <v>2933</v>
      </c>
    </row>
    <row r="210" s="2" customFormat="1">
      <c r="A210" s="40"/>
      <c r="B210" s="41"/>
      <c r="C210" s="42"/>
      <c r="D210" s="227" t="s">
        <v>168</v>
      </c>
      <c r="E210" s="42"/>
      <c r="F210" s="228" t="s">
        <v>2934</v>
      </c>
      <c r="G210" s="42"/>
      <c r="H210" s="42"/>
      <c r="I210" s="229"/>
      <c r="J210" s="42"/>
      <c r="K210" s="42"/>
      <c r="L210" s="46"/>
      <c r="M210" s="230"/>
      <c r="N210" s="231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168</v>
      </c>
      <c r="AU210" s="19" t="s">
        <v>83</v>
      </c>
    </row>
    <row r="211" s="2" customFormat="1" ht="21.75" customHeight="1">
      <c r="A211" s="40"/>
      <c r="B211" s="41"/>
      <c r="C211" s="255" t="s">
        <v>476</v>
      </c>
      <c r="D211" s="255" t="s">
        <v>244</v>
      </c>
      <c r="E211" s="256" t="s">
        <v>2935</v>
      </c>
      <c r="F211" s="257" t="s">
        <v>2936</v>
      </c>
      <c r="G211" s="258" t="s">
        <v>363</v>
      </c>
      <c r="H211" s="259">
        <v>3</v>
      </c>
      <c r="I211" s="260"/>
      <c r="J211" s="261">
        <f>ROUND(I211*H211,2)</f>
        <v>0</v>
      </c>
      <c r="K211" s="257" t="s">
        <v>165</v>
      </c>
      <c r="L211" s="262"/>
      <c r="M211" s="263" t="s">
        <v>19</v>
      </c>
      <c r="N211" s="264" t="s">
        <v>44</v>
      </c>
      <c r="O211" s="86"/>
      <c r="P211" s="223">
        <f>O211*H211</f>
        <v>0</v>
      </c>
      <c r="Q211" s="223">
        <v>0.00050000000000000001</v>
      </c>
      <c r="R211" s="223">
        <f>Q211*H211</f>
        <v>0.0015</v>
      </c>
      <c r="S211" s="223">
        <v>0</v>
      </c>
      <c r="T211" s="224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5" t="s">
        <v>353</v>
      </c>
      <c r="AT211" s="225" t="s">
        <v>244</v>
      </c>
      <c r="AU211" s="225" t="s">
        <v>83</v>
      </c>
      <c r="AY211" s="19" t="s">
        <v>159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9" t="s">
        <v>81</v>
      </c>
      <c r="BK211" s="226">
        <f>ROUND(I211*H211,2)</f>
        <v>0</v>
      </c>
      <c r="BL211" s="19" t="s">
        <v>257</v>
      </c>
      <c r="BM211" s="225" t="s">
        <v>2937</v>
      </c>
    </row>
    <row r="212" s="2" customFormat="1" ht="24.15" customHeight="1">
      <c r="A212" s="40"/>
      <c r="B212" s="41"/>
      <c r="C212" s="214" t="s">
        <v>481</v>
      </c>
      <c r="D212" s="214" t="s">
        <v>161</v>
      </c>
      <c r="E212" s="215" t="s">
        <v>2938</v>
      </c>
      <c r="F212" s="216" t="s">
        <v>2939</v>
      </c>
      <c r="G212" s="217" t="s">
        <v>363</v>
      </c>
      <c r="H212" s="218">
        <v>5</v>
      </c>
      <c r="I212" s="219"/>
      <c r="J212" s="220">
        <f>ROUND(I212*H212,2)</f>
        <v>0</v>
      </c>
      <c r="K212" s="216" t="s">
        <v>165</v>
      </c>
      <c r="L212" s="46"/>
      <c r="M212" s="221" t="s">
        <v>19</v>
      </c>
      <c r="N212" s="222" t="s">
        <v>44</v>
      </c>
      <c r="O212" s="86"/>
      <c r="P212" s="223">
        <f>O212*H212</f>
        <v>0</v>
      </c>
      <c r="Q212" s="223">
        <v>0</v>
      </c>
      <c r="R212" s="223">
        <f>Q212*H212</f>
        <v>0</v>
      </c>
      <c r="S212" s="223">
        <v>0</v>
      </c>
      <c r="T212" s="224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5" t="s">
        <v>257</v>
      </c>
      <c r="AT212" s="225" t="s">
        <v>161</v>
      </c>
      <c r="AU212" s="225" t="s">
        <v>83</v>
      </c>
      <c r="AY212" s="19" t="s">
        <v>159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9" t="s">
        <v>81</v>
      </c>
      <c r="BK212" s="226">
        <f>ROUND(I212*H212,2)</f>
        <v>0</v>
      </c>
      <c r="BL212" s="19" t="s">
        <v>257</v>
      </c>
      <c r="BM212" s="225" t="s">
        <v>2940</v>
      </c>
    </row>
    <row r="213" s="2" customFormat="1">
      <c r="A213" s="40"/>
      <c r="B213" s="41"/>
      <c r="C213" s="42"/>
      <c r="D213" s="227" t="s">
        <v>168</v>
      </c>
      <c r="E213" s="42"/>
      <c r="F213" s="228" t="s">
        <v>2941</v>
      </c>
      <c r="G213" s="42"/>
      <c r="H213" s="42"/>
      <c r="I213" s="229"/>
      <c r="J213" s="42"/>
      <c r="K213" s="42"/>
      <c r="L213" s="46"/>
      <c r="M213" s="230"/>
      <c r="N213" s="231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168</v>
      </c>
      <c r="AU213" s="19" t="s">
        <v>83</v>
      </c>
    </row>
    <row r="214" s="2" customFormat="1" ht="21.75" customHeight="1">
      <c r="A214" s="40"/>
      <c r="B214" s="41"/>
      <c r="C214" s="255" t="s">
        <v>486</v>
      </c>
      <c r="D214" s="255" t="s">
        <v>244</v>
      </c>
      <c r="E214" s="256" t="s">
        <v>2942</v>
      </c>
      <c r="F214" s="257" t="s">
        <v>2943</v>
      </c>
      <c r="G214" s="258" t="s">
        <v>363</v>
      </c>
      <c r="H214" s="259">
        <v>5</v>
      </c>
      <c r="I214" s="260"/>
      <c r="J214" s="261">
        <f>ROUND(I214*H214,2)</f>
        <v>0</v>
      </c>
      <c r="K214" s="257" t="s">
        <v>165</v>
      </c>
      <c r="L214" s="262"/>
      <c r="M214" s="263" t="s">
        <v>19</v>
      </c>
      <c r="N214" s="264" t="s">
        <v>44</v>
      </c>
      <c r="O214" s="86"/>
      <c r="P214" s="223">
        <f>O214*H214</f>
        <v>0</v>
      </c>
      <c r="Q214" s="223">
        <v>0.00050000000000000001</v>
      </c>
      <c r="R214" s="223">
        <f>Q214*H214</f>
        <v>0.0025000000000000001</v>
      </c>
      <c r="S214" s="223">
        <v>0</v>
      </c>
      <c r="T214" s="224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25" t="s">
        <v>353</v>
      </c>
      <c r="AT214" s="225" t="s">
        <v>244</v>
      </c>
      <c r="AU214" s="225" t="s">
        <v>83</v>
      </c>
      <c r="AY214" s="19" t="s">
        <v>159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9" t="s">
        <v>81</v>
      </c>
      <c r="BK214" s="226">
        <f>ROUND(I214*H214,2)</f>
        <v>0</v>
      </c>
      <c r="BL214" s="19" t="s">
        <v>257</v>
      </c>
      <c r="BM214" s="225" t="s">
        <v>2944</v>
      </c>
    </row>
    <row r="215" s="2" customFormat="1" ht="24.15" customHeight="1">
      <c r="A215" s="40"/>
      <c r="B215" s="41"/>
      <c r="C215" s="214" t="s">
        <v>492</v>
      </c>
      <c r="D215" s="214" t="s">
        <v>161</v>
      </c>
      <c r="E215" s="215" t="s">
        <v>2945</v>
      </c>
      <c r="F215" s="216" t="s">
        <v>2946</v>
      </c>
      <c r="G215" s="217" t="s">
        <v>363</v>
      </c>
      <c r="H215" s="218">
        <v>3</v>
      </c>
      <c r="I215" s="219"/>
      <c r="J215" s="220">
        <f>ROUND(I215*H215,2)</f>
        <v>0</v>
      </c>
      <c r="K215" s="216" t="s">
        <v>165</v>
      </c>
      <c r="L215" s="46"/>
      <c r="M215" s="221" t="s">
        <v>19</v>
      </c>
      <c r="N215" s="222" t="s">
        <v>44</v>
      </c>
      <c r="O215" s="86"/>
      <c r="P215" s="223">
        <f>O215*H215</f>
        <v>0</v>
      </c>
      <c r="Q215" s="223">
        <v>0</v>
      </c>
      <c r="R215" s="223">
        <f>Q215*H215</f>
        <v>0</v>
      </c>
      <c r="S215" s="223">
        <v>0</v>
      </c>
      <c r="T215" s="224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5" t="s">
        <v>257</v>
      </c>
      <c r="AT215" s="225" t="s">
        <v>161</v>
      </c>
      <c r="AU215" s="225" t="s">
        <v>83</v>
      </c>
      <c r="AY215" s="19" t="s">
        <v>159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9" t="s">
        <v>81</v>
      </c>
      <c r="BK215" s="226">
        <f>ROUND(I215*H215,2)</f>
        <v>0</v>
      </c>
      <c r="BL215" s="19" t="s">
        <v>257</v>
      </c>
      <c r="BM215" s="225" t="s">
        <v>2947</v>
      </c>
    </row>
    <row r="216" s="2" customFormat="1">
      <c r="A216" s="40"/>
      <c r="B216" s="41"/>
      <c r="C216" s="42"/>
      <c r="D216" s="227" t="s">
        <v>168</v>
      </c>
      <c r="E216" s="42"/>
      <c r="F216" s="228" t="s">
        <v>2948</v>
      </c>
      <c r="G216" s="42"/>
      <c r="H216" s="42"/>
      <c r="I216" s="229"/>
      <c r="J216" s="42"/>
      <c r="K216" s="42"/>
      <c r="L216" s="46"/>
      <c r="M216" s="230"/>
      <c r="N216" s="231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168</v>
      </c>
      <c r="AU216" s="19" t="s">
        <v>83</v>
      </c>
    </row>
    <row r="217" s="2" customFormat="1" ht="24.15" customHeight="1">
      <c r="A217" s="40"/>
      <c r="B217" s="41"/>
      <c r="C217" s="255" t="s">
        <v>496</v>
      </c>
      <c r="D217" s="255" t="s">
        <v>244</v>
      </c>
      <c r="E217" s="256" t="s">
        <v>2949</v>
      </c>
      <c r="F217" s="257" t="s">
        <v>2950</v>
      </c>
      <c r="G217" s="258" t="s">
        <v>363</v>
      </c>
      <c r="H217" s="259">
        <v>3</v>
      </c>
      <c r="I217" s="260"/>
      <c r="J217" s="261">
        <f>ROUND(I217*H217,2)</f>
        <v>0</v>
      </c>
      <c r="K217" s="257" t="s">
        <v>165</v>
      </c>
      <c r="L217" s="262"/>
      <c r="M217" s="263" t="s">
        <v>19</v>
      </c>
      <c r="N217" s="264" t="s">
        <v>44</v>
      </c>
      <c r="O217" s="86"/>
      <c r="P217" s="223">
        <f>O217*H217</f>
        <v>0</v>
      </c>
      <c r="Q217" s="223">
        <v>0.0012999999999999999</v>
      </c>
      <c r="R217" s="223">
        <f>Q217*H217</f>
        <v>0.0038999999999999998</v>
      </c>
      <c r="S217" s="223">
        <v>0</v>
      </c>
      <c r="T217" s="224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5" t="s">
        <v>353</v>
      </c>
      <c r="AT217" s="225" t="s">
        <v>244</v>
      </c>
      <c r="AU217" s="225" t="s">
        <v>83</v>
      </c>
      <c r="AY217" s="19" t="s">
        <v>159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9" t="s">
        <v>81</v>
      </c>
      <c r="BK217" s="226">
        <f>ROUND(I217*H217,2)</f>
        <v>0</v>
      </c>
      <c r="BL217" s="19" t="s">
        <v>257</v>
      </c>
      <c r="BM217" s="225" t="s">
        <v>2951</v>
      </c>
    </row>
    <row r="218" s="2" customFormat="1" ht="24.15" customHeight="1">
      <c r="A218" s="40"/>
      <c r="B218" s="41"/>
      <c r="C218" s="214" t="s">
        <v>500</v>
      </c>
      <c r="D218" s="214" t="s">
        <v>161</v>
      </c>
      <c r="E218" s="215" t="s">
        <v>2952</v>
      </c>
      <c r="F218" s="216" t="s">
        <v>2953</v>
      </c>
      <c r="G218" s="217" t="s">
        <v>1685</v>
      </c>
      <c r="H218" s="218">
        <v>1</v>
      </c>
      <c r="I218" s="219"/>
      <c r="J218" s="220">
        <f>ROUND(I218*H218,2)</f>
        <v>0</v>
      </c>
      <c r="K218" s="216" t="s">
        <v>165</v>
      </c>
      <c r="L218" s="46"/>
      <c r="M218" s="221" t="s">
        <v>19</v>
      </c>
      <c r="N218" s="222" t="s">
        <v>44</v>
      </c>
      <c r="O218" s="86"/>
      <c r="P218" s="223">
        <f>O218*H218</f>
        <v>0</v>
      </c>
      <c r="Q218" s="223">
        <v>0</v>
      </c>
      <c r="R218" s="223">
        <f>Q218*H218</f>
        <v>0</v>
      </c>
      <c r="S218" s="223">
        <v>0.0091999999999999998</v>
      </c>
      <c r="T218" s="224">
        <f>S218*H218</f>
        <v>0.0091999999999999998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5" t="s">
        <v>257</v>
      </c>
      <c r="AT218" s="225" t="s">
        <v>161</v>
      </c>
      <c r="AU218" s="225" t="s">
        <v>83</v>
      </c>
      <c r="AY218" s="19" t="s">
        <v>159</v>
      </c>
      <c r="BE218" s="226">
        <f>IF(N218="základní",J218,0)</f>
        <v>0</v>
      </c>
      <c r="BF218" s="226">
        <f>IF(N218="snížená",J218,0)</f>
        <v>0</v>
      </c>
      <c r="BG218" s="226">
        <f>IF(N218="zákl. přenesená",J218,0)</f>
        <v>0</v>
      </c>
      <c r="BH218" s="226">
        <f>IF(N218="sníž. přenesená",J218,0)</f>
        <v>0</v>
      </c>
      <c r="BI218" s="226">
        <f>IF(N218="nulová",J218,0)</f>
        <v>0</v>
      </c>
      <c r="BJ218" s="19" t="s">
        <v>81</v>
      </c>
      <c r="BK218" s="226">
        <f>ROUND(I218*H218,2)</f>
        <v>0</v>
      </c>
      <c r="BL218" s="19" t="s">
        <v>257</v>
      </c>
      <c r="BM218" s="225" t="s">
        <v>2954</v>
      </c>
    </row>
    <row r="219" s="2" customFormat="1">
      <c r="A219" s="40"/>
      <c r="B219" s="41"/>
      <c r="C219" s="42"/>
      <c r="D219" s="227" t="s">
        <v>168</v>
      </c>
      <c r="E219" s="42"/>
      <c r="F219" s="228" t="s">
        <v>2955</v>
      </c>
      <c r="G219" s="42"/>
      <c r="H219" s="42"/>
      <c r="I219" s="229"/>
      <c r="J219" s="42"/>
      <c r="K219" s="42"/>
      <c r="L219" s="46"/>
      <c r="M219" s="230"/>
      <c r="N219" s="231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168</v>
      </c>
      <c r="AU219" s="19" t="s">
        <v>83</v>
      </c>
    </row>
    <row r="220" s="2" customFormat="1" ht="37.8" customHeight="1">
      <c r="A220" s="40"/>
      <c r="B220" s="41"/>
      <c r="C220" s="214" t="s">
        <v>502</v>
      </c>
      <c r="D220" s="214" t="s">
        <v>161</v>
      </c>
      <c r="E220" s="215" t="s">
        <v>2956</v>
      </c>
      <c r="F220" s="216" t="s">
        <v>2957</v>
      </c>
      <c r="G220" s="217" t="s">
        <v>1685</v>
      </c>
      <c r="H220" s="218">
        <v>1</v>
      </c>
      <c r="I220" s="219"/>
      <c r="J220" s="220">
        <f>ROUND(I220*H220,2)</f>
        <v>0</v>
      </c>
      <c r="K220" s="216" t="s">
        <v>165</v>
      </c>
      <c r="L220" s="46"/>
      <c r="M220" s="221" t="s">
        <v>19</v>
      </c>
      <c r="N220" s="222" t="s">
        <v>44</v>
      </c>
      <c r="O220" s="86"/>
      <c r="P220" s="223">
        <f>O220*H220</f>
        <v>0</v>
      </c>
      <c r="Q220" s="223">
        <v>0.0049300000000000004</v>
      </c>
      <c r="R220" s="223">
        <f>Q220*H220</f>
        <v>0.0049300000000000004</v>
      </c>
      <c r="S220" s="223">
        <v>0</v>
      </c>
      <c r="T220" s="224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25" t="s">
        <v>257</v>
      </c>
      <c r="AT220" s="225" t="s">
        <v>161</v>
      </c>
      <c r="AU220" s="225" t="s">
        <v>83</v>
      </c>
      <c r="AY220" s="19" t="s">
        <v>159</v>
      </c>
      <c r="BE220" s="226">
        <f>IF(N220="základní",J220,0)</f>
        <v>0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9" t="s">
        <v>81</v>
      </c>
      <c r="BK220" s="226">
        <f>ROUND(I220*H220,2)</f>
        <v>0</v>
      </c>
      <c r="BL220" s="19" t="s">
        <v>257</v>
      </c>
      <c r="BM220" s="225" t="s">
        <v>2958</v>
      </c>
    </row>
    <row r="221" s="2" customFormat="1">
      <c r="A221" s="40"/>
      <c r="B221" s="41"/>
      <c r="C221" s="42"/>
      <c r="D221" s="227" t="s">
        <v>168</v>
      </c>
      <c r="E221" s="42"/>
      <c r="F221" s="228" t="s">
        <v>2959</v>
      </c>
      <c r="G221" s="42"/>
      <c r="H221" s="42"/>
      <c r="I221" s="229"/>
      <c r="J221" s="42"/>
      <c r="K221" s="42"/>
      <c r="L221" s="46"/>
      <c r="M221" s="230"/>
      <c r="N221" s="231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168</v>
      </c>
      <c r="AU221" s="19" t="s">
        <v>83</v>
      </c>
    </row>
    <row r="222" s="2" customFormat="1" ht="33" customHeight="1">
      <c r="A222" s="40"/>
      <c r="B222" s="41"/>
      <c r="C222" s="214" t="s">
        <v>506</v>
      </c>
      <c r="D222" s="214" t="s">
        <v>161</v>
      </c>
      <c r="E222" s="215" t="s">
        <v>2960</v>
      </c>
      <c r="F222" s="216" t="s">
        <v>2961</v>
      </c>
      <c r="G222" s="217" t="s">
        <v>1685</v>
      </c>
      <c r="H222" s="218">
        <v>1</v>
      </c>
      <c r="I222" s="219"/>
      <c r="J222" s="220">
        <f>ROUND(I222*H222,2)</f>
        <v>0</v>
      </c>
      <c r="K222" s="216" t="s">
        <v>165</v>
      </c>
      <c r="L222" s="46"/>
      <c r="M222" s="221" t="s">
        <v>19</v>
      </c>
      <c r="N222" s="222" t="s">
        <v>44</v>
      </c>
      <c r="O222" s="86"/>
      <c r="P222" s="223">
        <f>O222*H222</f>
        <v>0</v>
      </c>
      <c r="Q222" s="223">
        <v>0.014749999999999999</v>
      </c>
      <c r="R222" s="223">
        <f>Q222*H222</f>
        <v>0.014749999999999999</v>
      </c>
      <c r="S222" s="223">
        <v>0</v>
      </c>
      <c r="T222" s="224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5" t="s">
        <v>257</v>
      </c>
      <c r="AT222" s="225" t="s">
        <v>161</v>
      </c>
      <c r="AU222" s="225" t="s">
        <v>83</v>
      </c>
      <c r="AY222" s="19" t="s">
        <v>159</v>
      </c>
      <c r="BE222" s="226">
        <f>IF(N222="základní",J222,0)</f>
        <v>0</v>
      </c>
      <c r="BF222" s="226">
        <f>IF(N222="snížená",J222,0)</f>
        <v>0</v>
      </c>
      <c r="BG222" s="226">
        <f>IF(N222="zákl. přenesená",J222,0)</f>
        <v>0</v>
      </c>
      <c r="BH222" s="226">
        <f>IF(N222="sníž. přenesená",J222,0)</f>
        <v>0</v>
      </c>
      <c r="BI222" s="226">
        <f>IF(N222="nulová",J222,0)</f>
        <v>0</v>
      </c>
      <c r="BJ222" s="19" t="s">
        <v>81</v>
      </c>
      <c r="BK222" s="226">
        <f>ROUND(I222*H222,2)</f>
        <v>0</v>
      </c>
      <c r="BL222" s="19" t="s">
        <v>257</v>
      </c>
      <c r="BM222" s="225" t="s">
        <v>2962</v>
      </c>
    </row>
    <row r="223" s="2" customFormat="1">
      <c r="A223" s="40"/>
      <c r="B223" s="41"/>
      <c r="C223" s="42"/>
      <c r="D223" s="227" t="s">
        <v>168</v>
      </c>
      <c r="E223" s="42"/>
      <c r="F223" s="228" t="s">
        <v>2963</v>
      </c>
      <c r="G223" s="42"/>
      <c r="H223" s="42"/>
      <c r="I223" s="229"/>
      <c r="J223" s="42"/>
      <c r="K223" s="42"/>
      <c r="L223" s="46"/>
      <c r="M223" s="230"/>
      <c r="N223" s="231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168</v>
      </c>
      <c r="AU223" s="19" t="s">
        <v>83</v>
      </c>
    </row>
    <row r="224" s="2" customFormat="1" ht="24.15" customHeight="1">
      <c r="A224" s="40"/>
      <c r="B224" s="41"/>
      <c r="C224" s="214" t="s">
        <v>514</v>
      </c>
      <c r="D224" s="214" t="s">
        <v>161</v>
      </c>
      <c r="E224" s="215" t="s">
        <v>2964</v>
      </c>
      <c r="F224" s="216" t="s">
        <v>2965</v>
      </c>
      <c r="G224" s="217" t="s">
        <v>1685</v>
      </c>
      <c r="H224" s="218">
        <v>1</v>
      </c>
      <c r="I224" s="219"/>
      <c r="J224" s="220">
        <f>ROUND(I224*H224,2)</f>
        <v>0</v>
      </c>
      <c r="K224" s="216" t="s">
        <v>165</v>
      </c>
      <c r="L224" s="46"/>
      <c r="M224" s="221" t="s">
        <v>19</v>
      </c>
      <c r="N224" s="222" t="s">
        <v>44</v>
      </c>
      <c r="O224" s="86"/>
      <c r="P224" s="223">
        <f>O224*H224</f>
        <v>0</v>
      </c>
      <c r="Q224" s="223">
        <v>0</v>
      </c>
      <c r="R224" s="223">
        <f>Q224*H224</f>
        <v>0</v>
      </c>
      <c r="S224" s="223">
        <v>0.69347000000000003</v>
      </c>
      <c r="T224" s="224">
        <f>S224*H224</f>
        <v>0.69347000000000003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25" t="s">
        <v>257</v>
      </c>
      <c r="AT224" s="225" t="s">
        <v>161</v>
      </c>
      <c r="AU224" s="225" t="s">
        <v>83</v>
      </c>
      <c r="AY224" s="19" t="s">
        <v>159</v>
      </c>
      <c r="BE224" s="226">
        <f>IF(N224="základní",J224,0)</f>
        <v>0</v>
      </c>
      <c r="BF224" s="226">
        <f>IF(N224="snížená",J224,0)</f>
        <v>0</v>
      </c>
      <c r="BG224" s="226">
        <f>IF(N224="zákl. přenesená",J224,0)</f>
        <v>0</v>
      </c>
      <c r="BH224" s="226">
        <f>IF(N224="sníž. přenesená",J224,0)</f>
        <v>0</v>
      </c>
      <c r="BI224" s="226">
        <f>IF(N224="nulová",J224,0)</f>
        <v>0</v>
      </c>
      <c r="BJ224" s="19" t="s">
        <v>81</v>
      </c>
      <c r="BK224" s="226">
        <f>ROUND(I224*H224,2)</f>
        <v>0</v>
      </c>
      <c r="BL224" s="19" t="s">
        <v>257</v>
      </c>
      <c r="BM224" s="225" t="s">
        <v>2966</v>
      </c>
    </row>
    <row r="225" s="2" customFormat="1">
      <c r="A225" s="40"/>
      <c r="B225" s="41"/>
      <c r="C225" s="42"/>
      <c r="D225" s="227" t="s">
        <v>168</v>
      </c>
      <c r="E225" s="42"/>
      <c r="F225" s="228" t="s">
        <v>2967</v>
      </c>
      <c r="G225" s="42"/>
      <c r="H225" s="42"/>
      <c r="I225" s="229"/>
      <c r="J225" s="42"/>
      <c r="K225" s="42"/>
      <c r="L225" s="46"/>
      <c r="M225" s="230"/>
      <c r="N225" s="231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168</v>
      </c>
      <c r="AU225" s="19" t="s">
        <v>83</v>
      </c>
    </row>
    <row r="226" s="2" customFormat="1" ht="24.15" customHeight="1">
      <c r="A226" s="40"/>
      <c r="B226" s="41"/>
      <c r="C226" s="214" t="s">
        <v>520</v>
      </c>
      <c r="D226" s="214" t="s">
        <v>161</v>
      </c>
      <c r="E226" s="215" t="s">
        <v>2968</v>
      </c>
      <c r="F226" s="216" t="s">
        <v>2969</v>
      </c>
      <c r="G226" s="217" t="s">
        <v>1685</v>
      </c>
      <c r="H226" s="218">
        <v>23</v>
      </c>
      <c r="I226" s="219"/>
      <c r="J226" s="220">
        <f>ROUND(I226*H226,2)</f>
        <v>0</v>
      </c>
      <c r="K226" s="216" t="s">
        <v>165</v>
      </c>
      <c r="L226" s="46"/>
      <c r="M226" s="221" t="s">
        <v>19</v>
      </c>
      <c r="N226" s="222" t="s">
        <v>44</v>
      </c>
      <c r="O226" s="86"/>
      <c r="P226" s="223">
        <f>O226*H226</f>
        <v>0</v>
      </c>
      <c r="Q226" s="223">
        <v>9.0000000000000006E-05</v>
      </c>
      <c r="R226" s="223">
        <f>Q226*H226</f>
        <v>0.0020700000000000002</v>
      </c>
      <c r="S226" s="223">
        <v>0</v>
      </c>
      <c r="T226" s="224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5" t="s">
        <v>257</v>
      </c>
      <c r="AT226" s="225" t="s">
        <v>161</v>
      </c>
      <c r="AU226" s="225" t="s">
        <v>83</v>
      </c>
      <c r="AY226" s="19" t="s">
        <v>159</v>
      </c>
      <c r="BE226" s="226">
        <f>IF(N226="základní",J226,0)</f>
        <v>0</v>
      </c>
      <c r="BF226" s="226">
        <f>IF(N226="snížená",J226,0)</f>
        <v>0</v>
      </c>
      <c r="BG226" s="226">
        <f>IF(N226="zákl. přenesená",J226,0)</f>
        <v>0</v>
      </c>
      <c r="BH226" s="226">
        <f>IF(N226="sníž. přenesená",J226,0)</f>
        <v>0</v>
      </c>
      <c r="BI226" s="226">
        <f>IF(N226="nulová",J226,0)</f>
        <v>0</v>
      </c>
      <c r="BJ226" s="19" t="s">
        <v>81</v>
      </c>
      <c r="BK226" s="226">
        <f>ROUND(I226*H226,2)</f>
        <v>0</v>
      </c>
      <c r="BL226" s="19" t="s">
        <v>257</v>
      </c>
      <c r="BM226" s="225" t="s">
        <v>2970</v>
      </c>
    </row>
    <row r="227" s="2" customFormat="1">
      <c r="A227" s="40"/>
      <c r="B227" s="41"/>
      <c r="C227" s="42"/>
      <c r="D227" s="227" t="s">
        <v>168</v>
      </c>
      <c r="E227" s="42"/>
      <c r="F227" s="228" t="s">
        <v>2971</v>
      </c>
      <c r="G227" s="42"/>
      <c r="H227" s="42"/>
      <c r="I227" s="229"/>
      <c r="J227" s="42"/>
      <c r="K227" s="42"/>
      <c r="L227" s="46"/>
      <c r="M227" s="230"/>
      <c r="N227" s="231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168</v>
      </c>
      <c r="AU227" s="19" t="s">
        <v>83</v>
      </c>
    </row>
    <row r="228" s="2" customFormat="1" ht="16.5" customHeight="1">
      <c r="A228" s="40"/>
      <c r="B228" s="41"/>
      <c r="C228" s="255" t="s">
        <v>525</v>
      </c>
      <c r="D228" s="255" t="s">
        <v>244</v>
      </c>
      <c r="E228" s="256" t="s">
        <v>2972</v>
      </c>
      <c r="F228" s="257" t="s">
        <v>2973</v>
      </c>
      <c r="G228" s="258" t="s">
        <v>363</v>
      </c>
      <c r="H228" s="259">
        <v>23</v>
      </c>
      <c r="I228" s="260"/>
      <c r="J228" s="261">
        <f>ROUND(I228*H228,2)</f>
        <v>0</v>
      </c>
      <c r="K228" s="257" t="s">
        <v>165</v>
      </c>
      <c r="L228" s="262"/>
      <c r="M228" s="263" t="s">
        <v>19</v>
      </c>
      <c r="N228" s="264" t="s">
        <v>44</v>
      </c>
      <c r="O228" s="86"/>
      <c r="P228" s="223">
        <f>O228*H228</f>
        <v>0</v>
      </c>
      <c r="Q228" s="223">
        <v>0.00014999999999999999</v>
      </c>
      <c r="R228" s="223">
        <f>Q228*H228</f>
        <v>0.0034499999999999995</v>
      </c>
      <c r="S228" s="223">
        <v>0</v>
      </c>
      <c r="T228" s="224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5" t="s">
        <v>353</v>
      </c>
      <c r="AT228" s="225" t="s">
        <v>244</v>
      </c>
      <c r="AU228" s="225" t="s">
        <v>83</v>
      </c>
      <c r="AY228" s="19" t="s">
        <v>159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9" t="s">
        <v>81</v>
      </c>
      <c r="BK228" s="226">
        <f>ROUND(I228*H228,2)</f>
        <v>0</v>
      </c>
      <c r="BL228" s="19" t="s">
        <v>257</v>
      </c>
      <c r="BM228" s="225" t="s">
        <v>2974</v>
      </c>
    </row>
    <row r="229" s="2" customFormat="1" ht="24.15" customHeight="1">
      <c r="A229" s="40"/>
      <c r="B229" s="41"/>
      <c r="C229" s="255" t="s">
        <v>531</v>
      </c>
      <c r="D229" s="255" t="s">
        <v>244</v>
      </c>
      <c r="E229" s="256" t="s">
        <v>2975</v>
      </c>
      <c r="F229" s="257" t="s">
        <v>2976</v>
      </c>
      <c r="G229" s="258" t="s">
        <v>172</v>
      </c>
      <c r="H229" s="259">
        <v>18</v>
      </c>
      <c r="I229" s="260"/>
      <c r="J229" s="261">
        <f>ROUND(I229*H229,2)</f>
        <v>0</v>
      </c>
      <c r="K229" s="257" t="s">
        <v>165</v>
      </c>
      <c r="L229" s="262"/>
      <c r="M229" s="263" t="s">
        <v>19</v>
      </c>
      <c r="N229" s="264" t="s">
        <v>44</v>
      </c>
      <c r="O229" s="86"/>
      <c r="P229" s="223">
        <f>O229*H229</f>
        <v>0</v>
      </c>
      <c r="Q229" s="223">
        <v>0.00020000000000000001</v>
      </c>
      <c r="R229" s="223">
        <f>Q229*H229</f>
        <v>0.0036000000000000003</v>
      </c>
      <c r="S229" s="223">
        <v>0</v>
      </c>
      <c r="T229" s="224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25" t="s">
        <v>353</v>
      </c>
      <c r="AT229" s="225" t="s">
        <v>244</v>
      </c>
      <c r="AU229" s="225" t="s">
        <v>83</v>
      </c>
      <c r="AY229" s="19" t="s">
        <v>159</v>
      </c>
      <c r="BE229" s="226">
        <f>IF(N229="základní",J229,0)</f>
        <v>0</v>
      </c>
      <c r="BF229" s="226">
        <f>IF(N229="snížená",J229,0)</f>
        <v>0</v>
      </c>
      <c r="BG229" s="226">
        <f>IF(N229="zákl. přenesená",J229,0)</f>
        <v>0</v>
      </c>
      <c r="BH229" s="226">
        <f>IF(N229="sníž. přenesená",J229,0)</f>
        <v>0</v>
      </c>
      <c r="BI229" s="226">
        <f>IF(N229="nulová",J229,0)</f>
        <v>0</v>
      </c>
      <c r="BJ229" s="19" t="s">
        <v>81</v>
      </c>
      <c r="BK229" s="226">
        <f>ROUND(I229*H229,2)</f>
        <v>0</v>
      </c>
      <c r="BL229" s="19" t="s">
        <v>257</v>
      </c>
      <c r="BM229" s="225" t="s">
        <v>2977</v>
      </c>
    </row>
    <row r="230" s="2" customFormat="1" ht="16.5" customHeight="1">
      <c r="A230" s="40"/>
      <c r="B230" s="41"/>
      <c r="C230" s="214" t="s">
        <v>536</v>
      </c>
      <c r="D230" s="214" t="s">
        <v>161</v>
      </c>
      <c r="E230" s="215" t="s">
        <v>2978</v>
      </c>
      <c r="F230" s="216" t="s">
        <v>2979</v>
      </c>
      <c r="G230" s="217" t="s">
        <v>1685</v>
      </c>
      <c r="H230" s="218">
        <v>2</v>
      </c>
      <c r="I230" s="219"/>
      <c r="J230" s="220">
        <f>ROUND(I230*H230,2)</f>
        <v>0</v>
      </c>
      <c r="K230" s="216" t="s">
        <v>165</v>
      </c>
      <c r="L230" s="46"/>
      <c r="M230" s="221" t="s">
        <v>19</v>
      </c>
      <c r="N230" s="222" t="s">
        <v>44</v>
      </c>
      <c r="O230" s="86"/>
      <c r="P230" s="223">
        <f>O230*H230</f>
        <v>0</v>
      </c>
      <c r="Q230" s="223">
        <v>0</v>
      </c>
      <c r="R230" s="223">
        <f>Q230*H230</f>
        <v>0</v>
      </c>
      <c r="S230" s="223">
        <v>0.00156</v>
      </c>
      <c r="T230" s="224">
        <f>S230*H230</f>
        <v>0.0031199999999999999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25" t="s">
        <v>257</v>
      </c>
      <c r="AT230" s="225" t="s">
        <v>161</v>
      </c>
      <c r="AU230" s="225" t="s">
        <v>83</v>
      </c>
      <c r="AY230" s="19" t="s">
        <v>159</v>
      </c>
      <c r="BE230" s="226">
        <f>IF(N230="základní",J230,0)</f>
        <v>0</v>
      </c>
      <c r="BF230" s="226">
        <f>IF(N230="snížená",J230,0)</f>
        <v>0</v>
      </c>
      <c r="BG230" s="226">
        <f>IF(N230="zákl. přenesená",J230,0)</f>
        <v>0</v>
      </c>
      <c r="BH230" s="226">
        <f>IF(N230="sníž. přenesená",J230,0)</f>
        <v>0</v>
      </c>
      <c r="BI230" s="226">
        <f>IF(N230="nulová",J230,0)</f>
        <v>0</v>
      </c>
      <c r="BJ230" s="19" t="s">
        <v>81</v>
      </c>
      <c r="BK230" s="226">
        <f>ROUND(I230*H230,2)</f>
        <v>0</v>
      </c>
      <c r="BL230" s="19" t="s">
        <v>257</v>
      </c>
      <c r="BM230" s="225" t="s">
        <v>2980</v>
      </c>
    </row>
    <row r="231" s="2" customFormat="1">
      <c r="A231" s="40"/>
      <c r="B231" s="41"/>
      <c r="C231" s="42"/>
      <c r="D231" s="227" t="s">
        <v>168</v>
      </c>
      <c r="E231" s="42"/>
      <c r="F231" s="228" t="s">
        <v>2981</v>
      </c>
      <c r="G231" s="42"/>
      <c r="H231" s="42"/>
      <c r="I231" s="229"/>
      <c r="J231" s="42"/>
      <c r="K231" s="42"/>
      <c r="L231" s="46"/>
      <c r="M231" s="230"/>
      <c r="N231" s="231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168</v>
      </c>
      <c r="AU231" s="19" t="s">
        <v>83</v>
      </c>
    </row>
    <row r="232" s="2" customFormat="1" ht="24.15" customHeight="1">
      <c r="A232" s="40"/>
      <c r="B232" s="41"/>
      <c r="C232" s="214" t="s">
        <v>541</v>
      </c>
      <c r="D232" s="214" t="s">
        <v>161</v>
      </c>
      <c r="E232" s="215" t="s">
        <v>2982</v>
      </c>
      <c r="F232" s="216" t="s">
        <v>2983</v>
      </c>
      <c r="G232" s="217" t="s">
        <v>1685</v>
      </c>
      <c r="H232" s="218">
        <v>1</v>
      </c>
      <c r="I232" s="219"/>
      <c r="J232" s="220">
        <f>ROUND(I232*H232,2)</f>
        <v>0</v>
      </c>
      <c r="K232" s="216" t="s">
        <v>165</v>
      </c>
      <c r="L232" s="46"/>
      <c r="M232" s="221" t="s">
        <v>19</v>
      </c>
      <c r="N232" s="222" t="s">
        <v>44</v>
      </c>
      <c r="O232" s="86"/>
      <c r="P232" s="223">
        <f>O232*H232</f>
        <v>0</v>
      </c>
      <c r="Q232" s="223">
        <v>0.0018</v>
      </c>
      <c r="R232" s="223">
        <f>Q232*H232</f>
        <v>0.0018</v>
      </c>
      <c r="S232" s="223">
        <v>0</v>
      </c>
      <c r="T232" s="224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25" t="s">
        <v>257</v>
      </c>
      <c r="AT232" s="225" t="s">
        <v>161</v>
      </c>
      <c r="AU232" s="225" t="s">
        <v>83</v>
      </c>
      <c r="AY232" s="19" t="s">
        <v>159</v>
      </c>
      <c r="BE232" s="226">
        <f>IF(N232="základní",J232,0)</f>
        <v>0</v>
      </c>
      <c r="BF232" s="226">
        <f>IF(N232="snížená",J232,0)</f>
        <v>0</v>
      </c>
      <c r="BG232" s="226">
        <f>IF(N232="zákl. přenesená",J232,0)</f>
        <v>0</v>
      </c>
      <c r="BH232" s="226">
        <f>IF(N232="sníž. přenesená",J232,0)</f>
        <v>0</v>
      </c>
      <c r="BI232" s="226">
        <f>IF(N232="nulová",J232,0)</f>
        <v>0</v>
      </c>
      <c r="BJ232" s="19" t="s">
        <v>81</v>
      </c>
      <c r="BK232" s="226">
        <f>ROUND(I232*H232,2)</f>
        <v>0</v>
      </c>
      <c r="BL232" s="19" t="s">
        <v>257</v>
      </c>
      <c r="BM232" s="225" t="s">
        <v>2984</v>
      </c>
    </row>
    <row r="233" s="2" customFormat="1">
      <c r="A233" s="40"/>
      <c r="B233" s="41"/>
      <c r="C233" s="42"/>
      <c r="D233" s="227" t="s">
        <v>168</v>
      </c>
      <c r="E233" s="42"/>
      <c r="F233" s="228" t="s">
        <v>2985</v>
      </c>
      <c r="G233" s="42"/>
      <c r="H233" s="42"/>
      <c r="I233" s="229"/>
      <c r="J233" s="42"/>
      <c r="K233" s="42"/>
      <c r="L233" s="46"/>
      <c r="M233" s="230"/>
      <c r="N233" s="231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168</v>
      </c>
      <c r="AU233" s="19" t="s">
        <v>83</v>
      </c>
    </row>
    <row r="234" s="2" customFormat="1">
      <c r="A234" s="40"/>
      <c r="B234" s="41"/>
      <c r="C234" s="42"/>
      <c r="D234" s="234" t="s">
        <v>1106</v>
      </c>
      <c r="E234" s="42"/>
      <c r="F234" s="275" t="s">
        <v>2986</v>
      </c>
      <c r="G234" s="42"/>
      <c r="H234" s="42"/>
      <c r="I234" s="229"/>
      <c r="J234" s="42"/>
      <c r="K234" s="42"/>
      <c r="L234" s="46"/>
      <c r="M234" s="230"/>
      <c r="N234" s="231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1106</v>
      </c>
      <c r="AU234" s="19" t="s">
        <v>83</v>
      </c>
    </row>
    <row r="235" s="2" customFormat="1" ht="21.75" customHeight="1">
      <c r="A235" s="40"/>
      <c r="B235" s="41"/>
      <c r="C235" s="214" t="s">
        <v>549</v>
      </c>
      <c r="D235" s="214" t="s">
        <v>161</v>
      </c>
      <c r="E235" s="215" t="s">
        <v>2987</v>
      </c>
      <c r="F235" s="216" t="s">
        <v>2988</v>
      </c>
      <c r="G235" s="217" t="s">
        <v>1685</v>
      </c>
      <c r="H235" s="218">
        <v>5</v>
      </c>
      <c r="I235" s="219"/>
      <c r="J235" s="220">
        <f>ROUND(I235*H235,2)</f>
        <v>0</v>
      </c>
      <c r="K235" s="216" t="s">
        <v>165</v>
      </c>
      <c r="L235" s="46"/>
      <c r="M235" s="221" t="s">
        <v>19</v>
      </c>
      <c r="N235" s="222" t="s">
        <v>44</v>
      </c>
      <c r="O235" s="86"/>
      <c r="P235" s="223">
        <f>O235*H235</f>
        <v>0</v>
      </c>
      <c r="Q235" s="223">
        <v>0.0018</v>
      </c>
      <c r="R235" s="223">
        <f>Q235*H235</f>
        <v>0.0089999999999999993</v>
      </c>
      <c r="S235" s="223">
        <v>0</v>
      </c>
      <c r="T235" s="224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25" t="s">
        <v>257</v>
      </c>
      <c r="AT235" s="225" t="s">
        <v>161</v>
      </c>
      <c r="AU235" s="225" t="s">
        <v>83</v>
      </c>
      <c r="AY235" s="19" t="s">
        <v>159</v>
      </c>
      <c r="BE235" s="226">
        <f>IF(N235="základní",J235,0)</f>
        <v>0</v>
      </c>
      <c r="BF235" s="226">
        <f>IF(N235="snížená",J235,0)</f>
        <v>0</v>
      </c>
      <c r="BG235" s="226">
        <f>IF(N235="zákl. přenesená",J235,0)</f>
        <v>0</v>
      </c>
      <c r="BH235" s="226">
        <f>IF(N235="sníž. přenesená",J235,0)</f>
        <v>0</v>
      </c>
      <c r="BI235" s="226">
        <f>IF(N235="nulová",J235,0)</f>
        <v>0</v>
      </c>
      <c r="BJ235" s="19" t="s">
        <v>81</v>
      </c>
      <c r="BK235" s="226">
        <f>ROUND(I235*H235,2)</f>
        <v>0</v>
      </c>
      <c r="BL235" s="19" t="s">
        <v>257</v>
      </c>
      <c r="BM235" s="225" t="s">
        <v>2989</v>
      </c>
    </row>
    <row r="236" s="2" customFormat="1">
      <c r="A236" s="40"/>
      <c r="B236" s="41"/>
      <c r="C236" s="42"/>
      <c r="D236" s="227" t="s">
        <v>168</v>
      </c>
      <c r="E236" s="42"/>
      <c r="F236" s="228" t="s">
        <v>2990</v>
      </c>
      <c r="G236" s="42"/>
      <c r="H236" s="42"/>
      <c r="I236" s="229"/>
      <c r="J236" s="42"/>
      <c r="K236" s="42"/>
      <c r="L236" s="46"/>
      <c r="M236" s="230"/>
      <c r="N236" s="231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168</v>
      </c>
      <c r="AU236" s="19" t="s">
        <v>83</v>
      </c>
    </row>
    <row r="237" s="2" customFormat="1">
      <c r="A237" s="40"/>
      <c r="B237" s="41"/>
      <c r="C237" s="42"/>
      <c r="D237" s="234" t="s">
        <v>1106</v>
      </c>
      <c r="E237" s="42"/>
      <c r="F237" s="275" t="s">
        <v>2986</v>
      </c>
      <c r="G237" s="42"/>
      <c r="H237" s="42"/>
      <c r="I237" s="229"/>
      <c r="J237" s="42"/>
      <c r="K237" s="42"/>
      <c r="L237" s="46"/>
      <c r="M237" s="230"/>
      <c r="N237" s="231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1106</v>
      </c>
      <c r="AU237" s="19" t="s">
        <v>83</v>
      </c>
    </row>
    <row r="238" s="2" customFormat="1" ht="24.15" customHeight="1">
      <c r="A238" s="40"/>
      <c r="B238" s="41"/>
      <c r="C238" s="214" t="s">
        <v>556</v>
      </c>
      <c r="D238" s="214" t="s">
        <v>161</v>
      </c>
      <c r="E238" s="215" t="s">
        <v>2991</v>
      </c>
      <c r="F238" s="216" t="s">
        <v>2992</v>
      </c>
      <c r="G238" s="217" t="s">
        <v>363</v>
      </c>
      <c r="H238" s="218">
        <v>2</v>
      </c>
      <c r="I238" s="219"/>
      <c r="J238" s="220">
        <f>ROUND(I238*H238,2)</f>
        <v>0</v>
      </c>
      <c r="K238" s="216" t="s">
        <v>165</v>
      </c>
      <c r="L238" s="46"/>
      <c r="M238" s="221" t="s">
        <v>19</v>
      </c>
      <c r="N238" s="222" t="s">
        <v>44</v>
      </c>
      <c r="O238" s="86"/>
      <c r="P238" s="223">
        <f>O238*H238</f>
        <v>0</v>
      </c>
      <c r="Q238" s="223">
        <v>0.00012</v>
      </c>
      <c r="R238" s="223">
        <f>Q238*H238</f>
        <v>0.00024000000000000001</v>
      </c>
      <c r="S238" s="223">
        <v>0</v>
      </c>
      <c r="T238" s="224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25" t="s">
        <v>257</v>
      </c>
      <c r="AT238" s="225" t="s">
        <v>161</v>
      </c>
      <c r="AU238" s="225" t="s">
        <v>83</v>
      </c>
      <c r="AY238" s="19" t="s">
        <v>159</v>
      </c>
      <c r="BE238" s="226">
        <f>IF(N238="základní",J238,0)</f>
        <v>0</v>
      </c>
      <c r="BF238" s="226">
        <f>IF(N238="snížená",J238,0)</f>
        <v>0</v>
      </c>
      <c r="BG238" s="226">
        <f>IF(N238="zákl. přenesená",J238,0)</f>
        <v>0</v>
      </c>
      <c r="BH238" s="226">
        <f>IF(N238="sníž. přenesená",J238,0)</f>
        <v>0</v>
      </c>
      <c r="BI238" s="226">
        <f>IF(N238="nulová",J238,0)</f>
        <v>0</v>
      </c>
      <c r="BJ238" s="19" t="s">
        <v>81</v>
      </c>
      <c r="BK238" s="226">
        <f>ROUND(I238*H238,2)</f>
        <v>0</v>
      </c>
      <c r="BL238" s="19" t="s">
        <v>257</v>
      </c>
      <c r="BM238" s="225" t="s">
        <v>2993</v>
      </c>
    </row>
    <row r="239" s="2" customFormat="1">
      <c r="A239" s="40"/>
      <c r="B239" s="41"/>
      <c r="C239" s="42"/>
      <c r="D239" s="227" t="s">
        <v>168</v>
      </c>
      <c r="E239" s="42"/>
      <c r="F239" s="228" t="s">
        <v>2994</v>
      </c>
      <c r="G239" s="42"/>
      <c r="H239" s="42"/>
      <c r="I239" s="229"/>
      <c r="J239" s="42"/>
      <c r="K239" s="42"/>
      <c r="L239" s="46"/>
      <c r="M239" s="230"/>
      <c r="N239" s="231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168</v>
      </c>
      <c r="AU239" s="19" t="s">
        <v>83</v>
      </c>
    </row>
    <row r="240" s="2" customFormat="1">
      <c r="A240" s="40"/>
      <c r="B240" s="41"/>
      <c r="C240" s="42"/>
      <c r="D240" s="234" t="s">
        <v>1106</v>
      </c>
      <c r="E240" s="42"/>
      <c r="F240" s="275" t="s">
        <v>2995</v>
      </c>
      <c r="G240" s="42"/>
      <c r="H240" s="42"/>
      <c r="I240" s="229"/>
      <c r="J240" s="42"/>
      <c r="K240" s="42"/>
      <c r="L240" s="46"/>
      <c r="M240" s="230"/>
      <c r="N240" s="231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1106</v>
      </c>
      <c r="AU240" s="19" t="s">
        <v>83</v>
      </c>
    </row>
    <row r="241" s="2" customFormat="1" ht="24.15" customHeight="1">
      <c r="A241" s="40"/>
      <c r="B241" s="41"/>
      <c r="C241" s="255" t="s">
        <v>561</v>
      </c>
      <c r="D241" s="255" t="s">
        <v>244</v>
      </c>
      <c r="E241" s="256" t="s">
        <v>2996</v>
      </c>
      <c r="F241" s="257" t="s">
        <v>2997</v>
      </c>
      <c r="G241" s="258" t="s">
        <v>363</v>
      </c>
      <c r="H241" s="259">
        <v>2</v>
      </c>
      <c r="I241" s="260"/>
      <c r="J241" s="261">
        <f>ROUND(I241*H241,2)</f>
        <v>0</v>
      </c>
      <c r="K241" s="257" t="s">
        <v>165</v>
      </c>
      <c r="L241" s="262"/>
      <c r="M241" s="263" t="s">
        <v>19</v>
      </c>
      <c r="N241" s="264" t="s">
        <v>44</v>
      </c>
      <c r="O241" s="86"/>
      <c r="P241" s="223">
        <f>O241*H241</f>
        <v>0</v>
      </c>
      <c r="Q241" s="223">
        <v>0.0053800000000000002</v>
      </c>
      <c r="R241" s="223">
        <f>Q241*H241</f>
        <v>0.010760000000000001</v>
      </c>
      <c r="S241" s="223">
        <v>0</v>
      </c>
      <c r="T241" s="224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25" t="s">
        <v>353</v>
      </c>
      <c r="AT241" s="225" t="s">
        <v>244</v>
      </c>
      <c r="AU241" s="225" t="s">
        <v>83</v>
      </c>
      <c r="AY241" s="19" t="s">
        <v>159</v>
      </c>
      <c r="BE241" s="226">
        <f>IF(N241="základní",J241,0)</f>
        <v>0</v>
      </c>
      <c r="BF241" s="226">
        <f>IF(N241="snížená",J241,0)</f>
        <v>0</v>
      </c>
      <c r="BG241" s="226">
        <f>IF(N241="zákl. přenesená",J241,0)</f>
        <v>0</v>
      </c>
      <c r="BH241" s="226">
        <f>IF(N241="sníž. přenesená",J241,0)</f>
        <v>0</v>
      </c>
      <c r="BI241" s="226">
        <f>IF(N241="nulová",J241,0)</f>
        <v>0</v>
      </c>
      <c r="BJ241" s="19" t="s">
        <v>81</v>
      </c>
      <c r="BK241" s="226">
        <f>ROUND(I241*H241,2)</f>
        <v>0</v>
      </c>
      <c r="BL241" s="19" t="s">
        <v>257</v>
      </c>
      <c r="BM241" s="225" t="s">
        <v>2998</v>
      </c>
    </row>
    <row r="242" s="2" customFormat="1" ht="24.15" customHeight="1">
      <c r="A242" s="40"/>
      <c r="B242" s="41"/>
      <c r="C242" s="214" t="s">
        <v>566</v>
      </c>
      <c r="D242" s="214" t="s">
        <v>161</v>
      </c>
      <c r="E242" s="215" t="s">
        <v>2999</v>
      </c>
      <c r="F242" s="216" t="s">
        <v>3000</v>
      </c>
      <c r="G242" s="217" t="s">
        <v>363</v>
      </c>
      <c r="H242" s="218">
        <v>3</v>
      </c>
      <c r="I242" s="219"/>
      <c r="J242" s="220">
        <f>ROUND(I242*H242,2)</f>
        <v>0</v>
      </c>
      <c r="K242" s="216" t="s">
        <v>165</v>
      </c>
      <c r="L242" s="46"/>
      <c r="M242" s="221" t="s">
        <v>19</v>
      </c>
      <c r="N242" s="222" t="s">
        <v>44</v>
      </c>
      <c r="O242" s="86"/>
      <c r="P242" s="223">
        <f>O242*H242</f>
        <v>0</v>
      </c>
      <c r="Q242" s="223">
        <v>0</v>
      </c>
      <c r="R242" s="223">
        <f>Q242*H242</f>
        <v>0</v>
      </c>
      <c r="S242" s="223">
        <v>0.00085999999999999998</v>
      </c>
      <c r="T242" s="224">
        <f>S242*H242</f>
        <v>0.0025799999999999998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25" t="s">
        <v>257</v>
      </c>
      <c r="AT242" s="225" t="s">
        <v>161</v>
      </c>
      <c r="AU242" s="225" t="s">
        <v>83</v>
      </c>
      <c r="AY242" s="19" t="s">
        <v>159</v>
      </c>
      <c r="BE242" s="226">
        <f>IF(N242="základní",J242,0)</f>
        <v>0</v>
      </c>
      <c r="BF242" s="226">
        <f>IF(N242="snížená",J242,0)</f>
        <v>0</v>
      </c>
      <c r="BG242" s="226">
        <f>IF(N242="zákl. přenesená",J242,0)</f>
        <v>0</v>
      </c>
      <c r="BH242" s="226">
        <f>IF(N242="sníž. přenesená",J242,0)</f>
        <v>0</v>
      </c>
      <c r="BI242" s="226">
        <f>IF(N242="nulová",J242,0)</f>
        <v>0</v>
      </c>
      <c r="BJ242" s="19" t="s">
        <v>81</v>
      </c>
      <c r="BK242" s="226">
        <f>ROUND(I242*H242,2)</f>
        <v>0</v>
      </c>
      <c r="BL242" s="19" t="s">
        <v>257</v>
      </c>
      <c r="BM242" s="225" t="s">
        <v>3001</v>
      </c>
    </row>
    <row r="243" s="2" customFormat="1">
      <c r="A243" s="40"/>
      <c r="B243" s="41"/>
      <c r="C243" s="42"/>
      <c r="D243" s="227" t="s">
        <v>168</v>
      </c>
      <c r="E243" s="42"/>
      <c r="F243" s="228" t="s">
        <v>3002</v>
      </c>
      <c r="G243" s="42"/>
      <c r="H243" s="42"/>
      <c r="I243" s="229"/>
      <c r="J243" s="42"/>
      <c r="K243" s="42"/>
      <c r="L243" s="46"/>
      <c r="M243" s="230"/>
      <c r="N243" s="231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168</v>
      </c>
      <c r="AU243" s="19" t="s">
        <v>83</v>
      </c>
    </row>
    <row r="244" s="2" customFormat="1" ht="24.15" customHeight="1">
      <c r="A244" s="40"/>
      <c r="B244" s="41"/>
      <c r="C244" s="214" t="s">
        <v>571</v>
      </c>
      <c r="D244" s="214" t="s">
        <v>161</v>
      </c>
      <c r="E244" s="215" t="s">
        <v>3003</v>
      </c>
      <c r="F244" s="216" t="s">
        <v>3004</v>
      </c>
      <c r="G244" s="217" t="s">
        <v>363</v>
      </c>
      <c r="H244" s="218">
        <v>1</v>
      </c>
      <c r="I244" s="219"/>
      <c r="J244" s="220">
        <f>ROUND(I244*H244,2)</f>
        <v>0</v>
      </c>
      <c r="K244" s="216" t="s">
        <v>165</v>
      </c>
      <c r="L244" s="46"/>
      <c r="M244" s="221" t="s">
        <v>19</v>
      </c>
      <c r="N244" s="222" t="s">
        <v>44</v>
      </c>
      <c r="O244" s="86"/>
      <c r="P244" s="223">
        <f>O244*H244</f>
        <v>0</v>
      </c>
      <c r="Q244" s="223">
        <v>0.00016000000000000001</v>
      </c>
      <c r="R244" s="223">
        <f>Q244*H244</f>
        <v>0.00016000000000000001</v>
      </c>
      <c r="S244" s="223">
        <v>0</v>
      </c>
      <c r="T244" s="224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25" t="s">
        <v>257</v>
      </c>
      <c r="AT244" s="225" t="s">
        <v>161</v>
      </c>
      <c r="AU244" s="225" t="s">
        <v>83</v>
      </c>
      <c r="AY244" s="19" t="s">
        <v>159</v>
      </c>
      <c r="BE244" s="226">
        <f>IF(N244="základní",J244,0)</f>
        <v>0</v>
      </c>
      <c r="BF244" s="226">
        <f>IF(N244="snížená",J244,0)</f>
        <v>0</v>
      </c>
      <c r="BG244" s="226">
        <f>IF(N244="zákl. přenesená",J244,0)</f>
        <v>0</v>
      </c>
      <c r="BH244" s="226">
        <f>IF(N244="sníž. přenesená",J244,0)</f>
        <v>0</v>
      </c>
      <c r="BI244" s="226">
        <f>IF(N244="nulová",J244,0)</f>
        <v>0</v>
      </c>
      <c r="BJ244" s="19" t="s">
        <v>81</v>
      </c>
      <c r="BK244" s="226">
        <f>ROUND(I244*H244,2)</f>
        <v>0</v>
      </c>
      <c r="BL244" s="19" t="s">
        <v>257</v>
      </c>
      <c r="BM244" s="225" t="s">
        <v>3005</v>
      </c>
    </row>
    <row r="245" s="2" customFormat="1">
      <c r="A245" s="40"/>
      <c r="B245" s="41"/>
      <c r="C245" s="42"/>
      <c r="D245" s="227" t="s">
        <v>168</v>
      </c>
      <c r="E245" s="42"/>
      <c r="F245" s="228" t="s">
        <v>3006</v>
      </c>
      <c r="G245" s="42"/>
      <c r="H245" s="42"/>
      <c r="I245" s="229"/>
      <c r="J245" s="42"/>
      <c r="K245" s="42"/>
      <c r="L245" s="46"/>
      <c r="M245" s="230"/>
      <c r="N245" s="231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168</v>
      </c>
      <c r="AU245" s="19" t="s">
        <v>83</v>
      </c>
    </row>
    <row r="246" s="2" customFormat="1" ht="24.15" customHeight="1">
      <c r="A246" s="40"/>
      <c r="B246" s="41"/>
      <c r="C246" s="214" t="s">
        <v>578</v>
      </c>
      <c r="D246" s="214" t="s">
        <v>161</v>
      </c>
      <c r="E246" s="215" t="s">
        <v>3007</v>
      </c>
      <c r="F246" s="216" t="s">
        <v>3008</v>
      </c>
      <c r="G246" s="217" t="s">
        <v>363</v>
      </c>
      <c r="H246" s="218">
        <v>5</v>
      </c>
      <c r="I246" s="219"/>
      <c r="J246" s="220">
        <f>ROUND(I246*H246,2)</f>
        <v>0</v>
      </c>
      <c r="K246" s="216" t="s">
        <v>165</v>
      </c>
      <c r="L246" s="46"/>
      <c r="M246" s="221" t="s">
        <v>19</v>
      </c>
      <c r="N246" s="222" t="s">
        <v>44</v>
      </c>
      <c r="O246" s="86"/>
      <c r="P246" s="223">
        <f>O246*H246</f>
        <v>0</v>
      </c>
      <c r="Q246" s="223">
        <v>0.00013999999999999999</v>
      </c>
      <c r="R246" s="223">
        <f>Q246*H246</f>
        <v>0.00069999999999999988</v>
      </c>
      <c r="S246" s="223">
        <v>0</v>
      </c>
      <c r="T246" s="224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25" t="s">
        <v>257</v>
      </c>
      <c r="AT246" s="225" t="s">
        <v>161</v>
      </c>
      <c r="AU246" s="225" t="s">
        <v>83</v>
      </c>
      <c r="AY246" s="19" t="s">
        <v>159</v>
      </c>
      <c r="BE246" s="226">
        <f>IF(N246="základní",J246,0)</f>
        <v>0</v>
      </c>
      <c r="BF246" s="226">
        <f>IF(N246="snížená",J246,0)</f>
        <v>0</v>
      </c>
      <c r="BG246" s="226">
        <f>IF(N246="zákl. přenesená",J246,0)</f>
        <v>0</v>
      </c>
      <c r="BH246" s="226">
        <f>IF(N246="sníž. přenesená",J246,0)</f>
        <v>0</v>
      </c>
      <c r="BI246" s="226">
        <f>IF(N246="nulová",J246,0)</f>
        <v>0</v>
      </c>
      <c r="BJ246" s="19" t="s">
        <v>81</v>
      </c>
      <c r="BK246" s="226">
        <f>ROUND(I246*H246,2)</f>
        <v>0</v>
      </c>
      <c r="BL246" s="19" t="s">
        <v>257</v>
      </c>
      <c r="BM246" s="225" t="s">
        <v>3009</v>
      </c>
    </row>
    <row r="247" s="2" customFormat="1">
      <c r="A247" s="40"/>
      <c r="B247" s="41"/>
      <c r="C247" s="42"/>
      <c r="D247" s="227" t="s">
        <v>168</v>
      </c>
      <c r="E247" s="42"/>
      <c r="F247" s="228" t="s">
        <v>3010</v>
      </c>
      <c r="G247" s="42"/>
      <c r="H247" s="42"/>
      <c r="I247" s="229"/>
      <c r="J247" s="42"/>
      <c r="K247" s="42"/>
      <c r="L247" s="46"/>
      <c r="M247" s="230"/>
      <c r="N247" s="231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168</v>
      </c>
      <c r="AU247" s="19" t="s">
        <v>83</v>
      </c>
    </row>
    <row r="248" s="2" customFormat="1" ht="24.15" customHeight="1">
      <c r="A248" s="40"/>
      <c r="B248" s="41"/>
      <c r="C248" s="214" t="s">
        <v>583</v>
      </c>
      <c r="D248" s="214" t="s">
        <v>161</v>
      </c>
      <c r="E248" s="215" t="s">
        <v>3011</v>
      </c>
      <c r="F248" s="216" t="s">
        <v>3012</v>
      </c>
      <c r="G248" s="217" t="s">
        <v>363</v>
      </c>
      <c r="H248" s="218">
        <v>5</v>
      </c>
      <c r="I248" s="219"/>
      <c r="J248" s="220">
        <f>ROUND(I248*H248,2)</f>
        <v>0</v>
      </c>
      <c r="K248" s="216" t="s">
        <v>165</v>
      </c>
      <c r="L248" s="46"/>
      <c r="M248" s="221" t="s">
        <v>19</v>
      </c>
      <c r="N248" s="222" t="s">
        <v>44</v>
      </c>
      <c r="O248" s="86"/>
      <c r="P248" s="223">
        <f>O248*H248</f>
        <v>0</v>
      </c>
      <c r="Q248" s="223">
        <v>0.00024000000000000001</v>
      </c>
      <c r="R248" s="223">
        <f>Q248*H248</f>
        <v>0.0012000000000000001</v>
      </c>
      <c r="S248" s="223">
        <v>0</v>
      </c>
      <c r="T248" s="224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25" t="s">
        <v>257</v>
      </c>
      <c r="AT248" s="225" t="s">
        <v>161</v>
      </c>
      <c r="AU248" s="225" t="s">
        <v>83</v>
      </c>
      <c r="AY248" s="19" t="s">
        <v>159</v>
      </c>
      <c r="BE248" s="226">
        <f>IF(N248="základní",J248,0)</f>
        <v>0</v>
      </c>
      <c r="BF248" s="226">
        <f>IF(N248="snížená",J248,0)</f>
        <v>0</v>
      </c>
      <c r="BG248" s="226">
        <f>IF(N248="zákl. přenesená",J248,0)</f>
        <v>0</v>
      </c>
      <c r="BH248" s="226">
        <f>IF(N248="sníž. přenesená",J248,0)</f>
        <v>0</v>
      </c>
      <c r="BI248" s="226">
        <f>IF(N248="nulová",J248,0)</f>
        <v>0</v>
      </c>
      <c r="BJ248" s="19" t="s">
        <v>81</v>
      </c>
      <c r="BK248" s="226">
        <f>ROUND(I248*H248,2)</f>
        <v>0</v>
      </c>
      <c r="BL248" s="19" t="s">
        <v>257</v>
      </c>
      <c r="BM248" s="225" t="s">
        <v>3013</v>
      </c>
    </row>
    <row r="249" s="2" customFormat="1">
      <c r="A249" s="40"/>
      <c r="B249" s="41"/>
      <c r="C249" s="42"/>
      <c r="D249" s="227" t="s">
        <v>168</v>
      </c>
      <c r="E249" s="42"/>
      <c r="F249" s="228" t="s">
        <v>3014</v>
      </c>
      <c r="G249" s="42"/>
      <c r="H249" s="42"/>
      <c r="I249" s="229"/>
      <c r="J249" s="42"/>
      <c r="K249" s="42"/>
      <c r="L249" s="46"/>
      <c r="M249" s="230"/>
      <c r="N249" s="231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168</v>
      </c>
      <c r="AU249" s="19" t="s">
        <v>83</v>
      </c>
    </row>
    <row r="250" s="2" customFormat="1" ht="24.15" customHeight="1">
      <c r="A250" s="40"/>
      <c r="B250" s="41"/>
      <c r="C250" s="214" t="s">
        <v>588</v>
      </c>
      <c r="D250" s="214" t="s">
        <v>161</v>
      </c>
      <c r="E250" s="215" t="s">
        <v>3015</v>
      </c>
      <c r="F250" s="216" t="s">
        <v>3016</v>
      </c>
      <c r="G250" s="217" t="s">
        <v>363</v>
      </c>
      <c r="H250" s="218">
        <v>1</v>
      </c>
      <c r="I250" s="219"/>
      <c r="J250" s="220">
        <f>ROUND(I250*H250,2)</f>
        <v>0</v>
      </c>
      <c r="K250" s="216" t="s">
        <v>165</v>
      </c>
      <c r="L250" s="46"/>
      <c r="M250" s="221" t="s">
        <v>19</v>
      </c>
      <c r="N250" s="222" t="s">
        <v>44</v>
      </c>
      <c r="O250" s="86"/>
      <c r="P250" s="223">
        <f>O250*H250</f>
        <v>0</v>
      </c>
      <c r="Q250" s="223">
        <v>0.00027999999999999998</v>
      </c>
      <c r="R250" s="223">
        <f>Q250*H250</f>
        <v>0.00027999999999999998</v>
      </c>
      <c r="S250" s="223">
        <v>0</v>
      </c>
      <c r="T250" s="224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25" t="s">
        <v>257</v>
      </c>
      <c r="AT250" s="225" t="s">
        <v>161</v>
      </c>
      <c r="AU250" s="225" t="s">
        <v>83</v>
      </c>
      <c r="AY250" s="19" t="s">
        <v>159</v>
      </c>
      <c r="BE250" s="226">
        <f>IF(N250="základní",J250,0)</f>
        <v>0</v>
      </c>
      <c r="BF250" s="226">
        <f>IF(N250="snížená",J250,0)</f>
        <v>0</v>
      </c>
      <c r="BG250" s="226">
        <f>IF(N250="zákl. přenesená",J250,0)</f>
        <v>0</v>
      </c>
      <c r="BH250" s="226">
        <f>IF(N250="sníž. přenesená",J250,0)</f>
        <v>0</v>
      </c>
      <c r="BI250" s="226">
        <f>IF(N250="nulová",J250,0)</f>
        <v>0</v>
      </c>
      <c r="BJ250" s="19" t="s">
        <v>81</v>
      </c>
      <c r="BK250" s="226">
        <f>ROUND(I250*H250,2)</f>
        <v>0</v>
      </c>
      <c r="BL250" s="19" t="s">
        <v>257</v>
      </c>
      <c r="BM250" s="225" t="s">
        <v>3017</v>
      </c>
    </row>
    <row r="251" s="2" customFormat="1">
      <c r="A251" s="40"/>
      <c r="B251" s="41"/>
      <c r="C251" s="42"/>
      <c r="D251" s="227" t="s">
        <v>168</v>
      </c>
      <c r="E251" s="42"/>
      <c r="F251" s="228" t="s">
        <v>3018</v>
      </c>
      <c r="G251" s="42"/>
      <c r="H251" s="42"/>
      <c r="I251" s="229"/>
      <c r="J251" s="42"/>
      <c r="K251" s="42"/>
      <c r="L251" s="46"/>
      <c r="M251" s="230"/>
      <c r="N251" s="231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168</v>
      </c>
      <c r="AU251" s="19" t="s">
        <v>83</v>
      </c>
    </row>
    <row r="252" s="2" customFormat="1" ht="49.05" customHeight="1">
      <c r="A252" s="40"/>
      <c r="B252" s="41"/>
      <c r="C252" s="214" t="s">
        <v>593</v>
      </c>
      <c r="D252" s="214" t="s">
        <v>161</v>
      </c>
      <c r="E252" s="215" t="s">
        <v>3019</v>
      </c>
      <c r="F252" s="216" t="s">
        <v>3020</v>
      </c>
      <c r="G252" s="217" t="s">
        <v>247</v>
      </c>
      <c r="H252" s="218">
        <v>0.23200000000000001</v>
      </c>
      <c r="I252" s="219"/>
      <c r="J252" s="220">
        <f>ROUND(I252*H252,2)</f>
        <v>0</v>
      </c>
      <c r="K252" s="216" t="s">
        <v>165</v>
      </c>
      <c r="L252" s="46"/>
      <c r="M252" s="221" t="s">
        <v>19</v>
      </c>
      <c r="N252" s="222" t="s">
        <v>44</v>
      </c>
      <c r="O252" s="86"/>
      <c r="P252" s="223">
        <f>O252*H252</f>
        <v>0</v>
      </c>
      <c r="Q252" s="223">
        <v>0</v>
      </c>
      <c r="R252" s="223">
        <f>Q252*H252</f>
        <v>0</v>
      </c>
      <c r="S252" s="223">
        <v>0</v>
      </c>
      <c r="T252" s="224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25" t="s">
        <v>257</v>
      </c>
      <c r="AT252" s="225" t="s">
        <v>161</v>
      </c>
      <c r="AU252" s="225" t="s">
        <v>83</v>
      </c>
      <c r="AY252" s="19" t="s">
        <v>159</v>
      </c>
      <c r="BE252" s="226">
        <f>IF(N252="základní",J252,0)</f>
        <v>0</v>
      </c>
      <c r="BF252" s="226">
        <f>IF(N252="snížená",J252,0)</f>
        <v>0</v>
      </c>
      <c r="BG252" s="226">
        <f>IF(N252="zákl. přenesená",J252,0)</f>
        <v>0</v>
      </c>
      <c r="BH252" s="226">
        <f>IF(N252="sníž. přenesená",J252,0)</f>
        <v>0</v>
      </c>
      <c r="BI252" s="226">
        <f>IF(N252="nulová",J252,0)</f>
        <v>0</v>
      </c>
      <c r="BJ252" s="19" t="s">
        <v>81</v>
      </c>
      <c r="BK252" s="226">
        <f>ROUND(I252*H252,2)</f>
        <v>0</v>
      </c>
      <c r="BL252" s="19" t="s">
        <v>257</v>
      </c>
      <c r="BM252" s="225" t="s">
        <v>3021</v>
      </c>
    </row>
    <row r="253" s="2" customFormat="1">
      <c r="A253" s="40"/>
      <c r="B253" s="41"/>
      <c r="C253" s="42"/>
      <c r="D253" s="227" t="s">
        <v>168</v>
      </c>
      <c r="E253" s="42"/>
      <c r="F253" s="228" t="s">
        <v>3022</v>
      </c>
      <c r="G253" s="42"/>
      <c r="H253" s="42"/>
      <c r="I253" s="229"/>
      <c r="J253" s="42"/>
      <c r="K253" s="42"/>
      <c r="L253" s="46"/>
      <c r="M253" s="230"/>
      <c r="N253" s="231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168</v>
      </c>
      <c r="AU253" s="19" t="s">
        <v>83</v>
      </c>
    </row>
    <row r="254" s="12" customFormat="1" ht="22.8" customHeight="1">
      <c r="A254" s="12"/>
      <c r="B254" s="198"/>
      <c r="C254" s="199"/>
      <c r="D254" s="200" t="s">
        <v>72</v>
      </c>
      <c r="E254" s="212" t="s">
        <v>3023</v>
      </c>
      <c r="F254" s="212" t="s">
        <v>3024</v>
      </c>
      <c r="G254" s="199"/>
      <c r="H254" s="199"/>
      <c r="I254" s="202"/>
      <c r="J254" s="213">
        <f>BK254</f>
        <v>0</v>
      </c>
      <c r="K254" s="199"/>
      <c r="L254" s="204"/>
      <c r="M254" s="205"/>
      <c r="N254" s="206"/>
      <c r="O254" s="206"/>
      <c r="P254" s="207">
        <f>SUM(P255:P261)</f>
        <v>0</v>
      </c>
      <c r="Q254" s="206"/>
      <c r="R254" s="207">
        <f>SUM(R255:R261)</f>
        <v>0.052950000000000011</v>
      </c>
      <c r="S254" s="206"/>
      <c r="T254" s="208">
        <f>SUM(T255:T261)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9" t="s">
        <v>83</v>
      </c>
      <c r="AT254" s="210" t="s">
        <v>72</v>
      </c>
      <c r="AU254" s="210" t="s">
        <v>81</v>
      </c>
      <c r="AY254" s="209" t="s">
        <v>159</v>
      </c>
      <c r="BK254" s="211">
        <f>SUM(BK255:BK261)</f>
        <v>0</v>
      </c>
    </row>
    <row r="255" s="2" customFormat="1" ht="37.8" customHeight="1">
      <c r="A255" s="40"/>
      <c r="B255" s="41"/>
      <c r="C255" s="214" t="s">
        <v>598</v>
      </c>
      <c r="D255" s="214" t="s">
        <v>161</v>
      </c>
      <c r="E255" s="215" t="s">
        <v>3025</v>
      </c>
      <c r="F255" s="216" t="s">
        <v>3026</v>
      </c>
      <c r="G255" s="217" t="s">
        <v>1685</v>
      </c>
      <c r="H255" s="218">
        <v>3</v>
      </c>
      <c r="I255" s="219"/>
      <c r="J255" s="220">
        <f>ROUND(I255*H255,2)</f>
        <v>0</v>
      </c>
      <c r="K255" s="216" t="s">
        <v>165</v>
      </c>
      <c r="L255" s="46"/>
      <c r="M255" s="221" t="s">
        <v>19</v>
      </c>
      <c r="N255" s="222" t="s">
        <v>44</v>
      </c>
      <c r="O255" s="86"/>
      <c r="P255" s="223">
        <f>O255*H255</f>
        <v>0</v>
      </c>
      <c r="Q255" s="223">
        <v>0.016650000000000002</v>
      </c>
      <c r="R255" s="223">
        <f>Q255*H255</f>
        <v>0.049950000000000008</v>
      </c>
      <c r="S255" s="223">
        <v>0</v>
      </c>
      <c r="T255" s="224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25" t="s">
        <v>257</v>
      </c>
      <c r="AT255" s="225" t="s">
        <v>161</v>
      </c>
      <c r="AU255" s="225" t="s">
        <v>83</v>
      </c>
      <c r="AY255" s="19" t="s">
        <v>159</v>
      </c>
      <c r="BE255" s="226">
        <f>IF(N255="základní",J255,0)</f>
        <v>0</v>
      </c>
      <c r="BF255" s="226">
        <f>IF(N255="snížená",J255,0)</f>
        <v>0</v>
      </c>
      <c r="BG255" s="226">
        <f>IF(N255="zákl. přenesená",J255,0)</f>
        <v>0</v>
      </c>
      <c r="BH255" s="226">
        <f>IF(N255="sníž. přenesená",J255,0)</f>
        <v>0</v>
      </c>
      <c r="BI255" s="226">
        <f>IF(N255="nulová",J255,0)</f>
        <v>0</v>
      </c>
      <c r="BJ255" s="19" t="s">
        <v>81</v>
      </c>
      <c r="BK255" s="226">
        <f>ROUND(I255*H255,2)</f>
        <v>0</v>
      </c>
      <c r="BL255" s="19" t="s">
        <v>257</v>
      </c>
      <c r="BM255" s="225" t="s">
        <v>3027</v>
      </c>
    </row>
    <row r="256" s="2" customFormat="1">
      <c r="A256" s="40"/>
      <c r="B256" s="41"/>
      <c r="C256" s="42"/>
      <c r="D256" s="227" t="s">
        <v>168</v>
      </c>
      <c r="E256" s="42"/>
      <c r="F256" s="228" t="s">
        <v>3028</v>
      </c>
      <c r="G256" s="42"/>
      <c r="H256" s="42"/>
      <c r="I256" s="229"/>
      <c r="J256" s="42"/>
      <c r="K256" s="42"/>
      <c r="L256" s="46"/>
      <c r="M256" s="230"/>
      <c r="N256" s="231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168</v>
      </c>
      <c r="AU256" s="19" t="s">
        <v>83</v>
      </c>
    </row>
    <row r="257" s="2" customFormat="1" ht="24.15" customHeight="1">
      <c r="A257" s="40"/>
      <c r="B257" s="41"/>
      <c r="C257" s="214" t="s">
        <v>604</v>
      </c>
      <c r="D257" s="214" t="s">
        <v>161</v>
      </c>
      <c r="E257" s="215" t="s">
        <v>3029</v>
      </c>
      <c r="F257" s="216" t="s">
        <v>3030</v>
      </c>
      <c r="G257" s="217" t="s">
        <v>1685</v>
      </c>
      <c r="H257" s="218">
        <v>3</v>
      </c>
      <c r="I257" s="219"/>
      <c r="J257" s="220">
        <f>ROUND(I257*H257,2)</f>
        <v>0</v>
      </c>
      <c r="K257" s="216" t="s">
        <v>165</v>
      </c>
      <c r="L257" s="46"/>
      <c r="M257" s="221" t="s">
        <v>19</v>
      </c>
      <c r="N257" s="222" t="s">
        <v>44</v>
      </c>
      <c r="O257" s="86"/>
      <c r="P257" s="223">
        <f>O257*H257</f>
        <v>0</v>
      </c>
      <c r="Q257" s="223">
        <v>0</v>
      </c>
      <c r="R257" s="223">
        <f>Q257*H257</f>
        <v>0</v>
      </c>
      <c r="S257" s="223">
        <v>0</v>
      </c>
      <c r="T257" s="224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25" t="s">
        <v>257</v>
      </c>
      <c r="AT257" s="225" t="s">
        <v>161</v>
      </c>
      <c r="AU257" s="225" t="s">
        <v>83</v>
      </c>
      <c r="AY257" s="19" t="s">
        <v>159</v>
      </c>
      <c r="BE257" s="226">
        <f>IF(N257="základní",J257,0)</f>
        <v>0</v>
      </c>
      <c r="BF257" s="226">
        <f>IF(N257="snížená",J257,0)</f>
        <v>0</v>
      </c>
      <c r="BG257" s="226">
        <f>IF(N257="zákl. přenesená",J257,0)</f>
        <v>0</v>
      </c>
      <c r="BH257" s="226">
        <f>IF(N257="sníž. přenesená",J257,0)</f>
        <v>0</v>
      </c>
      <c r="BI257" s="226">
        <f>IF(N257="nulová",J257,0)</f>
        <v>0</v>
      </c>
      <c r="BJ257" s="19" t="s">
        <v>81</v>
      </c>
      <c r="BK257" s="226">
        <f>ROUND(I257*H257,2)</f>
        <v>0</v>
      </c>
      <c r="BL257" s="19" t="s">
        <v>257</v>
      </c>
      <c r="BM257" s="225" t="s">
        <v>3031</v>
      </c>
    </row>
    <row r="258" s="2" customFormat="1">
      <c r="A258" s="40"/>
      <c r="B258" s="41"/>
      <c r="C258" s="42"/>
      <c r="D258" s="227" t="s">
        <v>168</v>
      </c>
      <c r="E258" s="42"/>
      <c r="F258" s="228" t="s">
        <v>3032</v>
      </c>
      <c r="G258" s="42"/>
      <c r="H258" s="42"/>
      <c r="I258" s="229"/>
      <c r="J258" s="42"/>
      <c r="K258" s="42"/>
      <c r="L258" s="46"/>
      <c r="M258" s="230"/>
      <c r="N258" s="231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168</v>
      </c>
      <c r="AU258" s="19" t="s">
        <v>83</v>
      </c>
    </row>
    <row r="259" s="2" customFormat="1" ht="24.15" customHeight="1">
      <c r="A259" s="40"/>
      <c r="B259" s="41"/>
      <c r="C259" s="255" t="s">
        <v>609</v>
      </c>
      <c r="D259" s="255" t="s">
        <v>244</v>
      </c>
      <c r="E259" s="256" t="s">
        <v>3033</v>
      </c>
      <c r="F259" s="257" t="s">
        <v>3034</v>
      </c>
      <c r="G259" s="258" t="s">
        <v>363</v>
      </c>
      <c r="H259" s="259">
        <v>3</v>
      </c>
      <c r="I259" s="260"/>
      <c r="J259" s="261">
        <f>ROUND(I259*H259,2)</f>
        <v>0</v>
      </c>
      <c r="K259" s="257" t="s">
        <v>165</v>
      </c>
      <c r="L259" s="262"/>
      <c r="M259" s="263" t="s">
        <v>19</v>
      </c>
      <c r="N259" s="264" t="s">
        <v>44</v>
      </c>
      <c r="O259" s="86"/>
      <c r="P259" s="223">
        <f>O259*H259</f>
        <v>0</v>
      </c>
      <c r="Q259" s="223">
        <v>0.001</v>
      </c>
      <c r="R259" s="223">
        <f>Q259*H259</f>
        <v>0.0030000000000000001</v>
      </c>
      <c r="S259" s="223">
        <v>0</v>
      </c>
      <c r="T259" s="224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25" t="s">
        <v>353</v>
      </c>
      <c r="AT259" s="225" t="s">
        <v>244</v>
      </c>
      <c r="AU259" s="225" t="s">
        <v>83</v>
      </c>
      <c r="AY259" s="19" t="s">
        <v>159</v>
      </c>
      <c r="BE259" s="226">
        <f>IF(N259="základní",J259,0)</f>
        <v>0</v>
      </c>
      <c r="BF259" s="226">
        <f>IF(N259="snížená",J259,0)</f>
        <v>0</v>
      </c>
      <c r="BG259" s="226">
        <f>IF(N259="zákl. přenesená",J259,0)</f>
        <v>0</v>
      </c>
      <c r="BH259" s="226">
        <f>IF(N259="sníž. přenesená",J259,0)</f>
        <v>0</v>
      </c>
      <c r="BI259" s="226">
        <f>IF(N259="nulová",J259,0)</f>
        <v>0</v>
      </c>
      <c r="BJ259" s="19" t="s">
        <v>81</v>
      </c>
      <c r="BK259" s="226">
        <f>ROUND(I259*H259,2)</f>
        <v>0</v>
      </c>
      <c r="BL259" s="19" t="s">
        <v>257</v>
      </c>
      <c r="BM259" s="225" t="s">
        <v>3035</v>
      </c>
    </row>
    <row r="260" s="2" customFormat="1" ht="49.05" customHeight="1">
      <c r="A260" s="40"/>
      <c r="B260" s="41"/>
      <c r="C260" s="214" t="s">
        <v>615</v>
      </c>
      <c r="D260" s="214" t="s">
        <v>161</v>
      </c>
      <c r="E260" s="215" t="s">
        <v>3036</v>
      </c>
      <c r="F260" s="216" t="s">
        <v>3037</v>
      </c>
      <c r="G260" s="217" t="s">
        <v>247</v>
      </c>
      <c r="H260" s="218">
        <v>0.052999999999999998</v>
      </c>
      <c r="I260" s="219"/>
      <c r="J260" s="220">
        <f>ROUND(I260*H260,2)</f>
        <v>0</v>
      </c>
      <c r="K260" s="216" t="s">
        <v>165</v>
      </c>
      <c r="L260" s="46"/>
      <c r="M260" s="221" t="s">
        <v>19</v>
      </c>
      <c r="N260" s="222" t="s">
        <v>44</v>
      </c>
      <c r="O260" s="86"/>
      <c r="P260" s="223">
        <f>O260*H260</f>
        <v>0</v>
      </c>
      <c r="Q260" s="223">
        <v>0</v>
      </c>
      <c r="R260" s="223">
        <f>Q260*H260</f>
        <v>0</v>
      </c>
      <c r="S260" s="223">
        <v>0</v>
      </c>
      <c r="T260" s="224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25" t="s">
        <v>257</v>
      </c>
      <c r="AT260" s="225" t="s">
        <v>161</v>
      </c>
      <c r="AU260" s="225" t="s">
        <v>83</v>
      </c>
      <c r="AY260" s="19" t="s">
        <v>159</v>
      </c>
      <c r="BE260" s="226">
        <f>IF(N260="základní",J260,0)</f>
        <v>0</v>
      </c>
      <c r="BF260" s="226">
        <f>IF(N260="snížená",J260,0)</f>
        <v>0</v>
      </c>
      <c r="BG260" s="226">
        <f>IF(N260="zákl. přenesená",J260,0)</f>
        <v>0</v>
      </c>
      <c r="BH260" s="226">
        <f>IF(N260="sníž. přenesená",J260,0)</f>
        <v>0</v>
      </c>
      <c r="BI260" s="226">
        <f>IF(N260="nulová",J260,0)</f>
        <v>0</v>
      </c>
      <c r="BJ260" s="19" t="s">
        <v>81</v>
      </c>
      <c r="BK260" s="226">
        <f>ROUND(I260*H260,2)</f>
        <v>0</v>
      </c>
      <c r="BL260" s="19" t="s">
        <v>257</v>
      </c>
      <c r="BM260" s="225" t="s">
        <v>3038</v>
      </c>
    </row>
    <row r="261" s="2" customFormat="1">
      <c r="A261" s="40"/>
      <c r="B261" s="41"/>
      <c r="C261" s="42"/>
      <c r="D261" s="227" t="s">
        <v>168</v>
      </c>
      <c r="E261" s="42"/>
      <c r="F261" s="228" t="s">
        <v>3039</v>
      </c>
      <c r="G261" s="42"/>
      <c r="H261" s="42"/>
      <c r="I261" s="229"/>
      <c r="J261" s="42"/>
      <c r="K261" s="42"/>
      <c r="L261" s="46"/>
      <c r="M261" s="230"/>
      <c r="N261" s="231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168</v>
      </c>
      <c r="AU261" s="19" t="s">
        <v>83</v>
      </c>
    </row>
    <row r="262" s="12" customFormat="1" ht="22.8" customHeight="1">
      <c r="A262" s="12"/>
      <c r="B262" s="198"/>
      <c r="C262" s="199"/>
      <c r="D262" s="200" t="s">
        <v>72</v>
      </c>
      <c r="E262" s="212" t="s">
        <v>3040</v>
      </c>
      <c r="F262" s="212" t="s">
        <v>3041</v>
      </c>
      <c r="G262" s="199"/>
      <c r="H262" s="199"/>
      <c r="I262" s="202"/>
      <c r="J262" s="213">
        <f>BK262</f>
        <v>0</v>
      </c>
      <c r="K262" s="199"/>
      <c r="L262" s="204"/>
      <c r="M262" s="205"/>
      <c r="N262" s="206"/>
      <c r="O262" s="206"/>
      <c r="P262" s="207">
        <f>SUM(P263:P268)</f>
        <v>0</v>
      </c>
      <c r="Q262" s="206"/>
      <c r="R262" s="207">
        <f>SUM(R263:R268)</f>
        <v>0.00116</v>
      </c>
      <c r="S262" s="206"/>
      <c r="T262" s="208">
        <f>SUM(T263:T268)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09" t="s">
        <v>83</v>
      </c>
      <c r="AT262" s="210" t="s">
        <v>72</v>
      </c>
      <c r="AU262" s="210" t="s">
        <v>81</v>
      </c>
      <c r="AY262" s="209" t="s">
        <v>159</v>
      </c>
      <c r="BK262" s="211">
        <f>SUM(BK263:BK268)</f>
        <v>0</v>
      </c>
    </row>
    <row r="263" s="2" customFormat="1" ht="37.8" customHeight="1">
      <c r="A263" s="40"/>
      <c r="B263" s="41"/>
      <c r="C263" s="214" t="s">
        <v>618</v>
      </c>
      <c r="D263" s="214" t="s">
        <v>161</v>
      </c>
      <c r="E263" s="215" t="s">
        <v>3042</v>
      </c>
      <c r="F263" s="216" t="s">
        <v>3043</v>
      </c>
      <c r="G263" s="217" t="s">
        <v>363</v>
      </c>
      <c r="H263" s="218">
        <v>2</v>
      </c>
      <c r="I263" s="219"/>
      <c r="J263" s="220">
        <f>ROUND(I263*H263,2)</f>
        <v>0</v>
      </c>
      <c r="K263" s="216" t="s">
        <v>165</v>
      </c>
      <c r="L263" s="46"/>
      <c r="M263" s="221" t="s">
        <v>19</v>
      </c>
      <c r="N263" s="222" t="s">
        <v>44</v>
      </c>
      <c r="O263" s="86"/>
      <c r="P263" s="223">
        <f>O263*H263</f>
        <v>0</v>
      </c>
      <c r="Q263" s="223">
        <v>0.00024000000000000001</v>
      </c>
      <c r="R263" s="223">
        <f>Q263*H263</f>
        <v>0.00048000000000000001</v>
      </c>
      <c r="S263" s="223">
        <v>0</v>
      </c>
      <c r="T263" s="224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25" t="s">
        <v>257</v>
      </c>
      <c r="AT263" s="225" t="s">
        <v>161</v>
      </c>
      <c r="AU263" s="225" t="s">
        <v>83</v>
      </c>
      <c r="AY263" s="19" t="s">
        <v>159</v>
      </c>
      <c r="BE263" s="226">
        <f>IF(N263="základní",J263,0)</f>
        <v>0</v>
      </c>
      <c r="BF263" s="226">
        <f>IF(N263="snížená",J263,0)</f>
        <v>0</v>
      </c>
      <c r="BG263" s="226">
        <f>IF(N263="zákl. přenesená",J263,0)</f>
        <v>0</v>
      </c>
      <c r="BH263" s="226">
        <f>IF(N263="sníž. přenesená",J263,0)</f>
        <v>0</v>
      </c>
      <c r="BI263" s="226">
        <f>IF(N263="nulová",J263,0)</f>
        <v>0</v>
      </c>
      <c r="BJ263" s="19" t="s">
        <v>81</v>
      </c>
      <c r="BK263" s="226">
        <f>ROUND(I263*H263,2)</f>
        <v>0</v>
      </c>
      <c r="BL263" s="19" t="s">
        <v>257</v>
      </c>
      <c r="BM263" s="225" t="s">
        <v>3044</v>
      </c>
    </row>
    <row r="264" s="2" customFormat="1">
      <c r="A264" s="40"/>
      <c r="B264" s="41"/>
      <c r="C264" s="42"/>
      <c r="D264" s="227" t="s">
        <v>168</v>
      </c>
      <c r="E264" s="42"/>
      <c r="F264" s="228" t="s">
        <v>3045</v>
      </c>
      <c r="G264" s="42"/>
      <c r="H264" s="42"/>
      <c r="I264" s="229"/>
      <c r="J264" s="42"/>
      <c r="K264" s="42"/>
      <c r="L264" s="46"/>
      <c r="M264" s="230"/>
      <c r="N264" s="231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168</v>
      </c>
      <c r="AU264" s="19" t="s">
        <v>83</v>
      </c>
    </row>
    <row r="265" s="2" customFormat="1" ht="37.8" customHeight="1">
      <c r="A265" s="40"/>
      <c r="B265" s="41"/>
      <c r="C265" s="214" t="s">
        <v>623</v>
      </c>
      <c r="D265" s="214" t="s">
        <v>161</v>
      </c>
      <c r="E265" s="215" t="s">
        <v>3046</v>
      </c>
      <c r="F265" s="216" t="s">
        <v>3047</v>
      </c>
      <c r="G265" s="217" t="s">
        <v>363</v>
      </c>
      <c r="H265" s="218">
        <v>2</v>
      </c>
      <c r="I265" s="219"/>
      <c r="J265" s="220">
        <f>ROUND(I265*H265,2)</f>
        <v>0</v>
      </c>
      <c r="K265" s="216" t="s">
        <v>165</v>
      </c>
      <c r="L265" s="46"/>
      <c r="M265" s="221" t="s">
        <v>19</v>
      </c>
      <c r="N265" s="222" t="s">
        <v>44</v>
      </c>
      <c r="O265" s="86"/>
      <c r="P265" s="223">
        <f>O265*H265</f>
        <v>0</v>
      </c>
      <c r="Q265" s="223">
        <v>0.00034000000000000002</v>
      </c>
      <c r="R265" s="223">
        <f>Q265*H265</f>
        <v>0.00068000000000000005</v>
      </c>
      <c r="S265" s="223">
        <v>0</v>
      </c>
      <c r="T265" s="224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25" t="s">
        <v>257</v>
      </c>
      <c r="AT265" s="225" t="s">
        <v>161</v>
      </c>
      <c r="AU265" s="225" t="s">
        <v>83</v>
      </c>
      <c r="AY265" s="19" t="s">
        <v>159</v>
      </c>
      <c r="BE265" s="226">
        <f>IF(N265="základní",J265,0)</f>
        <v>0</v>
      </c>
      <c r="BF265" s="226">
        <f>IF(N265="snížená",J265,0)</f>
        <v>0</v>
      </c>
      <c r="BG265" s="226">
        <f>IF(N265="zákl. přenesená",J265,0)</f>
        <v>0</v>
      </c>
      <c r="BH265" s="226">
        <f>IF(N265="sníž. přenesená",J265,0)</f>
        <v>0</v>
      </c>
      <c r="BI265" s="226">
        <f>IF(N265="nulová",J265,0)</f>
        <v>0</v>
      </c>
      <c r="BJ265" s="19" t="s">
        <v>81</v>
      </c>
      <c r="BK265" s="226">
        <f>ROUND(I265*H265,2)</f>
        <v>0</v>
      </c>
      <c r="BL265" s="19" t="s">
        <v>257</v>
      </c>
      <c r="BM265" s="225" t="s">
        <v>3048</v>
      </c>
    </row>
    <row r="266" s="2" customFormat="1">
      <c r="A266" s="40"/>
      <c r="B266" s="41"/>
      <c r="C266" s="42"/>
      <c r="D266" s="227" t="s">
        <v>168</v>
      </c>
      <c r="E266" s="42"/>
      <c r="F266" s="228" t="s">
        <v>3049</v>
      </c>
      <c r="G266" s="42"/>
      <c r="H266" s="42"/>
      <c r="I266" s="229"/>
      <c r="J266" s="42"/>
      <c r="K266" s="42"/>
      <c r="L266" s="46"/>
      <c r="M266" s="230"/>
      <c r="N266" s="231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168</v>
      </c>
      <c r="AU266" s="19" t="s">
        <v>83</v>
      </c>
    </row>
    <row r="267" s="2" customFormat="1" ht="49.05" customHeight="1">
      <c r="A267" s="40"/>
      <c r="B267" s="41"/>
      <c r="C267" s="214" t="s">
        <v>628</v>
      </c>
      <c r="D267" s="214" t="s">
        <v>161</v>
      </c>
      <c r="E267" s="215" t="s">
        <v>3050</v>
      </c>
      <c r="F267" s="216" t="s">
        <v>3051</v>
      </c>
      <c r="G267" s="217" t="s">
        <v>247</v>
      </c>
      <c r="H267" s="218">
        <v>0.001</v>
      </c>
      <c r="I267" s="219"/>
      <c r="J267" s="220">
        <f>ROUND(I267*H267,2)</f>
        <v>0</v>
      </c>
      <c r="K267" s="216" t="s">
        <v>165</v>
      </c>
      <c r="L267" s="46"/>
      <c r="M267" s="221" t="s">
        <v>19</v>
      </c>
      <c r="N267" s="222" t="s">
        <v>44</v>
      </c>
      <c r="O267" s="86"/>
      <c r="P267" s="223">
        <f>O267*H267</f>
        <v>0</v>
      </c>
      <c r="Q267" s="223">
        <v>0</v>
      </c>
      <c r="R267" s="223">
        <f>Q267*H267</f>
        <v>0</v>
      </c>
      <c r="S267" s="223">
        <v>0</v>
      </c>
      <c r="T267" s="224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25" t="s">
        <v>257</v>
      </c>
      <c r="AT267" s="225" t="s">
        <v>161</v>
      </c>
      <c r="AU267" s="225" t="s">
        <v>83</v>
      </c>
      <c r="AY267" s="19" t="s">
        <v>159</v>
      </c>
      <c r="BE267" s="226">
        <f>IF(N267="základní",J267,0)</f>
        <v>0</v>
      </c>
      <c r="BF267" s="226">
        <f>IF(N267="snížená",J267,0)</f>
        <v>0</v>
      </c>
      <c r="BG267" s="226">
        <f>IF(N267="zákl. přenesená",J267,0)</f>
        <v>0</v>
      </c>
      <c r="BH267" s="226">
        <f>IF(N267="sníž. přenesená",J267,0)</f>
        <v>0</v>
      </c>
      <c r="BI267" s="226">
        <f>IF(N267="nulová",J267,0)</f>
        <v>0</v>
      </c>
      <c r="BJ267" s="19" t="s">
        <v>81</v>
      </c>
      <c r="BK267" s="226">
        <f>ROUND(I267*H267,2)</f>
        <v>0</v>
      </c>
      <c r="BL267" s="19" t="s">
        <v>257</v>
      </c>
      <c r="BM267" s="225" t="s">
        <v>3052</v>
      </c>
    </row>
    <row r="268" s="2" customFormat="1">
      <c r="A268" s="40"/>
      <c r="B268" s="41"/>
      <c r="C268" s="42"/>
      <c r="D268" s="227" t="s">
        <v>168</v>
      </c>
      <c r="E268" s="42"/>
      <c r="F268" s="228" t="s">
        <v>3053</v>
      </c>
      <c r="G268" s="42"/>
      <c r="H268" s="42"/>
      <c r="I268" s="229"/>
      <c r="J268" s="42"/>
      <c r="K268" s="42"/>
      <c r="L268" s="46"/>
      <c r="M268" s="230"/>
      <c r="N268" s="231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168</v>
      </c>
      <c r="AU268" s="19" t="s">
        <v>83</v>
      </c>
    </row>
    <row r="269" s="12" customFormat="1" ht="25.92" customHeight="1">
      <c r="A269" s="12"/>
      <c r="B269" s="198"/>
      <c r="C269" s="199"/>
      <c r="D269" s="200" t="s">
        <v>72</v>
      </c>
      <c r="E269" s="201" t="s">
        <v>2301</v>
      </c>
      <c r="F269" s="201" t="s">
        <v>2132</v>
      </c>
      <c r="G269" s="199"/>
      <c r="H269" s="199"/>
      <c r="I269" s="202"/>
      <c r="J269" s="203">
        <f>BK269</f>
        <v>0</v>
      </c>
      <c r="K269" s="199"/>
      <c r="L269" s="204"/>
      <c r="M269" s="205"/>
      <c r="N269" s="206"/>
      <c r="O269" s="206"/>
      <c r="P269" s="207">
        <f>SUM(P270:P272)</f>
        <v>0</v>
      </c>
      <c r="Q269" s="206"/>
      <c r="R269" s="207">
        <f>SUM(R270:R272)</f>
        <v>0</v>
      </c>
      <c r="S269" s="206"/>
      <c r="T269" s="208">
        <f>SUM(T270:T272)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09" t="s">
        <v>166</v>
      </c>
      <c r="AT269" s="210" t="s">
        <v>72</v>
      </c>
      <c r="AU269" s="210" t="s">
        <v>73</v>
      </c>
      <c r="AY269" s="209" t="s">
        <v>159</v>
      </c>
      <c r="BK269" s="211">
        <f>SUM(BK270:BK272)</f>
        <v>0</v>
      </c>
    </row>
    <row r="270" s="2" customFormat="1" ht="24.15" customHeight="1">
      <c r="A270" s="40"/>
      <c r="B270" s="41"/>
      <c r="C270" s="214" t="s">
        <v>633</v>
      </c>
      <c r="D270" s="214" t="s">
        <v>161</v>
      </c>
      <c r="E270" s="215" t="s">
        <v>2302</v>
      </c>
      <c r="F270" s="216" t="s">
        <v>2303</v>
      </c>
      <c r="G270" s="217" t="s">
        <v>2135</v>
      </c>
      <c r="H270" s="218">
        <v>24</v>
      </c>
      <c r="I270" s="219"/>
      <c r="J270" s="220">
        <f>ROUND(I270*H270,2)</f>
        <v>0</v>
      </c>
      <c r="K270" s="216" t="s">
        <v>165</v>
      </c>
      <c r="L270" s="46"/>
      <c r="M270" s="221" t="s">
        <v>19</v>
      </c>
      <c r="N270" s="222" t="s">
        <v>44</v>
      </c>
      <c r="O270" s="86"/>
      <c r="P270" s="223">
        <f>O270*H270</f>
        <v>0</v>
      </c>
      <c r="Q270" s="223">
        <v>0</v>
      </c>
      <c r="R270" s="223">
        <f>Q270*H270</f>
        <v>0</v>
      </c>
      <c r="S270" s="223">
        <v>0</v>
      </c>
      <c r="T270" s="224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25" t="s">
        <v>2304</v>
      </c>
      <c r="AT270" s="225" t="s">
        <v>161</v>
      </c>
      <c r="AU270" s="225" t="s">
        <v>81</v>
      </c>
      <c r="AY270" s="19" t="s">
        <v>159</v>
      </c>
      <c r="BE270" s="226">
        <f>IF(N270="základní",J270,0)</f>
        <v>0</v>
      </c>
      <c r="BF270" s="226">
        <f>IF(N270="snížená",J270,0)</f>
        <v>0</v>
      </c>
      <c r="BG270" s="226">
        <f>IF(N270="zákl. přenesená",J270,0)</f>
        <v>0</v>
      </c>
      <c r="BH270" s="226">
        <f>IF(N270="sníž. přenesená",J270,0)</f>
        <v>0</v>
      </c>
      <c r="BI270" s="226">
        <f>IF(N270="nulová",J270,0)</f>
        <v>0</v>
      </c>
      <c r="BJ270" s="19" t="s">
        <v>81</v>
      </c>
      <c r="BK270" s="226">
        <f>ROUND(I270*H270,2)</f>
        <v>0</v>
      </c>
      <c r="BL270" s="19" t="s">
        <v>2304</v>
      </c>
      <c r="BM270" s="225" t="s">
        <v>3054</v>
      </c>
    </row>
    <row r="271" s="2" customFormat="1">
      <c r="A271" s="40"/>
      <c r="B271" s="41"/>
      <c r="C271" s="42"/>
      <c r="D271" s="227" t="s">
        <v>168</v>
      </c>
      <c r="E271" s="42"/>
      <c r="F271" s="228" t="s">
        <v>2306</v>
      </c>
      <c r="G271" s="42"/>
      <c r="H271" s="42"/>
      <c r="I271" s="229"/>
      <c r="J271" s="42"/>
      <c r="K271" s="42"/>
      <c r="L271" s="46"/>
      <c r="M271" s="230"/>
      <c r="N271" s="231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168</v>
      </c>
      <c r="AU271" s="19" t="s">
        <v>81</v>
      </c>
    </row>
    <row r="272" s="13" customFormat="1">
      <c r="A272" s="13"/>
      <c r="B272" s="232"/>
      <c r="C272" s="233"/>
      <c r="D272" s="234" t="s">
        <v>181</v>
      </c>
      <c r="E272" s="235" t="s">
        <v>19</v>
      </c>
      <c r="F272" s="236" t="s">
        <v>3055</v>
      </c>
      <c r="G272" s="233"/>
      <c r="H272" s="237">
        <v>24</v>
      </c>
      <c r="I272" s="238"/>
      <c r="J272" s="233"/>
      <c r="K272" s="233"/>
      <c r="L272" s="239"/>
      <c r="M272" s="285"/>
      <c r="N272" s="286"/>
      <c r="O272" s="286"/>
      <c r="P272" s="286"/>
      <c r="Q272" s="286"/>
      <c r="R272" s="286"/>
      <c r="S272" s="286"/>
      <c r="T272" s="28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3" t="s">
        <v>181</v>
      </c>
      <c r="AU272" s="243" t="s">
        <v>81</v>
      </c>
      <c r="AV272" s="13" t="s">
        <v>83</v>
      </c>
      <c r="AW272" s="13" t="s">
        <v>33</v>
      </c>
      <c r="AX272" s="13" t="s">
        <v>81</v>
      </c>
      <c r="AY272" s="243" t="s">
        <v>159</v>
      </c>
    </row>
    <row r="273" s="2" customFormat="1" ht="6.96" customHeight="1">
      <c r="A273" s="40"/>
      <c r="B273" s="61"/>
      <c r="C273" s="62"/>
      <c r="D273" s="62"/>
      <c r="E273" s="62"/>
      <c r="F273" s="62"/>
      <c r="G273" s="62"/>
      <c r="H273" s="62"/>
      <c r="I273" s="62"/>
      <c r="J273" s="62"/>
      <c r="K273" s="62"/>
      <c r="L273" s="46"/>
      <c r="M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</row>
  </sheetData>
  <sheetProtection sheet="1" autoFilter="0" formatColumns="0" formatRows="0" objects="1" scenarios="1" spinCount="100000" saltValue="/8kfBORMhRh7flFsB57mDZJERRCXXul/k6rW40ch8hoDZaUhQBBRjhFpWBIUKd+X9us1+ssylV0RjKwIXEjfQQ==" hashValue="6kftxy2DLbBiq7xqTIXMvZrRtGD3Bu76nnjlQ9xHCPFAe5V/Ikd3mOrjKdGYipTi/FeMR+FJawxXBpglq3Qrnw==" algorithmName="SHA-512" password="CC35"/>
  <autoFilter ref="C91:K272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4_01/871270310"/>
    <hyperlink ref="F101" r:id="rId2" display="https://podminky.urs.cz/item/CS_URS_2024_01/871313121"/>
    <hyperlink ref="F106" r:id="rId3" display="https://podminky.urs.cz/item/CS_URS_2024_01/877270310"/>
    <hyperlink ref="F110" r:id="rId4" display="https://podminky.urs.cz/item/CS_URS_2024_01/877310310"/>
    <hyperlink ref="F113" r:id="rId5" display="https://podminky.urs.cz/item/CS_URS_2024_01/892271111"/>
    <hyperlink ref="F115" r:id="rId6" display="https://podminky.urs.cz/item/CS_URS_2024_01/892351111"/>
    <hyperlink ref="F117" r:id="rId7" display="https://podminky.urs.cz/item/CS_URS_2024_01/892372111"/>
    <hyperlink ref="F119" r:id="rId8" display="https://podminky.urs.cz/item/CS_URS_2024_01/899721111"/>
    <hyperlink ref="F121" r:id="rId9" display="https://podminky.urs.cz/item/CS_URS_2024_01/899722113"/>
    <hyperlink ref="F124" r:id="rId10" display="https://podminky.urs.cz/item/CS_URS_2024_01/949101112"/>
    <hyperlink ref="F127" r:id="rId11" display="https://podminky.urs.cz/item/CS_URS_2024_01/997013211"/>
    <hyperlink ref="F129" r:id="rId12" display="https://podminky.urs.cz/item/CS_URS_2024_01/997013501"/>
    <hyperlink ref="F131" r:id="rId13" display="https://podminky.urs.cz/item/CS_URS_2024_01/997013509"/>
    <hyperlink ref="F134" r:id="rId14" display="https://podminky.urs.cz/item/CS_URS_2024_01/997013869"/>
    <hyperlink ref="F137" r:id="rId15" display="https://podminky.urs.cz/item/CS_URS_2024_01/998276101"/>
    <hyperlink ref="F141" r:id="rId16" display="https://podminky.urs.cz/item/CS_URS_2024_01/721174043"/>
    <hyperlink ref="F143" r:id="rId17" display="https://podminky.urs.cz/item/CS_URS_2024_01/721174044"/>
    <hyperlink ref="F145" r:id="rId18" display="https://podminky.urs.cz/item/CS_URS_2024_01/721175212"/>
    <hyperlink ref="F147" r:id="rId19" display="https://podminky.urs.cz/item/CS_URS_2024_01/721175213"/>
    <hyperlink ref="F149" r:id="rId20" display="https://podminky.urs.cz/item/CS_URS_2024_01/721212124"/>
    <hyperlink ref="F151" r:id="rId21" display="https://podminky.urs.cz/item/CS_URS_2024_01/721249116"/>
    <hyperlink ref="F154" r:id="rId22" display="https://podminky.urs.cz/item/CS_URS_2024_01/721274103"/>
    <hyperlink ref="F156" r:id="rId23" display="https://podminky.urs.cz/item/CS_URS_2024_01/721274125"/>
    <hyperlink ref="F158" r:id="rId24" display="https://podminky.urs.cz/item/CS_URS_2024_01/721290111"/>
    <hyperlink ref="F160" r:id="rId25" display="https://podminky.urs.cz/item/CS_URS_2024_01/998721121"/>
    <hyperlink ref="F163" r:id="rId26" display="https://podminky.urs.cz/item/CS_URS_2024_01/722174022"/>
    <hyperlink ref="F165" r:id="rId27" display="https://podminky.urs.cz/item/CS_URS_2024_01/722174023"/>
    <hyperlink ref="F167" r:id="rId28" display="https://podminky.urs.cz/item/CS_URS_2024_01/722174024"/>
    <hyperlink ref="F169" r:id="rId29" display="https://podminky.urs.cz/item/CS_URS_2024_01/722179191"/>
    <hyperlink ref="F171" r:id="rId30" display="https://podminky.urs.cz/item/CS_URS_2024_01/722179192"/>
    <hyperlink ref="F173" r:id="rId31" display="https://podminky.urs.cz/item/CS_URS_2024_01/722181221"/>
    <hyperlink ref="F175" r:id="rId32" display="https://podminky.urs.cz/item/CS_URS_2024_01/722181222"/>
    <hyperlink ref="F177" r:id="rId33" display="https://podminky.urs.cz/item/CS_URS_2024_01/722181232"/>
    <hyperlink ref="F179" r:id="rId34" display="https://podminky.urs.cz/item/CS_URS_2024_01/722230111"/>
    <hyperlink ref="F181" r:id="rId35" display="https://podminky.urs.cz/item/CS_URS_2024_01/722240123"/>
    <hyperlink ref="F183" r:id="rId36" display="https://podminky.urs.cz/item/CS_URS_2024_01/722290234"/>
    <hyperlink ref="F185" r:id="rId37" display="https://podminky.urs.cz/item/CS_URS_2024_01/722290246"/>
    <hyperlink ref="F188" r:id="rId38" display="https://podminky.urs.cz/item/CS_URS_2024_01/724234109"/>
    <hyperlink ref="F190" r:id="rId39" display="https://podminky.urs.cz/item/CS_URS_2024_01/732421411"/>
    <hyperlink ref="F193" r:id="rId40" display="https://podminky.urs.cz/item/CS_URS_2024_01/725110814"/>
    <hyperlink ref="F195" r:id="rId41" display="https://podminky.urs.cz/item/CS_URS_2024_01/725112022"/>
    <hyperlink ref="F198" r:id="rId42" display="https://podminky.urs.cz/item/CS_URS_2024_01/725121502"/>
    <hyperlink ref="F201" r:id="rId43" display="https://podminky.urs.cz/item/CS_URS_2024_01/725122817"/>
    <hyperlink ref="F203" r:id="rId44" display="https://podminky.urs.cz/item/CS_URS_2024_01/725210821"/>
    <hyperlink ref="F205" r:id="rId45" display="https://podminky.urs.cz/item/CS_URS_2024_01/725211603"/>
    <hyperlink ref="F207" r:id="rId46" display="https://podminky.urs.cz/item/CS_URS_2024_01/725291652"/>
    <hyperlink ref="F210" r:id="rId47" display="https://podminky.urs.cz/item/CS_URS_2024_01/725291653"/>
    <hyperlink ref="F213" r:id="rId48" display="https://podminky.urs.cz/item/CS_URS_2024_01/725291654"/>
    <hyperlink ref="F216" r:id="rId49" display="https://podminky.urs.cz/item/CS_URS_2024_01/725291664"/>
    <hyperlink ref="F219" r:id="rId50" display="https://podminky.urs.cz/item/CS_URS_2024_01/725310823"/>
    <hyperlink ref="F221" r:id="rId51" display="https://podminky.urs.cz/item/CS_URS_2024_01/725311121"/>
    <hyperlink ref="F223" r:id="rId52" display="https://podminky.urs.cz/item/CS_URS_2024_01/725331111"/>
    <hyperlink ref="F225" r:id="rId53" display="https://podminky.urs.cz/item/CS_URS_2024_01/725530826"/>
    <hyperlink ref="F227" r:id="rId54" display="https://podminky.urs.cz/item/CS_URS_2024_01/725819401"/>
    <hyperlink ref="F231" r:id="rId55" display="https://podminky.urs.cz/item/CS_URS_2024_01/725820801"/>
    <hyperlink ref="F233" r:id="rId56" display="https://podminky.urs.cz/item/CS_URS_2024_01/725821329"/>
    <hyperlink ref="F236" r:id="rId57" display="https://podminky.urs.cz/item/CS_URS_2024_01/725822611"/>
    <hyperlink ref="F239" r:id="rId58" display="https://podminky.urs.cz/item/CS_URS_2024_01/725849411"/>
    <hyperlink ref="F243" r:id="rId59" display="https://podminky.urs.cz/item/CS_URS_2024_01/725850800"/>
    <hyperlink ref="F245" r:id="rId60" display="https://podminky.urs.cz/item/CS_URS_2024_01/725851305"/>
    <hyperlink ref="F247" r:id="rId61" display="https://podminky.urs.cz/item/CS_URS_2024_01/725851325"/>
    <hyperlink ref="F249" r:id="rId62" display="https://podminky.urs.cz/item/CS_URS_2024_01/725861102"/>
    <hyperlink ref="F251" r:id="rId63" display="https://podminky.urs.cz/item/CS_URS_2024_01/725862103"/>
    <hyperlink ref="F253" r:id="rId64" display="https://podminky.urs.cz/item/CS_URS_2024_01/998725121"/>
    <hyperlink ref="F256" r:id="rId65" display="https://podminky.urs.cz/item/CS_URS_2024_01/726131041"/>
    <hyperlink ref="F258" r:id="rId66" display="https://podminky.urs.cz/item/CS_URS_2024_01/726191011"/>
    <hyperlink ref="F261" r:id="rId67" display="https://podminky.urs.cz/item/CS_URS_2024_01/998726131"/>
    <hyperlink ref="F264" r:id="rId68" display="https://podminky.urs.cz/item/CS_URS_2024_01/727223125"/>
    <hyperlink ref="F266" r:id="rId69" display="https://podminky.urs.cz/item/CS_URS_2024_01/727223127"/>
    <hyperlink ref="F268" r:id="rId70" display="https://podminky.urs.cz/item/CS_URS_2024_01/998727121"/>
    <hyperlink ref="F271" r:id="rId71" display="https://podminky.urs.cz/item/CS_URS_2024_01/HZS13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2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DESKTOP-4E9B6BU\Administrator</dc:creator>
  <cp:lastModifiedBy>DESKTOP-4E9B6BU\Administrator</cp:lastModifiedBy>
  <dcterms:created xsi:type="dcterms:W3CDTF">2025-03-26T14:53:23Z</dcterms:created>
  <dcterms:modified xsi:type="dcterms:W3CDTF">2025-03-26T14:53:34Z</dcterms:modified>
</cp:coreProperties>
</file>