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Pol'!$A$1:$U$42</definedName>
    <definedName name="_xlnm.Print_Area" localSheetId="1">Stavba!$A$1:$J$53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G52" i="1"/>
  <c r="G51" i="1"/>
  <c r="G50" i="1"/>
  <c r="G49" i="1"/>
  <c r="G48" i="1"/>
  <c r="G47" i="1"/>
  <c r="G39" i="1"/>
  <c r="F39" i="1"/>
  <c r="G32" i="12"/>
  <c r="AC32" i="12"/>
  <c r="AD32" i="12"/>
  <c r="BA11" i="12"/>
  <c r="O8" i="12"/>
  <c r="Q8" i="12"/>
  <c r="U8" i="12"/>
  <c r="G9" i="12"/>
  <c r="G8" i="12" s="1"/>
  <c r="I9" i="12"/>
  <c r="K9" i="12"/>
  <c r="K8" i="12" s="1"/>
  <c r="O9" i="12"/>
  <c r="Q9" i="12"/>
  <c r="U9" i="12"/>
  <c r="G10" i="12"/>
  <c r="M10" i="12" s="1"/>
  <c r="I10" i="12"/>
  <c r="I8" i="12" s="1"/>
  <c r="K10" i="12"/>
  <c r="O10" i="12"/>
  <c r="Q10" i="12"/>
  <c r="U10" i="12"/>
  <c r="G12" i="12"/>
  <c r="M12" i="12" s="1"/>
  <c r="I12" i="12"/>
  <c r="K12" i="12"/>
  <c r="O12" i="12"/>
  <c r="Q12" i="12"/>
  <c r="U12" i="12"/>
  <c r="G13" i="12"/>
  <c r="I13" i="12"/>
  <c r="K13" i="12"/>
  <c r="M13" i="12"/>
  <c r="O13" i="12"/>
  <c r="Q13" i="12"/>
  <c r="U13" i="12"/>
  <c r="G14" i="12"/>
  <c r="I14" i="12"/>
  <c r="K14" i="12"/>
  <c r="M14" i="12"/>
  <c r="O14" i="12"/>
  <c r="U14" i="12"/>
  <c r="G15" i="12"/>
  <c r="I15" i="12"/>
  <c r="K15" i="12"/>
  <c r="M15" i="12"/>
  <c r="O15" i="12"/>
  <c r="Q15" i="12"/>
  <c r="Q14" i="12" s="1"/>
  <c r="U15" i="12"/>
  <c r="Q16" i="12"/>
  <c r="U16" i="12"/>
  <c r="G17" i="12"/>
  <c r="I17" i="12"/>
  <c r="I16" i="12" s="1"/>
  <c r="K17" i="12"/>
  <c r="M17" i="12"/>
  <c r="O17" i="12"/>
  <c r="Q17" i="12"/>
  <c r="U17" i="12"/>
  <c r="G18" i="12"/>
  <c r="G16" i="12" s="1"/>
  <c r="I18" i="12"/>
  <c r="K18" i="12"/>
  <c r="K16" i="12" s="1"/>
  <c r="O18" i="12"/>
  <c r="Q18" i="12"/>
  <c r="U18" i="12"/>
  <c r="G19" i="12"/>
  <c r="M19" i="12" s="1"/>
  <c r="I19" i="12"/>
  <c r="K19" i="12"/>
  <c r="O19" i="12"/>
  <c r="Q19" i="12"/>
  <c r="U19" i="12"/>
  <c r="G20" i="12"/>
  <c r="M20" i="12" s="1"/>
  <c r="I20" i="12"/>
  <c r="K20" i="12"/>
  <c r="O20" i="12"/>
  <c r="Q20" i="12"/>
  <c r="U20" i="12"/>
  <c r="G21" i="12"/>
  <c r="I21" i="12"/>
  <c r="K21" i="12"/>
  <c r="M21" i="12"/>
  <c r="O21" i="12"/>
  <c r="Q21" i="12"/>
  <c r="U21" i="12"/>
  <c r="G23" i="12"/>
  <c r="I23" i="12"/>
  <c r="K23" i="12"/>
  <c r="M23" i="12"/>
  <c r="O23" i="12"/>
  <c r="O16" i="12" s="1"/>
  <c r="Q23" i="12"/>
  <c r="U23" i="12"/>
  <c r="I24" i="12"/>
  <c r="K24" i="12"/>
  <c r="M24" i="12"/>
  <c r="O24" i="12"/>
  <c r="Q24" i="12"/>
  <c r="G25" i="12"/>
  <c r="G24" i="12" s="1"/>
  <c r="I25" i="12"/>
  <c r="K25" i="12"/>
  <c r="M25" i="12"/>
  <c r="O25" i="12"/>
  <c r="Q25" i="12"/>
  <c r="U25" i="12"/>
  <c r="U24" i="12" s="1"/>
  <c r="O26" i="12"/>
  <c r="Q26" i="12"/>
  <c r="U26" i="12"/>
  <c r="G27" i="12"/>
  <c r="G26" i="12" s="1"/>
  <c r="I27" i="12"/>
  <c r="K27" i="12"/>
  <c r="K26" i="12" s="1"/>
  <c r="O27" i="12"/>
  <c r="Q27" i="12"/>
  <c r="U27" i="12"/>
  <c r="G28" i="12"/>
  <c r="M28" i="12" s="1"/>
  <c r="I28" i="12"/>
  <c r="I26" i="12" s="1"/>
  <c r="K28" i="12"/>
  <c r="O28" i="12"/>
  <c r="Q28" i="12"/>
  <c r="U28" i="12"/>
  <c r="G29" i="12"/>
  <c r="I29" i="12"/>
  <c r="K29" i="12"/>
  <c r="O29" i="12"/>
  <c r="U29" i="12"/>
  <c r="G30" i="12"/>
  <c r="I30" i="12"/>
  <c r="K30" i="12"/>
  <c r="M30" i="12"/>
  <c r="M29" i="12" s="1"/>
  <c r="O30" i="12"/>
  <c r="Q30" i="12"/>
  <c r="Q29" i="12" s="1"/>
  <c r="U30" i="12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G53" i="1"/>
  <c r="H53" i="1"/>
  <c r="I53" i="1"/>
  <c r="G27" i="1"/>
  <c r="F40" i="1"/>
  <c r="G40" i="1"/>
  <c r="G25" i="1" s="1"/>
  <c r="G26" i="1" s="1"/>
  <c r="H39" i="1"/>
  <c r="I39" i="1" s="1"/>
  <c r="I40" i="1" s="1"/>
  <c r="J39" i="1" s="1"/>
  <c r="J40" i="1" s="1"/>
  <c r="J28" i="1"/>
  <c r="J26" i="1"/>
  <c r="G38" i="1"/>
  <c r="F38" i="1"/>
  <c r="H32" i="1"/>
  <c r="J23" i="1"/>
  <c r="J24" i="1"/>
  <c r="J25" i="1"/>
  <c r="J27" i="1"/>
  <c r="E24" i="1"/>
  <c r="E26" i="1"/>
  <c r="G28" i="1" l="1"/>
  <c r="G23" i="1"/>
  <c r="M27" i="12"/>
  <c r="M26" i="12" s="1"/>
  <c r="M18" i="12"/>
  <c r="M16" i="12" s="1"/>
  <c r="M9" i="12"/>
  <c r="M8" i="12" s="1"/>
  <c r="I21" i="1"/>
  <c r="G21" i="1"/>
  <c r="E21" i="1"/>
  <c r="H40" i="1"/>
  <c r="G24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<sst xmlns="http://schemas.openxmlformats.org/spreadsheetml/2006/main" count="223" uniqueCount="136">
  <si>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</si>
  <si>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</si>
  <si>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</si>
  <si>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</si>
  <si>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</si>
  <si>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</si>
  <si>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</si>
  <si>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</si>
  <si>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</si>
  <si>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</si>
  <si>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</si>
  <si>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</si>
  <si>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</si>
  <si>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</si>
  <si>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</si>
  <si>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</si>
  <si>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</si>
  <si>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</si>
  <si>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</si>
  <si>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</si>
  <si>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</si>
  <si>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</si>
  <si>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</si>
  <si>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</si>
  <si>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</si>
  <si>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</si>
  <si>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</si>
  <si>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</si>
  <si>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</si>
  <si>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</si>
  <si>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</si>
  <si>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</si>
  <si>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</si>
  <si>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</si>
  <si>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</si>
  <si>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</si>
  <si>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</si>
  <si>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</si>
  <si>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</si>
  <si>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</si>
  <si>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</si>
  <si>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</si>
  <si>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</si>
  <si>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Obec Lochenice</t>
  </si>
  <si>
    <t>Rozpočet:</t>
  </si>
  <si>
    <t>Misto</t>
  </si>
  <si>
    <t>Oprava místních komunikací-úsek 1</t>
  </si>
  <si>
    <t>Celkem za stavbu</t>
  </si>
  <si>
    <t>CZK</t>
  </si>
  <si>
    <t>Rekapitulace dílů</t>
  </si>
  <si>
    <t>Typ dílu</t>
  </si>
  <si>
    <t>1</t>
  </si>
  <si>
    <t>Zemní práce</t>
  </si>
  <si>
    <t>11</t>
  </si>
  <si>
    <t>Přípravné a přidružené práce</t>
  </si>
  <si>
    <t>5</t>
  </si>
  <si>
    <t>Komunikace</t>
  </si>
  <si>
    <t>93</t>
  </si>
  <si>
    <t>Dokončovací práce inž.staveb</t>
  </si>
  <si>
    <t>97</t>
  </si>
  <si>
    <t>Prorážení otvorů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</si>
  <si>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</si>
  <si>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</si>
  <si>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</si>
  <si>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</si>
  <si>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</si>
  <si>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</si>
  <si>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</si>
  <si>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</si>
  <si>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</si>
  <si>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</si>
  <si>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</si>
  <si>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</si>
  <si>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</si>
  <si>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</si>
  <si>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</si>
  <si>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</si>
  <si>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</si>
  <si>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</si>
  <si>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</si>
  <si>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</si>
  <si>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</si>
  <si>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</si>
  <si>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</si>
  <si>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</si>
  <si>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</si>
  <si>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</si>
  <si>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</si>
  <si>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</si>
  <si>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</si>
  <si>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</si>
  <si>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</si>
  <si>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113151219R00</t>
  </si>
  <si>
    <t>Fréz.živič krytu nad 500 m2, bez překážek,tl.10 cm</t>
  </si>
  <si>
    <t>m2</t>
  </si>
  <si>
    <t>POL1_0</t>
  </si>
  <si>
    <t>122100110RA0</t>
  </si>
  <si>
    <t>Odkopávky pro spodní stavbu silnic v hornině 1-4</t>
  </si>
  <si>
    <t>POL2_0</t>
  </si>
  <si>
    <t>hloubka výkopu 450mm</t>
  </si>
  <si>
    <t>POP</t>
  </si>
  <si>
    <t>162701105R00</t>
  </si>
  <si>
    <t>Vodorovné přemístění výkopku z hor.1-4 do 10000 m</t>
  </si>
  <si>
    <t>m3</t>
  </si>
  <si>
    <t>199000002R00</t>
  </si>
  <si>
    <t>Poplatek za skládku horniny 1- 4</t>
  </si>
  <si>
    <t>11-100DIO</t>
  </si>
  <si>
    <t>DIO - zajištění stanovisek DOSS, včetně  zajištění, úpravy DZ po dobu výstavby.</t>
  </si>
  <si>
    <t>soubor</t>
  </si>
  <si>
    <t>569831111R00</t>
  </si>
  <si>
    <t>Zpevnění krajnic štěrkodrtí tloušťky  10 cm</t>
  </si>
  <si>
    <t>564871111R00</t>
  </si>
  <si>
    <t>Podklad ze štěrkodrti po zhutnění tloušťky 25 cm</t>
  </si>
  <si>
    <t>565131111RT2</t>
  </si>
  <si>
    <t>Podklad z obal kamen. ACP 16+, š. do 3 m, tl. 5 cm, plochy 201-1000 m2</t>
  </si>
  <si>
    <t>572751112R00</t>
  </si>
  <si>
    <t>Vyspravení výtluků krytů asf.betonem,1 km nad 10 t</t>
  </si>
  <si>
    <t>t</t>
  </si>
  <si>
    <t>573211111R00</t>
  </si>
  <si>
    <t>Postřik živičný spojovací z asfaltu 0,5-0,7 kg/m2</t>
  </si>
  <si>
    <t>1098*2</t>
  </si>
  <si>
    <t>VV</t>
  </si>
  <si>
    <t>577141212RT2</t>
  </si>
  <si>
    <t>Beton asfalt.ACO 11, tl.5 cm, plochy 201-1000 m2</t>
  </si>
  <si>
    <t>938909611R00</t>
  </si>
  <si>
    <t>Odstranění nánosu na krajnicích tl. do 10 cm</t>
  </si>
  <si>
    <t>979082318R00</t>
  </si>
  <si>
    <t>Vodorovná doprava suti a hmot po suchu do 6000 m</t>
  </si>
  <si>
    <t>979990113R00</t>
  </si>
  <si>
    <t>Poplatek za skládku suti - obalované kam. - asfalt</t>
  </si>
  <si>
    <t>998225111R00</t>
  </si>
  <si>
    <t>Přesun hmot, pozemní komunikace, kryt živičný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</si>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</sst>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0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0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172" fontId="18" fillId="0" borderId="33" xfId="0" applyNumberFormat="1" applyFont="1" applyBorder="1" applyAlignment="1">
      <alignment vertical="top" wrapText="1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26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6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42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45</v>
      </c>
      <c r="C3" s="112"/>
      <c r="D3" s="113" t="s">
        <v>43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44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43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/>
      <c r="E11" s="124"/>
      <c r="F11" s="124"/>
      <c r="G11" s="124"/>
      <c r="H11" s="28" t="s">
        <v>33</v>
      </c>
      <c r="I11" s="128"/>
      <c r="J11" s="11"/>
    </row>
    <row r="12" spans="1:15" ht="15.75" customHeight="1" x14ac:dyDescent="0.2">
      <c r="A12" s="4"/>
      <c r="B12" s="41"/>
      <c r="C12" s="26"/>
      <c r="D12" s="125"/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/>
      <c r="D13" s="126"/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 t="s">
        <v>29</v>
      </c>
      <c r="F15" s="100"/>
      <c r="G15" s="81" t="s">
        <v>30</v>
      </c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>
        <f>SUMIF(F47:F52,A16,G47:G52)+SUMIF(F47:F52,"PSU",G47:G52)</f>
        <v>0</v>
      </c>
      <c r="F16" s="84"/>
      <c r="G16" s="83">
        <f>SUMIF(F47:F52,A16,H47:H52)+SUMIF(F47:F52,"PSU",H47:H52)</f>
        <v>0</v>
      </c>
      <c r="H16" s="84"/>
      <c r="I16" s="83">
        <f>SUMIF(F47:F52,A16,I47:I52)+SUMIF(F47:F52,"PSU",I47:I52)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>
        <f>SUMIF(F47:F52,A17,G47:G52)</f>
        <v>0</v>
      </c>
      <c r="F17" s="84"/>
      <c r="G17" s="83">
        <f>SUMIF(F47:F52,A17,H47:H52)</f>
        <v>0</v>
      </c>
      <c r="H17" s="84"/>
      <c r="I17" s="83">
        <f>SUMIF(F47:F52,A17,I47:I52)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>
        <f>SUMIF(F47:F52,A18,G47:G52)</f>
        <v>0</v>
      </c>
      <c r="F18" s="84"/>
      <c r="G18" s="83">
        <f>SUMIF(F47:F52,A18,H47:H52)</f>
        <v>0</v>
      </c>
      <c r="H18" s="84"/>
      <c r="I18" s="83">
        <f>SUMIF(F47:F52,A18,I47:I52)</f>
        <v>0</v>
      </c>
      <c r="J18" s="93"/>
    </row>
    <row r="19" spans="1:10" ht="23.25" customHeight="1" x14ac:dyDescent="0.2">
      <c r="A19" s="193" t="s">
        <v>63</v>
      </c>
      <c r="B19" s="194" t="s">
        <v>26</v>
      </c>
      <c r="C19" s="58"/>
      <c r="D19" s="59"/>
      <c r="E19" s="83">
        <f>SUMIF(F47:F52,A19,G47:G52)</f>
        <v>0</v>
      </c>
      <c r="F19" s="84"/>
      <c r="G19" s="83">
        <f>SUMIF(F47:F52,A19,H47:H52)</f>
        <v>0</v>
      </c>
      <c r="H19" s="84"/>
      <c r="I19" s="83">
        <f>SUMIF(F47:F52,A19,I47:I52)</f>
        <v>0</v>
      </c>
      <c r="J19" s="93"/>
    </row>
    <row r="20" spans="1:10" ht="23.25" customHeight="1" x14ac:dyDescent="0.2">
      <c r="A20" s="193" t="s">
        <v>64</v>
      </c>
      <c r="B20" s="194" t="s">
        <v>27</v>
      </c>
      <c r="C20" s="58"/>
      <c r="D20" s="59"/>
      <c r="E20" s="83">
        <f>SUMIF(F47:F52,A20,G47:G52)</f>
        <v>0</v>
      </c>
      <c r="F20" s="84"/>
      <c r="G20" s="83">
        <f>SUMIF(F47:F52,A20,H47:H52)</f>
        <v>0</v>
      </c>
      <c r="H20" s="84"/>
      <c r="I20" s="83">
        <f>SUMIF(F47:F52,A20,I47:I52)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>
        <f>SUM(E16:F20)</f>
        <v>0</v>
      </c>
      <c r="F21" s="95"/>
      <c r="G21" s="94">
        <f>SUM(G16:H20)</f>
        <v>0</v>
      </c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48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43161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/>
      <c r="C39" s="138"/>
      <c r="D39" s="139"/>
      <c r="E39" s="139"/>
      <c r="F39" s="147">
        <f>' Pol'!AC32</f>
        <v>0</v>
      </c>
      <c r="G39" s="148">
        <f>' Pol'!AD32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47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49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50</v>
      </c>
      <c r="G46" s="172" t="s">
        <v>29</v>
      </c>
      <c r="H46" s="172" t="s">
        <v>30</v>
      </c>
      <c r="I46" s="173" t="s">
        <v>28</v>
      </c>
      <c r="J46" s="173"/>
    </row>
    <row r="47" spans="1:10" ht="25.5" customHeight="1" x14ac:dyDescent="0.2">
      <c r="A47" s="163"/>
      <c r="B47" s="174" t="s">
        <v>51</v>
      </c>
      <c r="C47" s="175" t="s">
        <v>52</v>
      </c>
      <c r="D47" s="176"/>
      <c r="E47" s="176"/>
      <c r="F47" s="180" t="s">
        <v>23</v>
      </c>
      <c r="G47" s="181">
        <f>' Pol'!I8</f>
        <v>0</v>
      </c>
      <c r="H47" s="181">
        <f>' Pol'!K8</f>
        <v>0</v>
      </c>
      <c r="I47" s="182"/>
      <c r="J47" s="182"/>
    </row>
    <row r="48" spans="1:10" ht="25.5" customHeight="1" x14ac:dyDescent="0.2">
      <c r="A48" s="163"/>
      <c r="B48" s="166" t="s">
        <v>53</v>
      </c>
      <c r="C48" s="165" t="s">
        <v>54</v>
      </c>
      <c r="D48" s="167"/>
      <c r="E48" s="167"/>
      <c r="F48" s="183" t="s">
        <v>23</v>
      </c>
      <c r="G48" s="184">
        <f>' Pol'!I14</f>
        <v>0</v>
      </c>
      <c r="H48" s="184">
        <f>' Pol'!K14</f>
        <v>0</v>
      </c>
      <c r="I48" s="185"/>
      <c r="J48" s="185"/>
    </row>
    <row r="49" spans="1:10" ht="25.5" customHeight="1" x14ac:dyDescent="0.2">
      <c r="A49" s="163"/>
      <c r="B49" s="166" t="s">
        <v>55</v>
      </c>
      <c r="C49" s="165" t="s">
        <v>56</v>
      </c>
      <c r="D49" s="167"/>
      <c r="E49" s="167"/>
      <c r="F49" s="183" t="s">
        <v>23</v>
      </c>
      <c r="G49" s="184">
        <f>' Pol'!I16</f>
        <v>0</v>
      </c>
      <c r="H49" s="184">
        <f>' Pol'!K16</f>
        <v>0</v>
      </c>
      <c r="I49" s="185"/>
      <c r="J49" s="185"/>
    </row>
    <row r="50" spans="1:10" ht="25.5" customHeight="1" x14ac:dyDescent="0.2">
      <c r="A50" s="163"/>
      <c r="B50" s="166" t="s">
        <v>57</v>
      </c>
      <c r="C50" s="165" t="s">
        <v>58</v>
      </c>
      <c r="D50" s="167"/>
      <c r="E50" s="167"/>
      <c r="F50" s="183" t="s">
        <v>23</v>
      </c>
      <c r="G50" s="184">
        <f>' Pol'!I24</f>
        <v>0</v>
      </c>
      <c r="H50" s="184">
        <f>' Pol'!K24</f>
        <v>0</v>
      </c>
      <c r="I50" s="185"/>
      <c r="J50" s="185"/>
    </row>
    <row r="51" spans="1:10" ht="25.5" customHeight="1" x14ac:dyDescent="0.2">
      <c r="A51" s="163"/>
      <c r="B51" s="166" t="s">
        <v>59</v>
      </c>
      <c r="C51" s="165" t="s">
        <v>60</v>
      </c>
      <c r="D51" s="167"/>
      <c r="E51" s="167"/>
      <c r="F51" s="183" t="s">
        <v>23</v>
      </c>
      <c r="G51" s="184">
        <f>' Pol'!I26</f>
        <v>0</v>
      </c>
      <c r="H51" s="184">
        <f>' Pol'!K26</f>
        <v>0</v>
      </c>
      <c r="I51" s="185"/>
      <c r="J51" s="185"/>
    </row>
    <row r="52" spans="1:10" ht="25.5" customHeight="1" x14ac:dyDescent="0.2">
      <c r="A52" s="163"/>
      <c r="B52" s="177" t="s">
        <v>61</v>
      </c>
      <c r="C52" s="178" t="s">
        <v>62</v>
      </c>
      <c r="D52" s="179"/>
      <c r="E52" s="179"/>
      <c r="F52" s="186" t="s">
        <v>23</v>
      </c>
      <c r="G52" s="187">
        <f>' Pol'!I29</f>
        <v>0</v>
      </c>
      <c r="H52" s="187">
        <f>' Pol'!K29</f>
        <v>0</v>
      </c>
      <c r="I52" s="188"/>
      <c r="J52" s="188"/>
    </row>
    <row r="53" spans="1:10" ht="25.5" customHeight="1" x14ac:dyDescent="0.2">
      <c r="A53" s="164"/>
      <c r="B53" s="170" t="s">
        <v>1</v>
      </c>
      <c r="C53" s="170"/>
      <c r="D53" s="171"/>
      <c r="E53" s="171"/>
      <c r="F53" s="189"/>
      <c r="G53" s="190">
        <f>SUM(G47:G52)</f>
        <v>0</v>
      </c>
      <c r="H53" s="190">
        <f>SUM(H47:H52)</f>
        <v>0</v>
      </c>
      <c r="I53" s="191">
        <f>SUM(I47:I52)</f>
        <v>0</v>
      </c>
      <c r="J53" s="191"/>
    </row>
    <row r="54" spans="1:10" x14ac:dyDescent="0.2">
      <c r="F54" s="192"/>
      <c r="G54" s="130"/>
      <c r="H54" s="192"/>
      <c r="I54" s="130"/>
      <c r="J54" s="130"/>
    </row>
    <row r="55" spans="1:10" x14ac:dyDescent="0.2">
      <c r="F55" s="192"/>
      <c r="G55" s="130"/>
      <c r="H55" s="192"/>
      <c r="I55" s="130"/>
      <c r="J55" s="130"/>
    </row>
    <row r="56" spans="1:10" x14ac:dyDescent="0.2">
      <c r="F56" s="192"/>
      <c r="G56" s="130"/>
      <c r="H56" s="192"/>
      <c r="I56" s="130"/>
      <c r="J56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1">
    <mergeCell ref="I52:J52"/>
    <mergeCell ref="C52:E52"/>
    <mergeCell ref="I53:J53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2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5" t="s">
        <v>6</v>
      </c>
      <c r="B1" s="195"/>
      <c r="C1" s="195"/>
      <c r="D1" s="195"/>
      <c r="E1" s="195"/>
      <c r="F1" s="195"/>
      <c r="G1" s="195"/>
      <c r="AE1" t="s">
        <v>66</v>
      </c>
    </row>
    <row r="2" spans="1:60" ht="24.95" customHeight="1" x14ac:dyDescent="0.2">
      <c r="A2" s="202" t="s">
        <v>65</v>
      </c>
      <c r="B2" s="196"/>
      <c r="C2" s="197" t="s">
        <v>46</v>
      </c>
      <c r="D2" s="198"/>
      <c r="E2" s="198"/>
      <c r="F2" s="198"/>
      <c r="G2" s="204"/>
      <c r="AE2" t="s">
        <v>67</v>
      </c>
    </row>
    <row r="3" spans="1:60" ht="24.95" customHeight="1" x14ac:dyDescent="0.2">
      <c r="A3" s="203" t="s">
        <v>7</v>
      </c>
      <c r="B3" s="201"/>
      <c r="C3" s="199" t="s">
        <v>43</v>
      </c>
      <c r="D3" s="200"/>
      <c r="E3" s="200"/>
      <c r="F3" s="200"/>
      <c r="G3" s="205"/>
      <c r="AE3" t="s">
        <v>68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69</v>
      </c>
    </row>
    <row r="5" spans="1:60" hidden="1" x14ac:dyDescent="0.2">
      <c r="A5" s="206" t="s">
        <v>70</v>
      </c>
      <c r="B5" s="207"/>
      <c r="C5" s="208"/>
      <c r="D5" s="209"/>
      <c r="E5" s="209"/>
      <c r="F5" s="209"/>
      <c r="G5" s="210"/>
      <c r="AE5" t="s">
        <v>71</v>
      </c>
    </row>
    <row r="7" spans="1:60" ht="38.25" x14ac:dyDescent="0.2">
      <c r="A7" s="216" t="s">
        <v>72</v>
      </c>
      <c r="B7" s="217" t="s">
        <v>73</v>
      </c>
      <c r="C7" s="217" t="s">
        <v>74</v>
      </c>
      <c r="D7" s="216" t="s">
        <v>75</v>
      </c>
      <c r="E7" s="216" t="s">
        <v>76</v>
      </c>
      <c r="F7" s="211" t="s">
        <v>77</v>
      </c>
      <c r="G7" s="237" t="s">
        <v>28</v>
      </c>
      <c r="H7" s="238" t="s">
        <v>29</v>
      </c>
      <c r="I7" s="238" t="s">
        <v>78</v>
      </c>
      <c r="J7" s="238" t="s">
        <v>30</v>
      </c>
      <c r="K7" s="238" t="s">
        <v>79</v>
      </c>
      <c r="L7" s="238" t="s">
        <v>80</v>
      </c>
      <c r="M7" s="238" t="s">
        <v>81</v>
      </c>
      <c r="N7" s="238" t="s">
        <v>82</v>
      </c>
      <c r="O7" s="238" t="s">
        <v>83</v>
      </c>
      <c r="P7" s="238" t="s">
        <v>84</v>
      </c>
      <c r="Q7" s="238" t="s">
        <v>85</v>
      </c>
      <c r="R7" s="238" t="s">
        <v>86</v>
      </c>
      <c r="S7" s="238" t="s">
        <v>87</v>
      </c>
      <c r="T7" s="238" t="s">
        <v>88</v>
      </c>
      <c r="U7" s="219" t="s">
        <v>89</v>
      </c>
    </row>
    <row r="8" spans="1:60" x14ac:dyDescent="0.2">
      <c r="A8" s="239" t="s">
        <v>90</v>
      </c>
      <c r="B8" s="240" t="s">
        <v>51</v>
      </c>
      <c r="C8" s="241" t="s">
        <v>52</v>
      </c>
      <c r="D8" s="218"/>
      <c r="E8" s="242"/>
      <c r="F8" s="243"/>
      <c r="G8" s="243">
        <f>SUMIF(AE9:AE13,"&lt;&gt;NOR",G9:G13)</f>
        <v>0</v>
      </c>
      <c r="H8" s="243"/>
      <c r="I8" s="243">
        <f>SUM(I9:I13)</f>
        <v>0</v>
      </c>
      <c r="J8" s="243"/>
      <c r="K8" s="243">
        <f>SUM(K9:K13)</f>
        <v>0</v>
      </c>
      <c r="L8" s="243"/>
      <c r="M8" s="243">
        <f>SUM(M9:M13)</f>
        <v>0</v>
      </c>
      <c r="N8" s="218"/>
      <c r="O8" s="218">
        <f>SUM(O9:O13)</f>
        <v>0</v>
      </c>
      <c r="P8" s="218"/>
      <c r="Q8" s="218">
        <f>SUM(Q9:Q13)</f>
        <v>27.94</v>
      </c>
      <c r="R8" s="218"/>
      <c r="S8" s="218"/>
      <c r="T8" s="239"/>
      <c r="U8" s="218">
        <f>SUM(U9:U13)</f>
        <v>42.300000000000004</v>
      </c>
      <c r="AE8" t="s">
        <v>91</v>
      </c>
    </row>
    <row r="9" spans="1:60" outlineLevel="1" x14ac:dyDescent="0.2">
      <c r="A9" s="213">
        <v>1</v>
      </c>
      <c r="B9" s="220" t="s">
        <v>92</v>
      </c>
      <c r="C9" s="265" t="s">
        <v>93</v>
      </c>
      <c r="D9" s="222" t="s">
        <v>94</v>
      </c>
      <c r="E9" s="228">
        <v>127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22">
        <v>0</v>
      </c>
      <c r="O9" s="222">
        <f>ROUND(E9*N9,5)</f>
        <v>0</v>
      </c>
      <c r="P9" s="222">
        <v>0.22</v>
      </c>
      <c r="Q9" s="222">
        <f>ROUND(E9*P9,5)</f>
        <v>27.94</v>
      </c>
      <c r="R9" s="222"/>
      <c r="S9" s="222"/>
      <c r="T9" s="223">
        <v>5.96E-2</v>
      </c>
      <c r="U9" s="222">
        <f>ROUND(E9*T9,2)</f>
        <v>7.57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95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13">
        <v>2</v>
      </c>
      <c r="B10" s="220" t="s">
        <v>96</v>
      </c>
      <c r="C10" s="265" t="s">
        <v>97</v>
      </c>
      <c r="D10" s="222" t="s">
        <v>94</v>
      </c>
      <c r="E10" s="228">
        <v>250</v>
      </c>
      <c r="F10" s="232"/>
      <c r="G10" s="233">
        <f>ROUND(E10*F10,2)</f>
        <v>0</v>
      </c>
      <c r="H10" s="232"/>
      <c r="I10" s="233">
        <f>ROUND(E10*H10,2)</f>
        <v>0</v>
      </c>
      <c r="J10" s="232"/>
      <c r="K10" s="233">
        <f>ROUND(E10*J10,2)</f>
        <v>0</v>
      </c>
      <c r="L10" s="233">
        <v>21</v>
      </c>
      <c r="M10" s="233">
        <f>G10*(1+L10/100)</f>
        <v>0</v>
      </c>
      <c r="N10" s="222">
        <v>0</v>
      </c>
      <c r="O10" s="222">
        <f>ROUND(E10*N10,5)</f>
        <v>0</v>
      </c>
      <c r="P10" s="222">
        <v>0</v>
      </c>
      <c r="Q10" s="222">
        <f>ROUND(E10*P10,5)</f>
        <v>0</v>
      </c>
      <c r="R10" s="222"/>
      <c r="S10" s="222"/>
      <c r="T10" s="223">
        <v>0.13450000000000001</v>
      </c>
      <c r="U10" s="222">
        <f>ROUND(E10*T10,2)</f>
        <v>33.630000000000003</v>
      </c>
      <c r="V10" s="212"/>
      <c r="W10" s="212"/>
      <c r="X10" s="212"/>
      <c r="Y10" s="212"/>
      <c r="Z10" s="212"/>
      <c r="AA10" s="212"/>
      <c r="AB10" s="212"/>
      <c r="AC10" s="212"/>
      <c r="AD10" s="212"/>
      <c r="AE10" s="212" t="s">
        <v>98</v>
      </c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13"/>
      <c r="B11" s="220"/>
      <c r="C11" s="266" t="s">
        <v>99</v>
      </c>
      <c r="D11" s="224"/>
      <c r="E11" s="229"/>
      <c r="F11" s="234"/>
      <c r="G11" s="235"/>
      <c r="H11" s="233"/>
      <c r="I11" s="233"/>
      <c r="J11" s="233"/>
      <c r="K11" s="233"/>
      <c r="L11" s="233"/>
      <c r="M11" s="233"/>
      <c r="N11" s="222"/>
      <c r="O11" s="222"/>
      <c r="P11" s="222"/>
      <c r="Q11" s="222"/>
      <c r="R11" s="222"/>
      <c r="S11" s="222"/>
      <c r="T11" s="223"/>
      <c r="U11" s="222"/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100</v>
      </c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5" t="str">
        <f>C11</f>
        <v>hloubka výkopu 450mm</v>
      </c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13">
        <v>3</v>
      </c>
      <c r="B12" s="220" t="s">
        <v>101</v>
      </c>
      <c r="C12" s="265" t="s">
        <v>102</v>
      </c>
      <c r="D12" s="222" t="s">
        <v>103</v>
      </c>
      <c r="E12" s="228">
        <v>100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22">
        <v>0</v>
      </c>
      <c r="O12" s="222">
        <f>ROUND(E12*N12,5)</f>
        <v>0</v>
      </c>
      <c r="P12" s="222">
        <v>0</v>
      </c>
      <c r="Q12" s="222">
        <f>ROUND(E12*P12,5)</f>
        <v>0</v>
      </c>
      <c r="R12" s="222"/>
      <c r="S12" s="222"/>
      <c r="T12" s="223">
        <v>1.0999999999999999E-2</v>
      </c>
      <c r="U12" s="222">
        <f>ROUND(E12*T12,2)</f>
        <v>1.1000000000000001</v>
      </c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95</v>
      </c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13">
        <v>4</v>
      </c>
      <c r="B13" s="220" t="s">
        <v>104</v>
      </c>
      <c r="C13" s="265" t="s">
        <v>105</v>
      </c>
      <c r="D13" s="222" t="s">
        <v>103</v>
      </c>
      <c r="E13" s="228">
        <v>100</v>
      </c>
      <c r="F13" s="232"/>
      <c r="G13" s="233">
        <f>ROUND(E13*F13,2)</f>
        <v>0</v>
      </c>
      <c r="H13" s="232"/>
      <c r="I13" s="233">
        <f>ROUND(E13*H13,2)</f>
        <v>0</v>
      </c>
      <c r="J13" s="232"/>
      <c r="K13" s="233">
        <f>ROUND(E13*J13,2)</f>
        <v>0</v>
      </c>
      <c r="L13" s="233">
        <v>21</v>
      </c>
      <c r="M13" s="233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0</v>
      </c>
      <c r="U13" s="222">
        <f>ROUND(E13*T13,2)</f>
        <v>0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95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x14ac:dyDescent="0.2">
      <c r="A14" s="214" t="s">
        <v>90</v>
      </c>
      <c r="B14" s="221" t="s">
        <v>53</v>
      </c>
      <c r="C14" s="267" t="s">
        <v>54</v>
      </c>
      <c r="D14" s="225"/>
      <c r="E14" s="230"/>
      <c r="F14" s="236"/>
      <c r="G14" s="236">
        <f>SUMIF(AE15:AE15,"&lt;&gt;NOR",G15:G15)</f>
        <v>0</v>
      </c>
      <c r="H14" s="236"/>
      <c r="I14" s="236">
        <f>SUM(I15:I15)</f>
        <v>0</v>
      </c>
      <c r="J14" s="236"/>
      <c r="K14" s="236">
        <f>SUM(K15:K15)</f>
        <v>0</v>
      </c>
      <c r="L14" s="236"/>
      <c r="M14" s="236">
        <f>SUM(M15:M15)</f>
        <v>0</v>
      </c>
      <c r="N14" s="225"/>
      <c r="O14" s="225">
        <f>SUM(O15:O15)</f>
        <v>0</v>
      </c>
      <c r="P14" s="225"/>
      <c r="Q14" s="225">
        <f>SUM(Q15:Q15)</f>
        <v>0</v>
      </c>
      <c r="R14" s="225"/>
      <c r="S14" s="225"/>
      <c r="T14" s="226"/>
      <c r="U14" s="225">
        <f>SUM(U15:U15)</f>
        <v>0</v>
      </c>
      <c r="AE14" t="s">
        <v>91</v>
      </c>
    </row>
    <row r="15" spans="1:60" ht="22.5" outlineLevel="1" x14ac:dyDescent="0.2">
      <c r="A15" s="213">
        <v>5</v>
      </c>
      <c r="B15" s="220" t="s">
        <v>106</v>
      </c>
      <c r="C15" s="265" t="s">
        <v>107</v>
      </c>
      <c r="D15" s="222" t="s">
        <v>108</v>
      </c>
      <c r="E15" s="228">
        <v>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22">
        <v>0</v>
      </c>
      <c r="O15" s="222">
        <f>ROUND(E15*N15,5)</f>
        <v>0</v>
      </c>
      <c r="P15" s="222">
        <v>0</v>
      </c>
      <c r="Q15" s="222">
        <f>ROUND(E15*P15,5)</f>
        <v>0</v>
      </c>
      <c r="R15" s="222"/>
      <c r="S15" s="222"/>
      <c r="T15" s="223">
        <v>0</v>
      </c>
      <c r="U15" s="222">
        <f>ROUND(E15*T15,2)</f>
        <v>0</v>
      </c>
      <c r="V15" s="212"/>
      <c r="W15" s="212"/>
      <c r="X15" s="212"/>
      <c r="Y15" s="212"/>
      <c r="Z15" s="212"/>
      <c r="AA15" s="212"/>
      <c r="AB15" s="212"/>
      <c r="AC15" s="212"/>
      <c r="AD15" s="212"/>
      <c r="AE15" s="212" t="s">
        <v>95</v>
      </c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x14ac:dyDescent="0.2">
      <c r="A16" s="214" t="s">
        <v>90</v>
      </c>
      <c r="B16" s="221" t="s">
        <v>55</v>
      </c>
      <c r="C16" s="267" t="s">
        <v>56</v>
      </c>
      <c r="D16" s="225"/>
      <c r="E16" s="230"/>
      <c r="F16" s="236"/>
      <c r="G16" s="236">
        <f>SUMIF(AE17:AE23,"&lt;&gt;NOR",G17:G23)</f>
        <v>0</v>
      </c>
      <c r="H16" s="236"/>
      <c r="I16" s="236">
        <f>SUM(I17:I23)</f>
        <v>0</v>
      </c>
      <c r="J16" s="236"/>
      <c r="K16" s="236">
        <f>SUM(K17:K23)</f>
        <v>0</v>
      </c>
      <c r="L16" s="236"/>
      <c r="M16" s="236">
        <f>SUM(M17:M23)</f>
        <v>0</v>
      </c>
      <c r="N16" s="225"/>
      <c r="O16" s="225">
        <f>SUM(O17:O23)</f>
        <v>519.75259000000005</v>
      </c>
      <c r="P16" s="225"/>
      <c r="Q16" s="225">
        <f>SUM(Q17:Q23)</f>
        <v>0</v>
      </c>
      <c r="R16" s="225"/>
      <c r="S16" s="225"/>
      <c r="T16" s="226"/>
      <c r="U16" s="225">
        <f>SUM(U17:U23)</f>
        <v>677.3900000000001</v>
      </c>
      <c r="AE16" t="s">
        <v>91</v>
      </c>
    </row>
    <row r="17" spans="1:60" outlineLevel="1" x14ac:dyDescent="0.2">
      <c r="A17" s="213">
        <v>6</v>
      </c>
      <c r="B17" s="220" t="s">
        <v>109</v>
      </c>
      <c r="C17" s="265" t="s">
        <v>110</v>
      </c>
      <c r="D17" s="222" t="s">
        <v>94</v>
      </c>
      <c r="E17" s="228">
        <v>218</v>
      </c>
      <c r="F17" s="232"/>
      <c r="G17" s="233">
        <f>ROUND(E17*F17,2)</f>
        <v>0</v>
      </c>
      <c r="H17" s="232"/>
      <c r="I17" s="233">
        <f>ROUND(E17*H17,2)</f>
        <v>0</v>
      </c>
      <c r="J17" s="232"/>
      <c r="K17" s="233">
        <f>ROUND(E17*J17,2)</f>
        <v>0</v>
      </c>
      <c r="L17" s="233">
        <v>21</v>
      </c>
      <c r="M17" s="233">
        <f>G17*(1+L17/100)</f>
        <v>0</v>
      </c>
      <c r="N17" s="222">
        <v>0.18776000000000001</v>
      </c>
      <c r="O17" s="222">
        <f>ROUND(E17*N17,5)</f>
        <v>40.93168</v>
      </c>
      <c r="P17" s="222">
        <v>0</v>
      </c>
      <c r="Q17" s="222">
        <f>ROUND(E17*P17,5)</f>
        <v>0</v>
      </c>
      <c r="R17" s="222"/>
      <c r="S17" s="222"/>
      <c r="T17" s="223">
        <v>5.1999999999999998E-2</v>
      </c>
      <c r="U17" s="222">
        <f>ROUND(E17*T17,2)</f>
        <v>11.34</v>
      </c>
      <c r="V17" s="212"/>
      <c r="W17" s="212"/>
      <c r="X17" s="212"/>
      <c r="Y17" s="212"/>
      <c r="Z17" s="212"/>
      <c r="AA17" s="212"/>
      <c r="AB17" s="212"/>
      <c r="AC17" s="212"/>
      <c r="AD17" s="212"/>
      <c r="AE17" s="212" t="s">
        <v>95</v>
      </c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13">
        <v>7</v>
      </c>
      <c r="B18" s="220" t="s">
        <v>111</v>
      </c>
      <c r="C18" s="265" t="s">
        <v>112</v>
      </c>
      <c r="D18" s="222" t="s">
        <v>94</v>
      </c>
      <c r="E18" s="228">
        <v>250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21</v>
      </c>
      <c r="M18" s="233">
        <f>G18*(1+L18/100)</f>
        <v>0</v>
      </c>
      <c r="N18" s="222">
        <v>0.55125000000000002</v>
      </c>
      <c r="O18" s="222">
        <f>ROUND(E18*N18,5)</f>
        <v>137.8125</v>
      </c>
      <c r="P18" s="222">
        <v>0</v>
      </c>
      <c r="Q18" s="222">
        <f>ROUND(E18*P18,5)</f>
        <v>0</v>
      </c>
      <c r="R18" s="222"/>
      <c r="S18" s="222"/>
      <c r="T18" s="223">
        <v>2.7E-2</v>
      </c>
      <c r="U18" s="222">
        <f>ROUND(E18*T18,2)</f>
        <v>6.75</v>
      </c>
      <c r="V18" s="212"/>
      <c r="W18" s="212"/>
      <c r="X18" s="212"/>
      <c r="Y18" s="212"/>
      <c r="Z18" s="212"/>
      <c r="AA18" s="212"/>
      <c r="AB18" s="212"/>
      <c r="AC18" s="212"/>
      <c r="AD18" s="212"/>
      <c r="AE18" s="212" t="s">
        <v>95</v>
      </c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13">
        <v>8</v>
      </c>
      <c r="B19" s="220" t="s">
        <v>113</v>
      </c>
      <c r="C19" s="265" t="s">
        <v>114</v>
      </c>
      <c r="D19" s="222" t="s">
        <v>94</v>
      </c>
      <c r="E19" s="228">
        <v>250</v>
      </c>
      <c r="F19" s="232"/>
      <c r="G19" s="233">
        <f>ROUND(E19*F19,2)</f>
        <v>0</v>
      </c>
      <c r="H19" s="232"/>
      <c r="I19" s="233">
        <f>ROUND(E19*H19,2)</f>
        <v>0</v>
      </c>
      <c r="J19" s="232"/>
      <c r="K19" s="233">
        <f>ROUND(E19*J19,2)</f>
        <v>0</v>
      </c>
      <c r="L19" s="233">
        <v>21</v>
      </c>
      <c r="M19" s="233">
        <f>G19*(1+L19/100)</f>
        <v>0</v>
      </c>
      <c r="N19" s="222">
        <v>0.13188</v>
      </c>
      <c r="O19" s="222">
        <f>ROUND(E19*N19,5)</f>
        <v>32.97</v>
      </c>
      <c r="P19" s="222">
        <v>0</v>
      </c>
      <c r="Q19" s="222">
        <f>ROUND(E19*P19,5)</f>
        <v>0</v>
      </c>
      <c r="R19" s="222"/>
      <c r="S19" s="222"/>
      <c r="T19" s="223">
        <v>4.9000000000000002E-2</v>
      </c>
      <c r="U19" s="222">
        <f>ROUND(E19*T19,2)</f>
        <v>12.25</v>
      </c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95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13">
        <v>9</v>
      </c>
      <c r="B20" s="220" t="s">
        <v>115</v>
      </c>
      <c r="C20" s="265" t="s">
        <v>116</v>
      </c>
      <c r="D20" s="222" t="s">
        <v>117</v>
      </c>
      <c r="E20" s="228">
        <v>164.7</v>
      </c>
      <c r="F20" s="232"/>
      <c r="G20" s="233">
        <f>ROUND(E20*F20,2)</f>
        <v>0</v>
      </c>
      <c r="H20" s="232"/>
      <c r="I20" s="233">
        <f>ROUND(E20*H20,2)</f>
        <v>0</v>
      </c>
      <c r="J20" s="232"/>
      <c r="K20" s="233">
        <f>ROUND(E20*J20,2)</f>
        <v>0</v>
      </c>
      <c r="L20" s="233">
        <v>21</v>
      </c>
      <c r="M20" s="233">
        <f>G20*(1+L20/100)</f>
        <v>0</v>
      </c>
      <c r="N20" s="222">
        <v>1.0145</v>
      </c>
      <c r="O20" s="222">
        <f>ROUND(E20*N20,5)</f>
        <v>167.08815000000001</v>
      </c>
      <c r="P20" s="222">
        <v>0</v>
      </c>
      <c r="Q20" s="222">
        <f>ROUND(E20*P20,5)</f>
        <v>0</v>
      </c>
      <c r="R20" s="222"/>
      <c r="S20" s="222"/>
      <c r="T20" s="223">
        <v>3.4220000000000002</v>
      </c>
      <c r="U20" s="222">
        <f>ROUND(E20*T20,2)</f>
        <v>563.6</v>
      </c>
      <c r="V20" s="212"/>
      <c r="W20" s="212"/>
      <c r="X20" s="212"/>
      <c r="Y20" s="212"/>
      <c r="Z20" s="212"/>
      <c r="AA20" s="212"/>
      <c r="AB20" s="212"/>
      <c r="AC20" s="212"/>
      <c r="AD20" s="212"/>
      <c r="AE20" s="212" t="s">
        <v>95</v>
      </c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13">
        <v>10</v>
      </c>
      <c r="B21" s="220" t="s">
        <v>118</v>
      </c>
      <c r="C21" s="265" t="s">
        <v>119</v>
      </c>
      <c r="D21" s="222" t="s">
        <v>94</v>
      </c>
      <c r="E21" s="228">
        <v>2196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21</v>
      </c>
      <c r="M21" s="233">
        <f>G21*(1+L21/100)</f>
        <v>0</v>
      </c>
      <c r="N21" s="222">
        <v>6.0999999999999997E-4</v>
      </c>
      <c r="O21" s="222">
        <f>ROUND(E21*N21,5)</f>
        <v>1.3395600000000001</v>
      </c>
      <c r="P21" s="222">
        <v>0</v>
      </c>
      <c r="Q21" s="222">
        <f>ROUND(E21*P21,5)</f>
        <v>0</v>
      </c>
      <c r="R21" s="222"/>
      <c r="S21" s="222"/>
      <c r="T21" s="223">
        <v>2E-3</v>
      </c>
      <c r="U21" s="222">
        <f>ROUND(E21*T21,2)</f>
        <v>4.3899999999999997</v>
      </c>
      <c r="V21" s="212"/>
      <c r="W21" s="212"/>
      <c r="X21" s="212"/>
      <c r="Y21" s="212"/>
      <c r="Z21" s="212"/>
      <c r="AA21" s="212"/>
      <c r="AB21" s="212"/>
      <c r="AC21" s="212"/>
      <c r="AD21" s="212"/>
      <c r="AE21" s="212" t="s">
        <v>95</v>
      </c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13"/>
      <c r="B22" s="220"/>
      <c r="C22" s="268" t="s">
        <v>120</v>
      </c>
      <c r="D22" s="227"/>
      <c r="E22" s="231">
        <v>2196</v>
      </c>
      <c r="F22" s="233"/>
      <c r="G22" s="233"/>
      <c r="H22" s="233"/>
      <c r="I22" s="233"/>
      <c r="J22" s="233"/>
      <c r="K22" s="233"/>
      <c r="L22" s="233"/>
      <c r="M22" s="233"/>
      <c r="N22" s="222"/>
      <c r="O22" s="222"/>
      <c r="P22" s="222"/>
      <c r="Q22" s="222"/>
      <c r="R22" s="222"/>
      <c r="S22" s="222"/>
      <c r="T22" s="223"/>
      <c r="U22" s="222"/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121</v>
      </c>
      <c r="AF22" s="212">
        <v>0</v>
      </c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13">
        <v>11</v>
      </c>
      <c r="B23" s="220" t="s">
        <v>122</v>
      </c>
      <c r="C23" s="265" t="s">
        <v>123</v>
      </c>
      <c r="D23" s="222" t="s">
        <v>94</v>
      </c>
      <c r="E23" s="228">
        <v>1098</v>
      </c>
      <c r="F23" s="232"/>
      <c r="G23" s="233">
        <f>ROUND(E23*F23,2)</f>
        <v>0</v>
      </c>
      <c r="H23" s="232"/>
      <c r="I23" s="233">
        <f>ROUND(E23*H23,2)</f>
        <v>0</v>
      </c>
      <c r="J23" s="232"/>
      <c r="K23" s="233">
        <f>ROUND(E23*J23,2)</f>
        <v>0</v>
      </c>
      <c r="L23" s="233">
        <v>21</v>
      </c>
      <c r="M23" s="233">
        <f>G23*(1+L23/100)</f>
        <v>0</v>
      </c>
      <c r="N23" s="222">
        <v>0.12715000000000001</v>
      </c>
      <c r="O23" s="222">
        <f>ROUND(E23*N23,5)</f>
        <v>139.61070000000001</v>
      </c>
      <c r="P23" s="222">
        <v>0</v>
      </c>
      <c r="Q23" s="222">
        <f>ROUND(E23*P23,5)</f>
        <v>0</v>
      </c>
      <c r="R23" s="222"/>
      <c r="S23" s="222"/>
      <c r="T23" s="223">
        <v>7.1999999999999995E-2</v>
      </c>
      <c r="U23" s="222">
        <f>ROUND(E23*T23,2)</f>
        <v>79.06</v>
      </c>
      <c r="V23" s="212"/>
      <c r="W23" s="212"/>
      <c r="X23" s="212"/>
      <c r="Y23" s="212"/>
      <c r="Z23" s="212"/>
      <c r="AA23" s="212"/>
      <c r="AB23" s="212"/>
      <c r="AC23" s="212"/>
      <c r="AD23" s="212"/>
      <c r="AE23" s="212" t="s">
        <v>95</v>
      </c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x14ac:dyDescent="0.2">
      <c r="A24" s="214" t="s">
        <v>90</v>
      </c>
      <c r="B24" s="221" t="s">
        <v>57</v>
      </c>
      <c r="C24" s="267" t="s">
        <v>58</v>
      </c>
      <c r="D24" s="225"/>
      <c r="E24" s="230"/>
      <c r="F24" s="236"/>
      <c r="G24" s="236">
        <f>SUMIF(AE25:AE25,"&lt;&gt;NOR",G25:G25)</f>
        <v>0</v>
      </c>
      <c r="H24" s="236"/>
      <c r="I24" s="236">
        <f>SUM(I25:I25)</f>
        <v>0</v>
      </c>
      <c r="J24" s="236"/>
      <c r="K24" s="236">
        <f>SUM(K25:K25)</f>
        <v>0</v>
      </c>
      <c r="L24" s="236"/>
      <c r="M24" s="236">
        <f>SUM(M25:M25)</f>
        <v>0</v>
      </c>
      <c r="N24" s="225"/>
      <c r="O24" s="225">
        <f>SUM(O25:O25)</f>
        <v>0</v>
      </c>
      <c r="P24" s="225"/>
      <c r="Q24" s="225">
        <f>SUM(Q25:Q25)</f>
        <v>27.468</v>
      </c>
      <c r="R24" s="225"/>
      <c r="S24" s="225"/>
      <c r="T24" s="226"/>
      <c r="U24" s="225">
        <f>SUM(U25:U25)</f>
        <v>7.41</v>
      </c>
      <c r="AE24" t="s">
        <v>91</v>
      </c>
    </row>
    <row r="25" spans="1:60" outlineLevel="1" x14ac:dyDescent="0.2">
      <c r="A25" s="213">
        <v>12</v>
      </c>
      <c r="B25" s="220" t="s">
        <v>124</v>
      </c>
      <c r="C25" s="265" t="s">
        <v>125</v>
      </c>
      <c r="D25" s="222" t="s">
        <v>94</v>
      </c>
      <c r="E25" s="228">
        <v>218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21</v>
      </c>
      <c r="M25" s="233">
        <f>G25*(1+L25/100)</f>
        <v>0</v>
      </c>
      <c r="N25" s="222">
        <v>0</v>
      </c>
      <c r="O25" s="222">
        <f>ROUND(E25*N25,5)</f>
        <v>0</v>
      </c>
      <c r="P25" s="222">
        <v>0.126</v>
      </c>
      <c r="Q25" s="222">
        <f>ROUND(E25*P25,5)</f>
        <v>27.468</v>
      </c>
      <c r="R25" s="222"/>
      <c r="S25" s="222"/>
      <c r="T25" s="223">
        <v>3.4000000000000002E-2</v>
      </c>
      <c r="U25" s="222">
        <f>ROUND(E25*T25,2)</f>
        <v>7.41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 t="s">
        <v>95</v>
      </c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x14ac:dyDescent="0.2">
      <c r="A26" s="214" t="s">
        <v>90</v>
      </c>
      <c r="B26" s="221" t="s">
        <v>59</v>
      </c>
      <c r="C26" s="267" t="s">
        <v>60</v>
      </c>
      <c r="D26" s="225"/>
      <c r="E26" s="230"/>
      <c r="F26" s="236"/>
      <c r="G26" s="236">
        <f>SUMIF(AE27:AE28,"&lt;&gt;NOR",G27:G28)</f>
        <v>0</v>
      </c>
      <c r="H26" s="236"/>
      <c r="I26" s="236">
        <f>SUM(I27:I28)</f>
        <v>0</v>
      </c>
      <c r="J26" s="236"/>
      <c r="K26" s="236">
        <f>SUM(K27:K28)</f>
        <v>0</v>
      </c>
      <c r="L26" s="236"/>
      <c r="M26" s="236">
        <f>SUM(M27:M28)</f>
        <v>0</v>
      </c>
      <c r="N26" s="225"/>
      <c r="O26" s="225">
        <f>SUM(O27:O28)</f>
        <v>0</v>
      </c>
      <c r="P26" s="225"/>
      <c r="Q26" s="225">
        <f>SUM(Q27:Q28)</f>
        <v>0</v>
      </c>
      <c r="R26" s="225"/>
      <c r="S26" s="225"/>
      <c r="T26" s="226"/>
      <c r="U26" s="225">
        <f>SUM(U27:U28)</f>
        <v>0</v>
      </c>
      <c r="AE26" t="s">
        <v>91</v>
      </c>
    </row>
    <row r="27" spans="1:60" outlineLevel="1" x14ac:dyDescent="0.2">
      <c r="A27" s="213">
        <v>13</v>
      </c>
      <c r="B27" s="220" t="s">
        <v>126</v>
      </c>
      <c r="C27" s="265" t="s">
        <v>127</v>
      </c>
      <c r="D27" s="222" t="s">
        <v>117</v>
      </c>
      <c r="E27" s="228">
        <v>27.94</v>
      </c>
      <c r="F27" s="232"/>
      <c r="G27" s="233">
        <f>ROUND(E27*F27,2)</f>
        <v>0</v>
      </c>
      <c r="H27" s="232"/>
      <c r="I27" s="233">
        <f>ROUND(E27*H27,2)</f>
        <v>0</v>
      </c>
      <c r="J27" s="232"/>
      <c r="K27" s="233">
        <f>ROUND(E27*J27,2)</f>
        <v>0</v>
      </c>
      <c r="L27" s="233">
        <v>21</v>
      </c>
      <c r="M27" s="233">
        <f>G27*(1+L27/100)</f>
        <v>0</v>
      </c>
      <c r="N27" s="222">
        <v>0</v>
      </c>
      <c r="O27" s="222">
        <f>ROUND(E27*N27,5)</f>
        <v>0</v>
      </c>
      <c r="P27" s="222">
        <v>0</v>
      </c>
      <c r="Q27" s="222">
        <f>ROUND(E27*P27,5)</f>
        <v>0</v>
      </c>
      <c r="R27" s="222"/>
      <c r="S27" s="222"/>
      <c r="T27" s="223">
        <v>0</v>
      </c>
      <c r="U27" s="222">
        <f>ROUND(E27*T27,2)</f>
        <v>0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 t="s">
        <v>95</v>
      </c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13">
        <v>14</v>
      </c>
      <c r="B28" s="220" t="s">
        <v>128</v>
      </c>
      <c r="C28" s="265" t="s">
        <v>129</v>
      </c>
      <c r="D28" s="222" t="s">
        <v>117</v>
      </c>
      <c r="E28" s="228">
        <v>27.94</v>
      </c>
      <c r="F28" s="232"/>
      <c r="G28" s="233">
        <f>ROUND(E28*F28,2)</f>
        <v>0</v>
      </c>
      <c r="H28" s="232"/>
      <c r="I28" s="233">
        <f>ROUND(E28*H28,2)</f>
        <v>0</v>
      </c>
      <c r="J28" s="232"/>
      <c r="K28" s="233">
        <f>ROUND(E28*J28,2)</f>
        <v>0</v>
      </c>
      <c r="L28" s="233">
        <v>21</v>
      </c>
      <c r="M28" s="233">
        <f>G28*(1+L28/100)</f>
        <v>0</v>
      </c>
      <c r="N28" s="222">
        <v>0</v>
      </c>
      <c r="O28" s="222">
        <f>ROUND(E28*N28,5)</f>
        <v>0</v>
      </c>
      <c r="P28" s="222">
        <v>0</v>
      </c>
      <c r="Q28" s="222">
        <f>ROUND(E28*P28,5)</f>
        <v>0</v>
      </c>
      <c r="R28" s="222"/>
      <c r="S28" s="222"/>
      <c r="T28" s="223">
        <v>0</v>
      </c>
      <c r="U28" s="222">
        <f>ROUND(E28*T28,2)</f>
        <v>0</v>
      </c>
      <c r="V28" s="212"/>
      <c r="W28" s="212"/>
      <c r="X28" s="212"/>
      <c r="Y28" s="212"/>
      <c r="Z28" s="212"/>
      <c r="AA28" s="212"/>
      <c r="AB28" s="212"/>
      <c r="AC28" s="212"/>
      <c r="AD28" s="212"/>
      <c r="AE28" s="212" t="s">
        <v>95</v>
      </c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x14ac:dyDescent="0.2">
      <c r="A29" s="214" t="s">
        <v>90</v>
      </c>
      <c r="B29" s="221" t="s">
        <v>61</v>
      </c>
      <c r="C29" s="267" t="s">
        <v>62</v>
      </c>
      <c r="D29" s="225"/>
      <c r="E29" s="230"/>
      <c r="F29" s="236"/>
      <c r="G29" s="236">
        <f>SUMIF(AE30:AE30,"&lt;&gt;NOR",G30:G30)</f>
        <v>0</v>
      </c>
      <c r="H29" s="236"/>
      <c r="I29" s="236">
        <f>SUM(I30:I30)</f>
        <v>0</v>
      </c>
      <c r="J29" s="236"/>
      <c r="K29" s="236">
        <f>SUM(K30:K30)</f>
        <v>0</v>
      </c>
      <c r="L29" s="236"/>
      <c r="M29" s="236">
        <f>SUM(M30:M30)</f>
        <v>0</v>
      </c>
      <c r="N29" s="225"/>
      <c r="O29" s="225">
        <f>SUM(O30:O30)</f>
        <v>0</v>
      </c>
      <c r="P29" s="225"/>
      <c r="Q29" s="225">
        <f>SUM(Q30:Q30)</f>
        <v>0</v>
      </c>
      <c r="R29" s="225"/>
      <c r="S29" s="225"/>
      <c r="T29" s="226"/>
      <c r="U29" s="225">
        <f>SUM(U30:U30)</f>
        <v>8.32</v>
      </c>
      <c r="AE29" t="s">
        <v>91</v>
      </c>
    </row>
    <row r="30" spans="1:60" outlineLevel="1" x14ac:dyDescent="0.2">
      <c r="A30" s="244">
        <v>15</v>
      </c>
      <c r="B30" s="245" t="s">
        <v>130</v>
      </c>
      <c r="C30" s="269" t="s">
        <v>131</v>
      </c>
      <c r="D30" s="246" t="s">
        <v>117</v>
      </c>
      <c r="E30" s="247">
        <v>519.75</v>
      </c>
      <c r="F30" s="248"/>
      <c r="G30" s="249">
        <f>ROUND(E30*F30,2)</f>
        <v>0</v>
      </c>
      <c r="H30" s="248"/>
      <c r="I30" s="249">
        <f>ROUND(E30*H30,2)</f>
        <v>0</v>
      </c>
      <c r="J30" s="248"/>
      <c r="K30" s="249">
        <f>ROUND(E30*J30,2)</f>
        <v>0</v>
      </c>
      <c r="L30" s="249">
        <v>21</v>
      </c>
      <c r="M30" s="249">
        <f>G30*(1+L30/100)</f>
        <v>0</v>
      </c>
      <c r="N30" s="246">
        <v>0</v>
      </c>
      <c r="O30" s="246">
        <f>ROUND(E30*N30,5)</f>
        <v>0</v>
      </c>
      <c r="P30" s="246">
        <v>0</v>
      </c>
      <c r="Q30" s="246">
        <f>ROUND(E30*P30,5)</f>
        <v>0</v>
      </c>
      <c r="R30" s="246"/>
      <c r="S30" s="246"/>
      <c r="T30" s="250">
        <v>1.6E-2</v>
      </c>
      <c r="U30" s="246">
        <f>ROUND(E30*T30,2)</f>
        <v>8.32</v>
      </c>
      <c r="V30" s="212"/>
      <c r="W30" s="212"/>
      <c r="X30" s="212"/>
      <c r="Y30" s="212"/>
      <c r="Z30" s="212"/>
      <c r="AA30" s="212"/>
      <c r="AB30" s="212"/>
      <c r="AC30" s="212"/>
      <c r="AD30" s="212"/>
      <c r="AE30" s="212" t="s">
        <v>95</v>
      </c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x14ac:dyDescent="0.2">
      <c r="A31" s="6"/>
      <c r="B31" s="7" t="s">
        <v>132</v>
      </c>
      <c r="C31" s="270" t="s">
        <v>132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AC31">
        <v>15</v>
      </c>
      <c r="AD31">
        <v>21</v>
      </c>
    </row>
    <row r="32" spans="1:60" x14ac:dyDescent="0.2">
      <c r="A32" s="251"/>
      <c r="B32" s="252">
        <v>26</v>
      </c>
      <c r="C32" s="271" t="s">
        <v>132</v>
      </c>
      <c r="D32" s="253"/>
      <c r="E32" s="253"/>
      <c r="F32" s="253"/>
      <c r="G32" s="264">
        <f>G8+G14+G16+G24+G26+G29</f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AC32">
        <f>SUMIF(L7:L30,AC31,G7:G30)</f>
        <v>0</v>
      </c>
      <c r="AD32">
        <f>SUMIF(L7:L30,AD31,G7:G30)</f>
        <v>0</v>
      </c>
      <c r="AE32" t="s">
        <v>133</v>
      </c>
    </row>
    <row r="33" spans="1:31" x14ac:dyDescent="0.2">
      <c r="A33" s="6"/>
      <c r="B33" s="7" t="s">
        <v>132</v>
      </c>
      <c r="C33" s="270" t="s">
        <v>132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31" x14ac:dyDescent="0.2">
      <c r="A34" s="6"/>
      <c r="B34" s="7" t="s">
        <v>132</v>
      </c>
      <c r="C34" s="270" t="s">
        <v>132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31" x14ac:dyDescent="0.2">
      <c r="A35" s="254">
        <v>33</v>
      </c>
      <c r="B35" s="254"/>
      <c r="C35" s="27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31" x14ac:dyDescent="0.2">
      <c r="A36" s="255"/>
      <c r="B36" s="256"/>
      <c r="C36" s="273"/>
      <c r="D36" s="256"/>
      <c r="E36" s="256"/>
      <c r="F36" s="256"/>
      <c r="G36" s="25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AE36" t="s">
        <v>134</v>
      </c>
    </row>
    <row r="37" spans="1:31" x14ac:dyDescent="0.2">
      <c r="A37" s="258"/>
      <c r="B37" s="259"/>
      <c r="C37" s="274"/>
      <c r="D37" s="259"/>
      <c r="E37" s="259"/>
      <c r="F37" s="259"/>
      <c r="G37" s="26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31" x14ac:dyDescent="0.2">
      <c r="A38" s="258"/>
      <c r="B38" s="259"/>
      <c r="C38" s="274"/>
      <c r="D38" s="259"/>
      <c r="E38" s="259"/>
      <c r="F38" s="259"/>
      <c r="G38" s="26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31" x14ac:dyDescent="0.2">
      <c r="A39" s="258"/>
      <c r="B39" s="259"/>
      <c r="C39" s="274"/>
      <c r="D39" s="259"/>
      <c r="E39" s="259"/>
      <c r="F39" s="259"/>
      <c r="G39" s="26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31" x14ac:dyDescent="0.2">
      <c r="A40" s="261"/>
      <c r="B40" s="262"/>
      <c r="C40" s="275"/>
      <c r="D40" s="262"/>
      <c r="E40" s="262"/>
      <c r="F40" s="262"/>
      <c r="G40" s="26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31" x14ac:dyDescent="0.2">
      <c r="A41" s="6"/>
      <c r="B41" s="7" t="s">
        <v>132</v>
      </c>
      <c r="C41" s="270" t="s">
        <v>132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31" x14ac:dyDescent="0.2">
      <c r="C42" s="276"/>
      <c r="AE42" t="s">
        <v>135</v>
      </c>
    </row>
  </sheetData>
  <mergeCells count="7">
    <mergeCell ref="A36:G40"/>
    <mergeCell ref="A1:G1"/>
    <mergeCell ref="C2:G2"/>
    <mergeCell ref="C3:G3"/>
    <mergeCell ref="C4:G4"/>
    <mergeCell ref="C11:G11"/>
    <mergeCell ref="A35:C35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PDSKADAVY</dc:creator>
  <cp:lastModifiedBy>PDSKADAVY</cp:lastModifiedBy>
  <cp:lastPrinted>2014-02-28T09:52:57Z</cp:lastPrinted>
  <dcterms:created xsi:type="dcterms:W3CDTF">2009-04-08T07:15:50Z</dcterms:created>
  <dcterms:modified xsi:type="dcterms:W3CDTF">2018-03-02T11:19:09Z</dcterms:modified>
</cp:coreProperties>
</file>