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JÁ\ROZ97\a_aktivní\a_HOC_Dubeč\VÝSTUP DUBEČ 13-6-2024\"/>
    </mc:Choice>
  </mc:AlternateContent>
  <bookViews>
    <workbookView xWindow="0" yWindow="0" windowWidth="0" windowHeight="0"/>
  </bookViews>
  <sheets>
    <sheet name="Rekapitulace stavby" sheetId="1" r:id="rId1"/>
    <sheet name="SO 101 - SO 101  Komunika..." sheetId="2" r:id="rId2"/>
    <sheet name="VRN-DRN - Vedlejší a dopl..." sheetId="3" r:id="rId3"/>
    <sheet name="Seznam figur" sheetId="4" r:id="rId4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 101 - SO 101  Komunika...'!$C$121:$K$461</definedName>
    <definedName name="_xlnm.Print_Area" localSheetId="1">'SO 101 - SO 101  Komunika...'!$C$82:$J$103,'SO 101 - SO 101  Komunika...'!$C$109:$K$461</definedName>
    <definedName name="_xlnm.Print_Titles" localSheetId="1">'SO 101 - SO 101  Komunika...'!$121:$121</definedName>
    <definedName name="_xlnm._FilterDatabase" localSheetId="2" hidden="1">'VRN-DRN - Vedlejší a dopl...'!$C$116:$K$138</definedName>
    <definedName name="_xlnm.Print_Area" localSheetId="2">'VRN-DRN - Vedlejší a dopl...'!$C$82:$J$98,'VRN-DRN - Vedlejší a dopl...'!$C$104:$K$138</definedName>
    <definedName name="_xlnm.Print_Titles" localSheetId="2">'VRN-DRN - Vedlejší a dopl...'!$116:$116</definedName>
    <definedName name="_xlnm.Print_Area" localSheetId="3">'Seznam figur'!$C$4:$G$209</definedName>
    <definedName name="_xlnm.Print_Titles" localSheetId="3">'Seznam figur'!$9:$9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96"/>
  <c i="3" r="J35"/>
  <c i="1" r="AX96"/>
  <c i="3"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114"/>
  <c r="J17"/>
  <c r="J12"/>
  <c r="J89"/>
  <c r="E7"/>
  <c r="E85"/>
  <c i="2" r="J37"/>
  <c r="J36"/>
  <c i="1" r="AY95"/>
  <c i="2" r="J35"/>
  <c i="1" r="AX95"/>
  <c i="2" r="BI460"/>
  <c r="BH460"/>
  <c r="BG460"/>
  <c r="BF460"/>
  <c r="T460"/>
  <c r="R460"/>
  <c r="P460"/>
  <c r="BI457"/>
  <c r="BH457"/>
  <c r="BG457"/>
  <c r="BF457"/>
  <c r="T457"/>
  <c r="R457"/>
  <c r="P457"/>
  <c r="BI454"/>
  <c r="BH454"/>
  <c r="BG454"/>
  <c r="BF454"/>
  <c r="T454"/>
  <c r="R454"/>
  <c r="P454"/>
  <c r="BI451"/>
  <c r="BH451"/>
  <c r="BG451"/>
  <c r="BF451"/>
  <c r="T451"/>
  <c r="R451"/>
  <c r="P451"/>
  <c r="BI448"/>
  <c r="BH448"/>
  <c r="BG448"/>
  <c r="BF448"/>
  <c r="T448"/>
  <c r="R448"/>
  <c r="P448"/>
  <c r="BI445"/>
  <c r="BH445"/>
  <c r="BG445"/>
  <c r="BF445"/>
  <c r="T445"/>
  <c r="R445"/>
  <c r="P445"/>
  <c r="BI442"/>
  <c r="BH442"/>
  <c r="BG442"/>
  <c r="BF442"/>
  <c r="T442"/>
  <c r="R442"/>
  <c r="P442"/>
  <c r="BI435"/>
  <c r="BH435"/>
  <c r="BG435"/>
  <c r="BF435"/>
  <c r="T435"/>
  <c r="R435"/>
  <c r="P435"/>
  <c r="BI432"/>
  <c r="BH432"/>
  <c r="BG432"/>
  <c r="BF432"/>
  <c r="T432"/>
  <c r="R432"/>
  <c r="P432"/>
  <c r="BI425"/>
  <c r="BH425"/>
  <c r="BG425"/>
  <c r="BF425"/>
  <c r="T425"/>
  <c r="R425"/>
  <c r="P425"/>
  <c r="BI422"/>
  <c r="BH422"/>
  <c r="BG422"/>
  <c r="BF422"/>
  <c r="T422"/>
  <c r="R422"/>
  <c r="P422"/>
  <c r="BI419"/>
  <c r="BH419"/>
  <c r="BG419"/>
  <c r="BF419"/>
  <c r="T419"/>
  <c r="R419"/>
  <c r="P419"/>
  <c r="BI416"/>
  <c r="BH416"/>
  <c r="BG416"/>
  <c r="BF416"/>
  <c r="T416"/>
  <c r="R416"/>
  <c r="P416"/>
  <c r="BI413"/>
  <c r="BH413"/>
  <c r="BG413"/>
  <c r="BF413"/>
  <c r="T413"/>
  <c r="R413"/>
  <c r="P413"/>
  <c r="BI410"/>
  <c r="BH410"/>
  <c r="BG410"/>
  <c r="BF410"/>
  <c r="T410"/>
  <c r="R410"/>
  <c r="P410"/>
  <c r="BI408"/>
  <c r="BH408"/>
  <c r="BG408"/>
  <c r="BF408"/>
  <c r="T408"/>
  <c r="R408"/>
  <c r="P408"/>
  <c r="BI406"/>
  <c r="BH406"/>
  <c r="BG406"/>
  <c r="BF406"/>
  <c r="T406"/>
  <c r="R406"/>
  <c r="P406"/>
  <c r="BI403"/>
  <c r="BH403"/>
  <c r="BG403"/>
  <c r="BF403"/>
  <c r="T403"/>
  <c r="R403"/>
  <c r="P403"/>
  <c r="BI398"/>
  <c r="BH398"/>
  <c r="BG398"/>
  <c r="BF398"/>
  <c r="T398"/>
  <c r="R398"/>
  <c r="P398"/>
  <c r="BI395"/>
  <c r="BH395"/>
  <c r="BG395"/>
  <c r="BF395"/>
  <c r="T395"/>
  <c r="R395"/>
  <c r="P395"/>
  <c r="BI392"/>
  <c r="BH392"/>
  <c r="BG392"/>
  <c r="BF392"/>
  <c r="T392"/>
  <c r="R392"/>
  <c r="P392"/>
  <c r="BI389"/>
  <c r="BH389"/>
  <c r="BG389"/>
  <c r="BF389"/>
  <c r="T389"/>
  <c r="R389"/>
  <c r="P389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80"/>
  <c r="BH380"/>
  <c r="BG380"/>
  <c r="BF380"/>
  <c r="T380"/>
  <c r="R380"/>
  <c r="P380"/>
  <c r="BI377"/>
  <c r="BH377"/>
  <c r="BG377"/>
  <c r="BF377"/>
  <c r="T377"/>
  <c r="R377"/>
  <c r="P377"/>
  <c r="BI374"/>
  <c r="BH374"/>
  <c r="BG374"/>
  <c r="BF374"/>
  <c r="T374"/>
  <c r="R374"/>
  <c r="P374"/>
  <c r="BI372"/>
  <c r="BH372"/>
  <c r="BG372"/>
  <c r="BF372"/>
  <c r="T372"/>
  <c r="R372"/>
  <c r="P372"/>
  <c r="BI369"/>
  <c r="BH369"/>
  <c r="BG369"/>
  <c r="BF369"/>
  <c r="T369"/>
  <c r="R369"/>
  <c r="P369"/>
  <c r="BI367"/>
  <c r="BH367"/>
  <c r="BG367"/>
  <c r="BF367"/>
  <c r="T367"/>
  <c r="R367"/>
  <c r="P367"/>
  <c r="BI363"/>
  <c r="BH363"/>
  <c r="BG363"/>
  <c r="BF363"/>
  <c r="T363"/>
  <c r="R363"/>
  <c r="P363"/>
  <c r="BI360"/>
  <c r="BH360"/>
  <c r="BG360"/>
  <c r="BF360"/>
  <c r="T360"/>
  <c r="R360"/>
  <c r="P360"/>
  <c r="BI357"/>
  <c r="BH357"/>
  <c r="BG357"/>
  <c r="BF357"/>
  <c r="T357"/>
  <c r="R357"/>
  <c r="P357"/>
  <c r="BI354"/>
  <c r="BH354"/>
  <c r="BG354"/>
  <c r="BF354"/>
  <c r="T354"/>
  <c r="R354"/>
  <c r="P354"/>
  <c r="BI352"/>
  <c r="BH352"/>
  <c r="BG352"/>
  <c r="BF352"/>
  <c r="T352"/>
  <c r="R352"/>
  <c r="P352"/>
  <c r="BI349"/>
  <c r="BH349"/>
  <c r="BG349"/>
  <c r="BF349"/>
  <c r="T349"/>
  <c r="R349"/>
  <c r="P349"/>
  <c r="BI346"/>
  <c r="BH346"/>
  <c r="BG346"/>
  <c r="BF346"/>
  <c r="T346"/>
  <c r="R346"/>
  <c r="P346"/>
  <c r="BI343"/>
  <c r="BH343"/>
  <c r="BG343"/>
  <c r="BF343"/>
  <c r="T343"/>
  <c r="R343"/>
  <c r="P343"/>
  <c r="BI340"/>
  <c r="BH340"/>
  <c r="BG340"/>
  <c r="BF340"/>
  <c r="T340"/>
  <c r="R340"/>
  <c r="P340"/>
  <c r="BI337"/>
  <c r="BH337"/>
  <c r="BG337"/>
  <c r="BF337"/>
  <c r="T337"/>
  <c r="R337"/>
  <c r="P337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1"/>
  <c r="BH321"/>
  <c r="BG321"/>
  <c r="BF321"/>
  <c r="T321"/>
  <c r="R321"/>
  <c r="P321"/>
  <c r="BI316"/>
  <c r="BH316"/>
  <c r="BG316"/>
  <c r="BF316"/>
  <c r="T316"/>
  <c r="R316"/>
  <c r="P316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299"/>
  <c r="BH299"/>
  <c r="BG299"/>
  <c r="BF299"/>
  <c r="T299"/>
  <c r="R299"/>
  <c r="P299"/>
  <c r="BI294"/>
  <c r="BH294"/>
  <c r="BG294"/>
  <c r="BF294"/>
  <c r="T294"/>
  <c r="R294"/>
  <c r="P294"/>
  <c r="BI289"/>
  <c r="BH289"/>
  <c r="BG289"/>
  <c r="BF289"/>
  <c r="T289"/>
  <c r="R289"/>
  <c r="P289"/>
  <c r="BI284"/>
  <c r="BH284"/>
  <c r="BG284"/>
  <c r="BF284"/>
  <c r="T284"/>
  <c r="R284"/>
  <c r="P284"/>
  <c r="BI279"/>
  <c r="BH279"/>
  <c r="BG279"/>
  <c r="BF279"/>
  <c r="T279"/>
  <c r="R279"/>
  <c r="P279"/>
  <c r="BI274"/>
  <c r="BH274"/>
  <c r="BG274"/>
  <c r="BF274"/>
  <c r="T274"/>
  <c r="R274"/>
  <c r="P274"/>
  <c r="BI269"/>
  <c r="BH269"/>
  <c r="BG269"/>
  <c r="BF269"/>
  <c r="T269"/>
  <c r="R269"/>
  <c r="P269"/>
  <c r="BI264"/>
  <c r="BH264"/>
  <c r="BG264"/>
  <c r="BF264"/>
  <c r="T264"/>
  <c r="R264"/>
  <c r="P264"/>
  <c r="BI259"/>
  <c r="BH259"/>
  <c r="BG259"/>
  <c r="BF259"/>
  <c r="T259"/>
  <c r="R259"/>
  <c r="P259"/>
  <c r="BI254"/>
  <c r="BH254"/>
  <c r="BG254"/>
  <c r="BF254"/>
  <c r="T254"/>
  <c r="R254"/>
  <c r="P254"/>
  <c r="BI249"/>
  <c r="BH249"/>
  <c r="BG249"/>
  <c r="BF249"/>
  <c r="T249"/>
  <c r="R249"/>
  <c r="P249"/>
  <c r="BI244"/>
  <c r="BH244"/>
  <c r="BG244"/>
  <c r="BF244"/>
  <c r="T244"/>
  <c r="R244"/>
  <c r="P244"/>
  <c r="BI240"/>
  <c r="BH240"/>
  <c r="BG240"/>
  <c r="BF240"/>
  <c r="T240"/>
  <c r="T239"/>
  <c r="R240"/>
  <c r="R239"/>
  <c r="P240"/>
  <c r="P239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5"/>
  <c r="BH205"/>
  <c r="BG205"/>
  <c r="BF205"/>
  <c r="T205"/>
  <c r="R205"/>
  <c r="P205"/>
  <c r="BI202"/>
  <c r="BH202"/>
  <c r="BG202"/>
  <c r="BF202"/>
  <c r="T202"/>
  <c r="R202"/>
  <c r="P202"/>
  <c r="BI197"/>
  <c r="BH197"/>
  <c r="BG197"/>
  <c r="BF197"/>
  <c r="T197"/>
  <c r="R197"/>
  <c r="P197"/>
  <c r="BI194"/>
  <c r="BH194"/>
  <c r="BG194"/>
  <c r="BF194"/>
  <c r="T194"/>
  <c r="R194"/>
  <c r="P194"/>
  <c r="BI187"/>
  <c r="BH187"/>
  <c r="BG187"/>
  <c r="BF187"/>
  <c r="T187"/>
  <c r="R187"/>
  <c r="P187"/>
  <c r="BI182"/>
  <c r="BH182"/>
  <c r="BG182"/>
  <c r="BF182"/>
  <c r="T182"/>
  <c r="R182"/>
  <c r="P182"/>
  <c r="BI179"/>
  <c r="BH179"/>
  <c r="BG179"/>
  <c r="BF179"/>
  <c r="T179"/>
  <c r="R179"/>
  <c r="P179"/>
  <c r="BI174"/>
  <c r="BH174"/>
  <c r="BG174"/>
  <c r="BF174"/>
  <c r="T174"/>
  <c r="R174"/>
  <c r="P174"/>
  <c r="BI169"/>
  <c r="BH169"/>
  <c r="BG169"/>
  <c r="BF169"/>
  <c r="T169"/>
  <c r="R169"/>
  <c r="P169"/>
  <c r="BI163"/>
  <c r="BH163"/>
  <c r="BG163"/>
  <c r="BF163"/>
  <c r="T163"/>
  <c r="R163"/>
  <c r="P163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5"/>
  <c r="BH145"/>
  <c r="BG145"/>
  <c r="BF145"/>
  <c r="T145"/>
  <c r="R145"/>
  <c r="P145"/>
  <c r="BI140"/>
  <c r="BH140"/>
  <c r="BG140"/>
  <c r="BF140"/>
  <c r="T140"/>
  <c r="R140"/>
  <c r="P140"/>
  <c r="BI135"/>
  <c r="BH135"/>
  <c r="BG135"/>
  <c r="BF135"/>
  <c r="T135"/>
  <c r="R135"/>
  <c r="P135"/>
  <c r="BI130"/>
  <c r="BH130"/>
  <c r="BG130"/>
  <c r="BF130"/>
  <c r="T130"/>
  <c r="R130"/>
  <c r="P130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92"/>
  <c r="J17"/>
  <c r="J12"/>
  <c r="J116"/>
  <c r="E7"/>
  <c r="E85"/>
  <c i="1" r="L90"/>
  <c r="AM90"/>
  <c r="AM89"/>
  <c r="L89"/>
  <c r="AM87"/>
  <c r="L87"/>
  <c r="L85"/>
  <c r="L84"/>
  <c i="2" r="J384"/>
  <c r="BK357"/>
  <c r="J310"/>
  <c r="BK354"/>
  <c r="J389"/>
  <c r="BK294"/>
  <c r="J145"/>
  <c r="J410"/>
  <c r="J249"/>
  <c r="J328"/>
  <c i="1" r="AS94"/>
  <c i="2" r="BK408"/>
  <c r="J321"/>
  <c r="J279"/>
  <c r="J169"/>
  <c r="J352"/>
  <c r="J332"/>
  <c r="BK264"/>
  <c r="BK125"/>
  <c i="3" r="J123"/>
  <c r="BK135"/>
  <c r="BK121"/>
  <c i="2" r="J460"/>
  <c r="J354"/>
  <c r="J445"/>
  <c r="BK135"/>
  <c r="BK392"/>
  <c r="J377"/>
  <c r="J360"/>
  <c r="BK340"/>
  <c r="J304"/>
  <c r="J259"/>
  <c r="J205"/>
  <c r="BK163"/>
  <c r="J451"/>
  <c r="BK425"/>
  <c r="J416"/>
  <c r="J392"/>
  <c r="BK224"/>
  <c r="J337"/>
  <c r="BK210"/>
  <c i="3" r="J127"/>
  <c r="BK127"/>
  <c r="BK119"/>
  <c i="2" r="BK363"/>
  <c r="BK274"/>
  <c r="J210"/>
  <c r="BK153"/>
  <c r="BK386"/>
  <c r="BK377"/>
  <c r="BK369"/>
  <c r="BK332"/>
  <c r="J289"/>
  <c r="BK249"/>
  <c r="BK194"/>
  <c r="J125"/>
  <c r="BK432"/>
  <c r="BK419"/>
  <c r="BK406"/>
  <c r="J244"/>
  <c r="BK304"/>
  <c r="BK140"/>
  <c i="3" r="BK131"/>
  <c r="BK125"/>
  <c i="2" r="J413"/>
  <c r="J349"/>
  <c r="BK289"/>
  <c r="BK145"/>
  <c r="J340"/>
  <c r="BK299"/>
  <c r="BK259"/>
  <c r="J163"/>
  <c i="3" r="J135"/>
  <c r="J131"/>
  <c r="J125"/>
  <c i="2" r="J454"/>
  <c r="BK328"/>
  <c r="J240"/>
  <c r="J194"/>
  <c r="J457"/>
  <c r="BK230"/>
  <c r="J230"/>
  <c r="BK448"/>
  <c r="BK240"/>
  <c r="BK395"/>
  <c r="J382"/>
  <c r="BK374"/>
  <c r="J369"/>
  <c r="BK337"/>
  <c r="BK384"/>
  <c r="J224"/>
  <c i="3" r="BK137"/>
  <c r="J119"/>
  <c r="J129"/>
  <c i="2" r="BK442"/>
  <c r="BK360"/>
  <c r="BK343"/>
  <c r="BK310"/>
  <c r="BK279"/>
  <c r="BK227"/>
  <c r="J213"/>
  <c r="J179"/>
  <c r="BK460"/>
  <c r="BK457"/>
  <c r="J403"/>
  <c r="J216"/>
  <c r="BK169"/>
  <c r="J398"/>
  <c r="BK389"/>
  <c r="BK382"/>
  <c r="J380"/>
  <c r="J374"/>
  <c r="J372"/>
  <c r="J363"/>
  <c r="BK346"/>
  <c r="J343"/>
  <c r="BK330"/>
  <c r="BK321"/>
  <c r="J299"/>
  <c r="J284"/>
  <c r="J254"/>
  <c r="BK233"/>
  <c r="BK213"/>
  <c r="J197"/>
  <c r="BK182"/>
  <c r="J130"/>
  <c r="BK435"/>
  <c r="J425"/>
  <c r="J422"/>
  <c r="J419"/>
  <c r="BK413"/>
  <c r="J408"/>
  <c r="BK307"/>
  <c r="BK205"/>
  <c r="J442"/>
  <c r="J346"/>
  <c r="J326"/>
  <c r="J233"/>
  <c r="J156"/>
  <c i="3" r="J137"/>
  <c r="BK133"/>
  <c r="BK123"/>
  <c i="2" r="BK398"/>
  <c r="J367"/>
  <c r="J334"/>
  <c r="J294"/>
  <c r="J269"/>
  <c r="BK236"/>
  <c r="BK202"/>
  <c r="J174"/>
  <c r="J135"/>
  <c r="BK454"/>
  <c r="BK254"/>
  <c r="J227"/>
  <c r="J150"/>
  <c r="BK380"/>
  <c r="BK372"/>
  <c r="BK367"/>
  <c r="BK349"/>
  <c r="BK334"/>
  <c r="BK326"/>
  <c r="J307"/>
  <c r="J274"/>
  <c r="J264"/>
  <c r="J236"/>
  <c r="J202"/>
  <c r="BK187"/>
  <c r="J153"/>
  <c r="J140"/>
  <c r="BK451"/>
  <c r="J435"/>
  <c r="J432"/>
  <c r="BK422"/>
  <c r="BK416"/>
  <c r="BK410"/>
  <c r="BK403"/>
  <c r="BK316"/>
  <c r="BK179"/>
  <c r="J386"/>
  <c r="J330"/>
  <c r="BK174"/>
  <c r="J448"/>
  <c i="3" r="F35"/>
  <c i="2" r="J395"/>
  <c r="J357"/>
  <c r="BK352"/>
  <c r="J316"/>
  <c r="BK284"/>
  <c r="BK244"/>
  <c r="BK216"/>
  <c r="BK197"/>
  <c r="BK156"/>
  <c r="BK150"/>
  <c r="BK445"/>
  <c r="J406"/>
  <c r="J187"/>
  <c r="F36"/>
  <c r="BK269"/>
  <c r="J182"/>
  <c r="BK130"/>
  <c i="3" r="J121"/>
  <c r="BK129"/>
  <c r="J133"/>
  <c i="2" r="F37"/>
  <c r="F35"/>
  <c r="J34"/>
  <c l="1" r="P243"/>
  <c r="R243"/>
  <c r="P315"/>
  <c r="R124"/>
  <c r="T315"/>
  <c r="P124"/>
  <c r="P366"/>
  <c r="BK124"/>
  <c r="J124"/>
  <c r="J98"/>
  <c r="T243"/>
  <c r="BK366"/>
  <c r="J366"/>
  <c r="J102"/>
  <c r="T124"/>
  <c r="BK315"/>
  <c r="J315"/>
  <c r="J101"/>
  <c r="T366"/>
  <c r="BK243"/>
  <c r="J243"/>
  <c r="J100"/>
  <c r="R315"/>
  <c r="R366"/>
  <c i="3" r="BK118"/>
  <c r="J118"/>
  <c r="J97"/>
  <c r="P118"/>
  <c r="P117"/>
  <c i="1" r="AU96"/>
  <c i="3" r="R118"/>
  <c r="R117"/>
  <c r="T118"/>
  <c r="T117"/>
  <c i="2" r="BK239"/>
  <c r="J239"/>
  <c r="J99"/>
  <c i="3" r="E107"/>
  <c r="J111"/>
  <c r="F92"/>
  <c r="BE127"/>
  <c r="BE125"/>
  <c r="BE129"/>
  <c r="BE131"/>
  <c r="BE135"/>
  <c i="2" r="BK123"/>
  <c r="J123"/>
  <c r="J97"/>
  <c i="3" r="BE119"/>
  <c r="BE123"/>
  <c r="BE133"/>
  <c r="BE137"/>
  <c r="BE121"/>
  <c i="1" r="BB96"/>
  <c i="2" r="BE460"/>
  <c r="BE135"/>
  <c r="BE150"/>
  <c r="BE153"/>
  <c r="BE156"/>
  <c r="BE179"/>
  <c r="BE182"/>
  <c r="BE227"/>
  <c r="BE236"/>
  <c r="BE249"/>
  <c r="BE254"/>
  <c r="BE310"/>
  <c r="BE326"/>
  <c r="BE334"/>
  <c r="BE343"/>
  <c r="BE349"/>
  <c r="BE354"/>
  <c r="BE357"/>
  <c r="BE360"/>
  <c r="J89"/>
  <c r="BE197"/>
  <c r="BE274"/>
  <c r="BE304"/>
  <c r="BE389"/>
  <c r="BE392"/>
  <c r="BE403"/>
  <c r="BE406"/>
  <c r="BE408"/>
  <c r="BE410"/>
  <c r="BE413"/>
  <c r="BE416"/>
  <c r="BE419"/>
  <c r="BE422"/>
  <c r="BE425"/>
  <c r="BE432"/>
  <c r="BE435"/>
  <c r="BE448"/>
  <c r="BE451"/>
  <c r="E112"/>
  <c r="F119"/>
  <c r="BE130"/>
  <c r="BE210"/>
  <c r="BE213"/>
  <c r="BE224"/>
  <c r="BE233"/>
  <c r="BE240"/>
  <c r="BE259"/>
  <c r="BE264"/>
  <c r="BE269"/>
  <c r="BE279"/>
  <c r="BE289"/>
  <c r="BE299"/>
  <c r="BE307"/>
  <c r="BE316"/>
  <c r="BE332"/>
  <c r="BE352"/>
  <c r="BE363"/>
  <c r="BE367"/>
  <c r="BE369"/>
  <c r="BE372"/>
  <c r="BE374"/>
  <c r="BE377"/>
  <c r="BE380"/>
  <c r="BE382"/>
  <c r="BE384"/>
  <c r="BE386"/>
  <c r="BE442"/>
  <c r="BE445"/>
  <c r="BE398"/>
  <c r="BE454"/>
  <c r="BE457"/>
  <c i="1" r="BC95"/>
  <c r="BB95"/>
  <c r="AW95"/>
  <c i="2" r="BE125"/>
  <c r="BE140"/>
  <c r="BE145"/>
  <c r="BE163"/>
  <c r="BE169"/>
  <c r="BE174"/>
  <c r="BE187"/>
  <c r="BE194"/>
  <c r="BE202"/>
  <c r="BE205"/>
  <c r="BE216"/>
  <c r="BE230"/>
  <c r="BE244"/>
  <c r="BE284"/>
  <c r="BE294"/>
  <c r="BE321"/>
  <c r="BE328"/>
  <c r="BE330"/>
  <c r="BE337"/>
  <c r="BE340"/>
  <c r="BE346"/>
  <c r="BE395"/>
  <c i="1" r="BD95"/>
  <c i="3" r="F34"/>
  <c i="1" r="BA96"/>
  <c r="BB94"/>
  <c r="AX94"/>
  <c i="3" r="J34"/>
  <c i="1" r="AW96"/>
  <c i="2" r="F34"/>
  <c i="3" r="F36"/>
  <c i="1" r="BC96"/>
  <c r="BC94"/>
  <c r="AY94"/>
  <c i="3" r="F37"/>
  <c i="1" r="BD96"/>
  <c r="BD94"/>
  <c r="W33"/>
  <c i="2" l="1" r="T123"/>
  <c r="T122"/>
  <c r="P123"/>
  <c r="P122"/>
  <c i="1" r="AU95"/>
  <c i="2" r="R123"/>
  <c r="R122"/>
  <c i="1" r="BA95"/>
  <c i="3" r="BK117"/>
  <c r="J117"/>
  <c r="J96"/>
  <c i="2" r="BK122"/>
  <c r="J122"/>
  <c i="1" r="BA94"/>
  <c r="W30"/>
  <c r="AU94"/>
  <c i="2" r="J30"/>
  <c i="1" r="AG95"/>
  <c i="3" r="F33"/>
  <c i="1" r="AZ96"/>
  <c r="W32"/>
  <c i="3" r="J33"/>
  <c i="1" r="AV96"/>
  <c r="AT96"/>
  <c i="2" r="J33"/>
  <c i="1" r="AV95"/>
  <c r="AT95"/>
  <c i="2" r="F33"/>
  <c i="1" r="AZ95"/>
  <c r="W31"/>
  <c l="1" r="AN95"/>
  <c i="2" r="J96"/>
  <c r="J39"/>
  <c i="1" r="AW94"/>
  <c r="AK30"/>
  <c i="3" r="J30"/>
  <c i="1" r="AG96"/>
  <c r="AZ94"/>
  <c r="AV94"/>
  <c r="AK29"/>
  <c i="3" l="1" r="J39"/>
  <c i="1" r="AG94"/>
  <c r="AK26"/>
  <c r="AN96"/>
  <c r="AK35"/>
  <c r="AT94"/>
  <c r="AN94"/>
  <c r="W29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<sst xmlns="http://schemas.openxmlformats.org/spreadsheetml/2006/main">
  <si>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</si>
  <si>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</si>
  <si>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</si>
  <si>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</si>
  <si>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</si>
  <si>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{da603f4d-c759-442f-9146-a7fd64f71d28}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</si>
  <si>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</si>
  <si>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</si>
  <si>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</si>
  <si>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</si>
  <si>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</si>
  <si>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</si>
  <si>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</si>
  <si>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</si>
  <si>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0056_HOC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</si>
  <si>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</si>
  <si>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</si>
  <si>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na náměstí U Lípy Svobody</t>
  </si>
  <si>
    <t>KSO:</t>
  </si>
  <si>
    <t>822 57</t>
  </si>
  <si>
    <t>CC-CZ:</t>
  </si>
  <si>
    <t>21121</t>
  </si>
  <si>
    <t>Místo:</t>
  </si>
  <si>
    <t>MČ Praha Dubeč</t>
  </si>
  <si>
    <t>Datum:</t>
  </si>
  <si>
    <t>12. 6. 2024</t>
  </si>
  <si>
    <t>CZ-CPV:</t>
  </si>
  <si>
    <t>45233140-2</t>
  </si>
  <si>
    <t>CZ-CPA:</t>
  </si>
  <si>
    <t>42.11.10</t>
  </si>
  <si>
    <t>Zadavatel:</t>
  </si>
  <si>
    <t>IČ:</t>
  </si>
  <si>
    <t xml:space="preserve">MČ Praha - Dubeč, Starodubečská 401/36,  Praha</t>
  </si>
  <si>
    <t>DIČ:</t>
  </si>
  <si>
    <t>Uchazeč:</t>
  </si>
  <si>
    <t>Vyplň údaj</t>
  </si>
  <si>
    <t>Projektant:</t>
  </si>
  <si>
    <t>Ing. Tomáš Hocke</t>
  </si>
  <si>
    <t>True</t>
  </si>
  <si>
    <t>Zpracovatel:</t>
  </si>
  <si>
    <t>Roman Valík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</si>
  <si>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</si>
  <si>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</si>
  <si>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</si>
  <si>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</si>
  <si>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</si>
  <si>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</si>
  <si>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</si>
  <si>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</si>
  <si>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</si>
  <si>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</si>
  <si>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</si>
  <si>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</si>
  <si>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</si>
  <si>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</si>
  <si>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</si>
  <si>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</si>
  <si>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</si>
  <si>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</si>
  <si>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</si>
  <si>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</si>
  <si>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</si>
  <si>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</si>
  <si>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</si>
  <si>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</si>
  <si>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</si>
  <si>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</si>
  <si>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</si>
  <si>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</si>
  <si>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</si>
  <si>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</si>
  <si>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</si>
  <si>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</si>
  <si>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</si>
  <si>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</si>
  <si>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</si>
  <si>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</si>
  <si>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</si>
  <si>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</si>
  <si>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</si>
  <si>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</si>
  <si>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</si>
  <si>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</si>
  <si>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</si>
  <si>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</si>
  <si>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</si>
  <si>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</si>
  <si>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</si>
  <si>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 xml:space="preserve">SO 101  Komunikace a zpevněné plochy 1.etapa</t>
  </si>
  <si>
    <t>STA</t>
  </si>
  <si>
    <t>1</t>
  </si>
  <si>
    <t>{932b210b-a528-463c-b6e7-fec80cc95d83}</t>
  </si>
  <si>
    <t>2</t>
  </si>
  <si>
    <t>VRN/DRN</t>
  </si>
  <si>
    <t>Vedlejší a doplňkové rozpočtové náklady</t>
  </si>
  <si>
    <t>{073d5bd8-2325-4ab8-a5b4-b3c1491f4c8c}</t>
  </si>
  <si>
    <t>odstr_obrub_bet</t>
  </si>
  <si>
    <t>6</t>
  </si>
  <si>
    <t>odstr_obrub_kam</t>
  </si>
  <si>
    <t>KRYCÍ LIST SOUPISU PRACÍ</t>
  </si>
  <si>
    <t>odstr_žlab</t>
  </si>
  <si>
    <t>4</t>
  </si>
  <si>
    <t>odstr_kameniva210mm</t>
  </si>
  <si>
    <t>7</t>
  </si>
  <si>
    <t>odstr_asfalt40mm</t>
  </si>
  <si>
    <t>odstr_asfalt100mm</t>
  </si>
  <si>
    <t>2,5</t>
  </si>
  <si>
    <t>Objekt:</t>
  </si>
  <si>
    <t>odstr_bet120mm</t>
  </si>
  <si>
    <t xml:space="preserve">SO 101 - SO 101  Komunikace a zpevněné plochy 1.etapa</t>
  </si>
  <si>
    <t>odstr_štěrk200mm</t>
  </si>
  <si>
    <t>výkop</t>
  </si>
  <si>
    <t>22,9</t>
  </si>
  <si>
    <t>sejmutí_ornice150mm</t>
  </si>
  <si>
    <t>245</t>
  </si>
  <si>
    <t>jáma</t>
  </si>
  <si>
    <t>5,242</t>
  </si>
  <si>
    <t>pažení</t>
  </si>
  <si>
    <t>10,83</t>
  </si>
  <si>
    <t>lože</t>
  </si>
  <si>
    <t>0,41</t>
  </si>
  <si>
    <t>obetonování</t>
  </si>
  <si>
    <t>0,4</t>
  </si>
  <si>
    <t>zásyp</t>
  </si>
  <si>
    <t>4,082</t>
  </si>
  <si>
    <t>odvoz_výkopku</t>
  </si>
  <si>
    <t>24,06</t>
  </si>
  <si>
    <t>rozprostření_ornice</t>
  </si>
  <si>
    <t>150</t>
  </si>
  <si>
    <t>odvoz_ornice</t>
  </si>
  <si>
    <t>14,25</t>
  </si>
  <si>
    <t>odvoz_sypké_suti</t>
  </si>
  <si>
    <t>3,94</t>
  </si>
  <si>
    <t>odvoz_asfaltu</t>
  </si>
  <si>
    <t>1,246</t>
  </si>
  <si>
    <t>odvoz_betonu</t>
  </si>
  <si>
    <t>2,95</t>
  </si>
  <si>
    <t>odvoz_kusové_suti</t>
  </si>
  <si>
    <t>4,196</t>
  </si>
  <si>
    <t>chodník_asfalt</t>
  </si>
  <si>
    <t>5</t>
  </si>
  <si>
    <t>vozovka</t>
  </si>
  <si>
    <t>chodník_dlažba</t>
  </si>
  <si>
    <t>8</t>
  </si>
  <si>
    <t>chodník_dlažba_OSP</t>
  </si>
  <si>
    <t>chodník_mlat</t>
  </si>
  <si>
    <t>100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</si>
  <si>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</si>
  <si>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</si>
  <si>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</si>
  <si>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</si>
  <si>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</si>
  <si>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</si>
  <si>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</si>
  <si>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</si>
  <si>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</si>
  <si>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</si>
  <si>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</si>
  <si>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</si>
  <si>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</si>
  <si>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</si>
  <si>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</si>
  <si>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</si>
  <si>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</si>
  <si>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</si>
  <si>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</si>
  <si>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</si>
  <si>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</si>
  <si>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</si>
  <si>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</si>
  <si>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</si>
  <si>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</si>
  <si>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</si>
  <si>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</si>
  <si>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</si>
  <si>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</si>
  <si>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113107322</t>
  </si>
  <si>
    <t>Odstranění podkladu z kameniva drceného tl přes 100 do 200 mm strojně pl do 50 m2</t>
  </si>
  <si>
    <t>m2</t>
  </si>
  <si>
    <t>CS ÚRS 2024 01</t>
  </si>
  <si>
    <t>-828810923</t>
  </si>
  <si>
    <t>PP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</si>
  <si>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</si>
  <si>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VV</t>
  </si>
  <si>
    <t>"D.1.2.1. Situace"</t>
  </si>
  <si>
    <t>"D.1.2.3. Vzorové příčné řezy"</t>
  </si>
  <si>
    <t>"odstranění stávající vozovky 200 mm" 2,5</t>
  </si>
  <si>
    <t>113107323</t>
  </si>
  <si>
    <t>Odstranění podkladu z kameniva drceného tl přes 200 do 300 mm strojně pl do 50 m2</t>
  </si>
  <si>
    <t>1939677589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</si>
  <si>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</si>
  <si>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"stávající chodník cca 210 mm" 7</t>
  </si>
  <si>
    <t>3</t>
  </si>
  <si>
    <t>113107331</t>
  </si>
  <si>
    <t>Odstranění podkladu z betonu prostého tl přes 100 do 150 mm strojně pl do 50 m2</t>
  </si>
  <si>
    <t>129163099</t>
  </si>
  <si>
    <t>Odstranění podkladů nebo krytů strojně plochy jednotlivě do 50 m2 s přemístěním hmot na skládku na vzdálenost do 3 m nebo s naložením na dopravní prostředek z betonu prostého, o tl. vrstvy přes 100 do 150 mm</t>
  </si>
  <si>
    <t>"odstranění stávající vozovky 120 mm" 2,5</t>
  </si>
  <si>
    <t>113107341</t>
  </si>
  <si>
    <t>Odstranění podkladu živičného tl 50 mm strojně pl do 50 m2</t>
  </si>
  <si>
    <t>-388622513</t>
  </si>
  <si>
    <t>Odstranění podkladů nebo krytů strojně plochy jednotlivě do 50 m2 s přemístěním hmot na skládku na vzdálenost do 3 m nebo s naložením na dopravní prostředek živičných, o tl. vrstvy do 50 mm</t>
  </si>
  <si>
    <t>"stávající chodník 40 mm" 7</t>
  </si>
  <si>
    <t>113107342</t>
  </si>
  <si>
    <t>Odstranění podkladu živičného tl přes 50 do 100 mm strojně pl do 50 m2</t>
  </si>
  <si>
    <t>-435913064</t>
  </si>
  <si>
    <t>Odstranění podkladů nebo krytů strojně plochy jednotlivě do 50 m2 s přemístěním hmot na skládku na vzdálenost do 3 m nebo s naložením na dopravní prostředek živičných, o tl. vrstvy přes 50 do 100 mm</t>
  </si>
  <si>
    <t>"odstranění stávající vozovky 100 mm" 2,5</t>
  </si>
  <si>
    <t>113201111</t>
  </si>
  <si>
    <t>Vytrhání obrub chodníkových ležatých</t>
  </si>
  <si>
    <t>m</t>
  </si>
  <si>
    <t>-1966722305</t>
  </si>
  <si>
    <t>Vytrhání obrub s vybouráním lože, s přemístěním hmot na skládku na vzdálenost do 3 m nebo s naložením na dopravní prostředek chodníkových ležatých</t>
  </si>
  <si>
    <t>"D.1.2.1. Situace" 6</t>
  </si>
  <si>
    <t>113202111</t>
  </si>
  <si>
    <t>Vytrhání obrub krajníků obrubníků stojatých</t>
  </si>
  <si>
    <t>-1345421543</t>
  </si>
  <si>
    <t>Vytrhání obrub s vybouráním lože, s přemístěním hmot na skládku na vzdálenost do 3 m nebo s naložením na dopravní prostředek z krajníků nebo obrubníků stojatých</t>
  </si>
  <si>
    <t>121151113</t>
  </si>
  <si>
    <t>Sejmutí ornice plochy do 500 m2 tl vrstvy do 200 mm strojně</t>
  </si>
  <si>
    <t>-898014950</t>
  </si>
  <si>
    <t>Sejmutí ornice strojně při souvislé ploše přes 100 do 500 m2, tl. vrstvy do 200 mm</t>
  </si>
  <si>
    <t>"D.1.2.2. Podélný profil"</t>
  </si>
  <si>
    <t xml:space="preserve">"D.1.2.4 Charakteristický příčný řez" </t>
  </si>
  <si>
    <t>"tl.150 mm" 245</t>
  </si>
  <si>
    <t>9</t>
  </si>
  <si>
    <t>122452203</t>
  </si>
  <si>
    <t>Odkopávky a prokopávky nezapažené pro silnice a dálnice v hornině třídy těžitelnosti II objem do 100 m3 strojně</t>
  </si>
  <si>
    <t>m3</t>
  </si>
  <si>
    <t>1722264468</t>
  </si>
  <si>
    <t>Odkopávky a prokopávky nezapažené pro silnice a dálnice strojně v hornině třídy těžitelnosti II do 100 m3</t>
  </si>
  <si>
    <t>"D.1.2.4 Charakteristický příčný řez" 22,9</t>
  </si>
  <si>
    <t>10</t>
  </si>
  <si>
    <t>131351201</t>
  </si>
  <si>
    <t>Hloubení jam zapažených v hornině třídy těžitelnosti II skupiny 4 objem do 20 m3 strojně</t>
  </si>
  <si>
    <t>-2087408434</t>
  </si>
  <si>
    <t>Hloubení zapažených jam a zářezů strojně s urovnáním dna do předepsaného profilu a spádu v hornině třídy těžitelnosti II skupiny 4 do 20 m3</t>
  </si>
  <si>
    <t>"D.1.2.6. Detaily odvodnění"</t>
  </si>
  <si>
    <t>"jáma pro vpust a přípojku" 2,42*1,2*(2,11+1,5)/2</t>
  </si>
  <si>
    <t>11</t>
  </si>
  <si>
    <t>151101101</t>
  </si>
  <si>
    <t>Zřízení příložného pažení a rozepření stěn rýh hl do 2 m</t>
  </si>
  <si>
    <t>-133503736</t>
  </si>
  <si>
    <t>Zřízení pažení a rozepření stěn rýh pro podzemní vedení příložné pro jakoukoliv mezerovitost, hloubky do 2 m</t>
  </si>
  <si>
    <t>"jáma pro vpust a přípojku" (2,11+1,5)*2+(2,11+1,5)/2*2</t>
  </si>
  <si>
    <t>151101111</t>
  </si>
  <si>
    <t>Odstranění příložného pažení a rozepření stěn rýh hl do 2 m</t>
  </si>
  <si>
    <t>206584245</t>
  </si>
  <si>
    <t>Odstranění pažení a rozepření stěn rýh pro podzemní vedení s uložením materiálu na vzdálenost do 3 m od kraje výkopu příložné, hloubky do 2 m</t>
  </si>
  <si>
    <t>13</t>
  </si>
  <si>
    <t>162351123</t>
  </si>
  <si>
    <t>Vodorovné přemístění přes 50 do 500 m výkopku/sypaniny z hornin třídy těžitelnosti II skupiny 4 a 5</t>
  </si>
  <si>
    <t>1061343708</t>
  </si>
  <si>
    <t>Vodorovné přemístění výkopku nebo sypaniny po suchu na obvyklém dopravním prostředku, bez naložení výkopku, avšak se složením bez rozhrnutí z horniny třídy těžitelnosti II skupiny 4 a 5 na vzdálenost přes 50 do 500 m</t>
  </si>
  <si>
    <t>"odložení ornice pro zpětné rozprostření v místě" rozprostření_ornice*0,15</t>
  </si>
  <si>
    <t>"odložení zásypu v místě tam a zpět" zásyp*2</t>
  </si>
  <si>
    <t>Součet</t>
  </si>
  <si>
    <t>14</t>
  </si>
  <si>
    <t>162751137</t>
  </si>
  <si>
    <t>Vodorovné přemístění přes 9 000 do 10000 m výkopku/sypaniny z horniny třídy těžitelnosti II skupiny 4 a 5</t>
  </si>
  <si>
    <t>2116098849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</si>
  <si>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</si>
  <si>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"pro potřebu kontrolního rozpočtu uvažováno 20 km"</t>
  </si>
  <si>
    <t>"skutečná odvozná vzdálenost je věcí zhotovitele a bude oceněna beze změny supisu prací"</t>
  </si>
  <si>
    <t>"odvoz přebytku ornice k jinému použití - není uvažováno skládkovné" (sejmutí_ornice150mm-rozprostření_ornice)*0,15</t>
  </si>
  <si>
    <t>"odvoz přebytku výkopku na skládku zhotovitele" jáma+výkop-zásyp</t>
  </si>
  <si>
    <t>15</t>
  </si>
  <si>
    <t>162751139</t>
  </si>
  <si>
    <t>Příplatek k vodorovnému přemístění výkopku/sypaniny z horniny třídy těžitelnosti II skupiny 4 a 5 ZKD 1000 m přes 10000 m</t>
  </si>
  <si>
    <t>-295457883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</si>
  <si>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</si>
  <si>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(odvoz_výkopku+odvoz_ornice)*10</t>
  </si>
  <si>
    <t>16</t>
  </si>
  <si>
    <t>167111102</t>
  </si>
  <si>
    <t>Nakládání výkopku z hornin třídy těžitelnosti II skupiny 4 a 5 ručně</t>
  </si>
  <si>
    <t>-863395551</t>
  </si>
  <si>
    <t>Nakládání, skládání a překládání neulehlého výkopku nebo sypaniny ručně nakládání, z hornin třídy těžitelnosti II, skupiny 4 a 5</t>
  </si>
  <si>
    <t>"Naložení ornice na deponii" rozprostření_ornice*0,15</t>
  </si>
  <si>
    <t>"Naložení zásypu na deponii" zásyp</t>
  </si>
  <si>
    <t>17</t>
  </si>
  <si>
    <t>171201231</t>
  </si>
  <si>
    <t>Poplatek za uložení zeminy a kamení na recyklační skládce (skládkovné) kód odpadu 17 05 04</t>
  </si>
  <si>
    <t>t</t>
  </si>
  <si>
    <t>-486676460</t>
  </si>
  <si>
    <t>Poplatek za uložení stavebního odpadu na recyklační skládce (skládkovné) zeminy a kamení zatříděného do Katalogu odpadů pod kódem 17 05 04</t>
  </si>
  <si>
    <t>odvoz_výkopku*1,7</t>
  </si>
  <si>
    <t>18</t>
  </si>
  <si>
    <t>171251201</t>
  </si>
  <si>
    <t>Uložení sypaniny na skládky nebo meziskládky</t>
  </si>
  <si>
    <t>-226740844</t>
  </si>
  <si>
    <t>Uložení sypaniny na skládky nebo meziskládky bez hutnění s upravením uložené sypaniny do předepsaného tvaru</t>
  </si>
  <si>
    <t>"odložení ornice na deponii v místě" rozprostření_ornice*0,15</t>
  </si>
  <si>
    <t>"odložení zásypu na deponii v místě" zásyp</t>
  </si>
  <si>
    <t>19</t>
  </si>
  <si>
    <t>174151101</t>
  </si>
  <si>
    <t>Zásyp jam, šachet rýh nebo kolem objektů sypaninou se zhutněním</t>
  </si>
  <si>
    <t>346188505</t>
  </si>
  <si>
    <t>Zásyp sypaninou z jakékoliv horniny strojně s uložením výkopku ve vrstvách se zhutněním jam, šachet, rýh nebo kolem objektů v těchto vykopávkách</t>
  </si>
  <si>
    <t>jáma-lože-obetonování-"trubka" 1,5*(0,242^2*3,14)/4-"těleso vpusti" (0,57^2*3,14)/4*1,1</t>
  </si>
  <si>
    <t>20</t>
  </si>
  <si>
    <t>181152301</t>
  </si>
  <si>
    <t>Úprava pláně pro silnice a dálnice v zářezech bez zhutnění</t>
  </si>
  <si>
    <t>-675855825</t>
  </si>
  <si>
    <t>Úprava pláně na stavbách silnic a dálnic strojně v zářezech mimo skalních bez zhutnění</t>
  </si>
  <si>
    <t>"D.1.2.1. Situace" rozprostření_ornice</t>
  </si>
  <si>
    <t>181152302</t>
  </si>
  <si>
    <t>Úprava pláně pro silnice a dálnice v zářezech se zhutněním</t>
  </si>
  <si>
    <t>-1229987166</t>
  </si>
  <si>
    <t>Úprava pláně na stavbách silnic a dálnic strojně v zářezech mimo skalních se zhutněním</t>
  </si>
  <si>
    <t>"chodník asfaltový" 5</t>
  </si>
  <si>
    <t>"vozovka" 7</t>
  </si>
  <si>
    <t>"chodník dlážděný" 8</t>
  </si>
  <si>
    <t>"chodník z reliefní dlažby" 6</t>
  </si>
  <si>
    <t>"chodník mlatový" 100</t>
  </si>
  <si>
    <t>22</t>
  </si>
  <si>
    <t>181351103</t>
  </si>
  <si>
    <t>Rozprostření ornice tl vrstvy do 200 mm pl přes 100 do 500 m2 v rovině nebo ve svahu do 1:5 strojně</t>
  </si>
  <si>
    <t>-975000870</t>
  </si>
  <si>
    <t>Rozprostření a urovnání ornice v rovině nebo ve svahu sklonu do 1:5 strojně při souvislé ploše přes 100 do 500 m2, tl. vrstvy do 200 mm</t>
  </si>
  <si>
    <t>"D.1.2.1. Situace" 150</t>
  </si>
  <si>
    <t>23</t>
  </si>
  <si>
    <t>181411132</t>
  </si>
  <si>
    <t>Založení parkového trávníku výsevem pl do 1000 m2 ve svahu přes 1:5 do 1:2</t>
  </si>
  <si>
    <t>-857997743</t>
  </si>
  <si>
    <t>Založení trávníku na půdě předem připravené plochy do 1000 m2 výsevem včetně utažení parkového na svahu přes 1:5 do 1:2</t>
  </si>
  <si>
    <t>24</t>
  </si>
  <si>
    <t>M</t>
  </si>
  <si>
    <t>00572410</t>
  </si>
  <si>
    <t>osivo směs travní parková</t>
  </si>
  <si>
    <t>kg</t>
  </si>
  <si>
    <t>496249046</t>
  </si>
  <si>
    <t>rozprostření_ornice*0,05</t>
  </si>
  <si>
    <t>25</t>
  </si>
  <si>
    <t>18200R001</t>
  </si>
  <si>
    <t>Ostatní náklady na pořízení trávníku, odplevelení, zalévání, zemědělská příprava půdy vč. hnojení, údržba do 1. sečení</t>
  </si>
  <si>
    <t>-1981207559</t>
  </si>
  <si>
    <t>26</t>
  </si>
  <si>
    <t>182151112</t>
  </si>
  <si>
    <t>Svahování v zářezech v hornině třídy těžitelnosti II skupiny 4 a 5 strojně</t>
  </si>
  <si>
    <t>-536501649</t>
  </si>
  <si>
    <t>Svahování trvalých svahů do projektovaných profilů strojně s potřebným přemístěním výkopku při svahování v zářezech v hornině třídy těžitelnosti II, skupiny 4 a 5</t>
  </si>
  <si>
    <t>Vodorovné konstrukce</t>
  </si>
  <si>
    <t>27</t>
  </si>
  <si>
    <t>452312131</t>
  </si>
  <si>
    <t>Sedlové lože z betonu prostého bez zvýšených nároků na prostředí tř. C 12/15 otevřený výkop</t>
  </si>
  <si>
    <t>-1125836657</t>
  </si>
  <si>
    <t>Podkladní a zajišťovací konstrukce z betonu prostého v otevřeném výkopu bez zvýšených nároků na prostředí sedlové lože pod potrubí z betonu tř. C 12/15</t>
  </si>
  <si>
    <t>"D.1.2.6. Detaily odvodnění lože pod potrubí" 0,31+"lože pod vpust" 1*1*0,1</t>
  </si>
  <si>
    <t>Komunikace pozemní</t>
  </si>
  <si>
    <t>28</t>
  </si>
  <si>
    <t>56472R111</t>
  </si>
  <si>
    <t>Kryt mlat frakce 0/4 mm 40 mm</t>
  </si>
  <si>
    <t>-1400457213</t>
  </si>
  <si>
    <t>"ŠD frakce 0/32" chodník_mlat</t>
  </si>
  <si>
    <t>29</t>
  </si>
  <si>
    <t>564851011</t>
  </si>
  <si>
    <t>Podklad ze štěrkodrtě ŠD plochy do 100 m2 tl 150 mm</t>
  </si>
  <si>
    <t>-54312401</t>
  </si>
  <si>
    <t>Podklad ze štěrkodrti ŠD s rozprostřením a zhutněním plochy jednotlivě do 100 m2, po zhutnění tl. 150 mm</t>
  </si>
  <si>
    <t>"ŠDA" chodník_asfalt+ chodník_dlažba+chodník_dlažba_OSP</t>
  </si>
  <si>
    <t>30</t>
  </si>
  <si>
    <t>564861011</t>
  </si>
  <si>
    <t>Podklad ze štěrkodrtě ŠD plochy do 100 m2 tl 200 mm</t>
  </si>
  <si>
    <t>-774244251</t>
  </si>
  <si>
    <t>Podklad ze štěrkodrti ŠD s rozprostřením a zhutněním plochy jednotlivě do 100 m2, po zhutnění tl. 200 mm</t>
  </si>
  <si>
    <t>"ŠDA" vozovka</t>
  </si>
  <si>
    <t>31</t>
  </si>
  <si>
    <t>564871011</t>
  </si>
  <si>
    <t>Podklad ze štěrkodrtě ŠD plochy do 100 m2 tl 250 mm</t>
  </si>
  <si>
    <t>1156928742</t>
  </si>
  <si>
    <t>Podklad ze štěrkodrti ŠD s rozprostřením a zhutněním plochy jednotlivě do 100 m2, po zhutnění tl. 250 mm</t>
  </si>
  <si>
    <t>32</t>
  </si>
  <si>
    <t>564920411</t>
  </si>
  <si>
    <t>Podklad z asfaltového recyklátu plochy do 100 m2 tl 60 mm</t>
  </si>
  <si>
    <t>1201216488</t>
  </si>
  <si>
    <t>Podklad nebo podsyp z asfaltového recyklátu s rozprostřením a zhutněním plochy jednotlivě do 100 m2, po zhutnění tl. 60 mm</t>
  </si>
  <si>
    <t>33</t>
  </si>
  <si>
    <t>565145101</t>
  </si>
  <si>
    <t>Asfaltový beton vrstva podkladní ACP 16 (obalované kamenivo OKS) tl 60 mm š do 1,5 m</t>
  </si>
  <si>
    <t>1487310022</t>
  </si>
  <si>
    <t>Asfaltový beton vrstva podkladní ACP 16 (obalované kamenivo střednězrnné - OKS) s rozprostřením a zhutněním v pruhu šířky do 1,5 m, po zhutnění tl. 60 mm</t>
  </si>
  <si>
    <t xml:space="preserve"> vozovka</t>
  </si>
  <si>
    <t>34</t>
  </si>
  <si>
    <t>567123811</t>
  </si>
  <si>
    <t>Podklad ze směsi stmelené cementem na dálnici SC C 8/10 (KSC I) tl 120 mm</t>
  </si>
  <si>
    <t>1710934761</t>
  </si>
  <si>
    <t>Podklad ze směsi stmelené cementem na dálnici a letištních plochách bez dilatačních spár, s rozprostřením a zhutněním SC C 8/10 (KSC I), po zhutnění tl. 120 mm</t>
  </si>
  <si>
    <t>35</t>
  </si>
  <si>
    <t>573111111</t>
  </si>
  <si>
    <t>Postřik živičný infiltrační s posypem z asfaltu množství 0,60 kg/m2</t>
  </si>
  <si>
    <t>-1105082268</t>
  </si>
  <si>
    <t>Postřik infiltrační PI z asfaltu silničního s posypem kamenivem, v množství 0,60 kg/m2</t>
  </si>
  <si>
    <t>chodník_asfalt+vozovka</t>
  </si>
  <si>
    <t>36</t>
  </si>
  <si>
    <t>573231106</t>
  </si>
  <si>
    <t>Postřik živičný spojovací ze silniční emulze v množství 0,30 kg/m2</t>
  </si>
  <si>
    <t>-1971672726</t>
  </si>
  <si>
    <t>Postřik spojovací PS bez posypu kamenivem ze silniční emulze, v množství 0,30 kg/m2</t>
  </si>
  <si>
    <t>37</t>
  </si>
  <si>
    <t>577133111</t>
  </si>
  <si>
    <t>Asfaltový beton vrstva obrusná ACO 8 (ABJ) tl 40 mm š do 3 m z nemodifikovaného asfaltu</t>
  </si>
  <si>
    <t>866902115</t>
  </si>
  <si>
    <t>Asfaltový beton vrstva obrusná ACO 8 (ABJ) s rozprostřením a se zhutněním z nemodifikovaného asfaltu v pruhu šířky do 3 m, po zhutnění tl. 40 mm</t>
  </si>
  <si>
    <t>38</t>
  </si>
  <si>
    <t>577134111</t>
  </si>
  <si>
    <t>Asfaltový beton vrstva obrusná ACO 11+ (ABS) tř. I tl 40 mm š do 3 m z nemodifikovaného asfaltu</t>
  </si>
  <si>
    <t>101422920</t>
  </si>
  <si>
    <t>Asfaltový beton vrstva obrusná ACO 11 (ABS) s rozprostřením a se zhutněním z nemodifikovaného asfaltu v pruhu šířky do 3 m tř. I (ACO 11+), po zhutnění tl. 40 mm</t>
  </si>
  <si>
    <t>39</t>
  </si>
  <si>
    <t>596211110</t>
  </si>
  <si>
    <t>Kladení zámkové dlažby komunikací pro pěší ručně tl 60 mm skupiny A pl do 50 m2</t>
  </si>
  <si>
    <t>101835090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</si>
  <si>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</si>
  <si>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chodník_dlažba+chodník_dlažba_OSP</t>
  </si>
  <si>
    <t>40</t>
  </si>
  <si>
    <t>59245018</t>
  </si>
  <si>
    <t>dlažba skladebná betonová tl 60mm přírodní</t>
  </si>
  <si>
    <t>1972460809</t>
  </si>
  <si>
    <t>chodník_dlažba*1,05</t>
  </si>
  <si>
    <t>41</t>
  </si>
  <si>
    <t>59245006</t>
  </si>
  <si>
    <t>dlažba pro nevidomé betonová tl 60mm barevná</t>
  </si>
  <si>
    <t>1444628037</t>
  </si>
  <si>
    <t>chodník_dlažba_OSP*1,05</t>
  </si>
  <si>
    <t>42</t>
  </si>
  <si>
    <t>596211114</t>
  </si>
  <si>
    <t>Příplatek za kombinaci dvou barev u kladení betonových dlažeb komunikací pro pěší ručně tl 60 mm skupiny A</t>
  </si>
  <si>
    <t>-680427901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</si>
  <si>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Příplatek k cenám za dlažbu z prvků dvou barev</t>
  </si>
  <si>
    <t>Trubní vedení</t>
  </si>
  <si>
    <t>43</t>
  </si>
  <si>
    <t>831262191</t>
  </si>
  <si>
    <t>Příplatek za práce na potrubí z trub kameninových s integrovaným těsněním sklon přes 20 % DN do 300</t>
  </si>
  <si>
    <t>961943170</t>
  </si>
  <si>
    <t>Montáž potrubí z trub kameninových hrdlových s integrovaným těsněním Příplatek k cenám za práce v otevřeném výkopu ve sklonu přes 20 %, pro DN od 100 do 300</t>
  </si>
  <si>
    <t xml:space="preserve">"D.1.2.6. Detaily odvodnění" </t>
  </si>
  <si>
    <t>"uvažován maximalní sklon potrubí dle D.1.2.6. Detaily odvodnění 40%" 1,5</t>
  </si>
  <si>
    <t>44</t>
  </si>
  <si>
    <t>831352121</t>
  </si>
  <si>
    <t>Montáž potrubí z trub kameninových hrdlových s integrovaným těsněním výkop sklon do 20 % DN 200</t>
  </si>
  <si>
    <t>248271751</t>
  </si>
  <si>
    <t>Montáž potrubí z trub kameninových hrdlových s integrovaným těsněním v otevřeném výkopu ve sklonu do 20 % DN 200</t>
  </si>
  <si>
    <t>45</t>
  </si>
  <si>
    <t>59710633</t>
  </si>
  <si>
    <t>trouba kameninová glazovaná DN 200 dl 1,00m spojovací systém F</t>
  </si>
  <si>
    <t>435245183</t>
  </si>
  <si>
    <t>46</t>
  </si>
  <si>
    <t>837352221</t>
  </si>
  <si>
    <t>Montáž kameninových tvarovek jednoosých s integrovaným těsněním otevřený výkop DN 200</t>
  </si>
  <si>
    <t>kus</t>
  </si>
  <si>
    <t>-705632406</t>
  </si>
  <si>
    <t>Montáž kameninových tvarovek na potrubí z trub kameninových v otevřeném výkopu s integrovaným těsněním jednoosých DN 200</t>
  </si>
  <si>
    <t>47</t>
  </si>
  <si>
    <t>59710947</t>
  </si>
  <si>
    <t>koleno kameninové glazované DN 200 15° spojovací systém F tř. 240</t>
  </si>
  <si>
    <t>433539654</t>
  </si>
  <si>
    <t>48</t>
  </si>
  <si>
    <t>837R00001</t>
  </si>
  <si>
    <t>Vývrt do potrubí a osazení vložku DN200</t>
  </si>
  <si>
    <t>-1334704270</t>
  </si>
  <si>
    <t>49</t>
  </si>
  <si>
    <t>895941341</t>
  </si>
  <si>
    <t>Osazení vpusti uliční DN 500 z betonových dílců dno s výtokem</t>
  </si>
  <si>
    <t>-1704563607</t>
  </si>
  <si>
    <t>Osazení vpusti uliční z betonových dílců DN 500 dno s výtokem</t>
  </si>
  <si>
    <t>"D.1.2.6. Detaily odvodnění" 1</t>
  </si>
  <si>
    <t>50</t>
  </si>
  <si>
    <t>PFB.1110013</t>
  </si>
  <si>
    <t xml:space="preserve">Dílce dešťové vpustě  TBV-Q 50/21 KO 20</t>
  </si>
  <si>
    <t>-553236093</t>
  </si>
  <si>
    <t>51</t>
  </si>
  <si>
    <t>895941351</t>
  </si>
  <si>
    <t>Osazení vpusti uliční DN 500 z betonových dílců skruž horní pro čtvercovou vtokovou mříž</t>
  </si>
  <si>
    <t>-178210815</t>
  </si>
  <si>
    <t>Osazení vpusti uliční z betonových dílců DN 500 skruž horní pro čtvercovou vtokovou mříž</t>
  </si>
  <si>
    <t>52</t>
  </si>
  <si>
    <t>PFB.1110001</t>
  </si>
  <si>
    <t xml:space="preserve">Dílce dešťové vpustě  TBV-Q 50/20 CP</t>
  </si>
  <si>
    <t>131209198</t>
  </si>
  <si>
    <t>53</t>
  </si>
  <si>
    <t>895941362</t>
  </si>
  <si>
    <t>Osazení vpusti uliční DN 500 z betonových dílců skruž středová 590 mm</t>
  </si>
  <si>
    <t>-578950550</t>
  </si>
  <si>
    <t>Osazení vpusti uliční z betonových dílců DN 500 skruž středová 590 mm</t>
  </si>
  <si>
    <t>54</t>
  </si>
  <si>
    <t>PFB.1110004</t>
  </si>
  <si>
    <t xml:space="preserve">Dílce dešťové vpustě  TBV-Q 50/59 SV</t>
  </si>
  <si>
    <t>1197194937</t>
  </si>
  <si>
    <t>55</t>
  </si>
  <si>
    <t>89595R1111</t>
  </si>
  <si>
    <t>Vyčištění stávající uliční vpusti</t>
  </si>
  <si>
    <t>1938774781</t>
  </si>
  <si>
    <t>56</t>
  </si>
  <si>
    <t>899204112</t>
  </si>
  <si>
    <t>Osazení mříží litinových včetně rámů a košů na bahno pro třídu zatížení D400, E600</t>
  </si>
  <si>
    <t>-983616282</t>
  </si>
  <si>
    <t>57</t>
  </si>
  <si>
    <t>WVN.RF000370W</t>
  </si>
  <si>
    <t>LITINOVÁ DEŠŤ. MŘÍŽ 500x500/40T ČTVEREC</t>
  </si>
  <si>
    <t>1290389895</t>
  </si>
  <si>
    <t>58</t>
  </si>
  <si>
    <t>55241001</t>
  </si>
  <si>
    <t>koš kalový pod mříž - těžký</t>
  </si>
  <si>
    <t>1521213941</t>
  </si>
  <si>
    <t>59</t>
  </si>
  <si>
    <t>899623141</t>
  </si>
  <si>
    <t>Obetonování potrubí nebo zdiva stok betonem prostým tř. C 12/15 v otevřeném výkopu</t>
  </si>
  <si>
    <t>-1271110612</t>
  </si>
  <si>
    <t>Obetonování potrubí nebo zdiva stok betonem prostým v otevřeném výkopu, betonem tř. C 12/15</t>
  </si>
  <si>
    <t>"D.1.2.6. Detaily odvodnění" 0,4</t>
  </si>
  <si>
    <t>Ostatní konstrukce a práce, bourání</t>
  </si>
  <si>
    <t>60</t>
  </si>
  <si>
    <t>913121111</t>
  </si>
  <si>
    <t>Montáž a demontáž dočasné dopravní značky kompletní základní</t>
  </si>
  <si>
    <t>-1722667393</t>
  </si>
  <si>
    <t>Montáž a demontáž dočasných dopravních značek kompletních značek vč. podstavce a sloupku základních</t>
  </si>
  <si>
    <t>61</t>
  </si>
  <si>
    <t>913121211</t>
  </si>
  <si>
    <t>Příplatek k dočasné dopravní značce kompletní základní za první a ZKD den použití</t>
  </si>
  <si>
    <t>1473530351</t>
  </si>
  <si>
    <t>Montáž a demontáž dočasných dopravních značek Příplatek za první a každý další den použití dočasných dopravních značek k ceně 12-1111</t>
  </si>
  <si>
    <t>"uvažováno 14 dnů" 8*14</t>
  </si>
  <si>
    <t>62</t>
  </si>
  <si>
    <t>913221111</t>
  </si>
  <si>
    <t>Montáž a demontáž dočasné dopravní zábrany světelné šířky 1,5 m se 3 světly</t>
  </si>
  <si>
    <t>1203637320</t>
  </si>
  <si>
    <t>Montáž a demontáž dočasných dopravních zábran světelných včetně zásobníku na akumulátor, šířky 1,5 m, 3 světla</t>
  </si>
  <si>
    <t>63</t>
  </si>
  <si>
    <t>913221211</t>
  </si>
  <si>
    <t>Příplatek k dočasné dopravní zábraně světelné šířky 1,5 m se 3 světly za první a ZKD den použití</t>
  </si>
  <si>
    <t>-813242638</t>
  </si>
  <si>
    <t>Montáž a demontáž dočasných dopravních zábran Příplatek za první a každý další den použití dočasných dopravních zábran k ceně 22-1111</t>
  </si>
  <si>
    <t>"uvažováno 14 dnů" 2*14</t>
  </si>
  <si>
    <t>64</t>
  </si>
  <si>
    <t>914111112</t>
  </si>
  <si>
    <t>Montáž svislé dopravní značky do velikosti 1 m2 páskováním na sloup</t>
  </si>
  <si>
    <t>1645777824</t>
  </si>
  <si>
    <t>Montáž svislé dopravní značky základní velikosti do 1 m2 páskováním na sloupy</t>
  </si>
  <si>
    <t>"D.1.2.1. Situace" 2</t>
  </si>
  <si>
    <t>65</t>
  </si>
  <si>
    <t>404VP0007</t>
  </si>
  <si>
    <t>značka dopravní reflexní s rámečkem a upevňovacími prvky - základní velikost</t>
  </si>
  <si>
    <t>1778356756</t>
  </si>
  <si>
    <t>66</t>
  </si>
  <si>
    <t>914511113</t>
  </si>
  <si>
    <t>Montáž sloupku dopravních značek délky do 3,5 m s betonovým základem a patkou D 70 mm</t>
  </si>
  <si>
    <t>-1460629390</t>
  </si>
  <si>
    <t>Montáž sloupku dopravních značek délky do 3,5 m do hliníkové patky pro sloupek D 70 mm</t>
  </si>
  <si>
    <t>67</t>
  </si>
  <si>
    <t>404VP0002</t>
  </si>
  <si>
    <t>sloupek pro dopravní značku s patkou</t>
  </si>
  <si>
    <t>1722786661</t>
  </si>
  <si>
    <t>68</t>
  </si>
  <si>
    <t>915231112</t>
  </si>
  <si>
    <t>Vodorovné dopravní značení přechody pro chodce, šipky, symboly retroreflexní bílý plast</t>
  </si>
  <si>
    <t>1562694555</t>
  </si>
  <si>
    <t>Vodorovné dopravní značení stříkaným plastem přechody pro chodce, šipky, symboly nápisy bílé retroreflexní</t>
  </si>
  <si>
    <t>"D.1.2.1. Situace" 12</t>
  </si>
  <si>
    <t>69</t>
  </si>
  <si>
    <t>915621111</t>
  </si>
  <si>
    <t>Předznačení vodorovného plošného značení</t>
  </si>
  <si>
    <t>618259493</t>
  </si>
  <si>
    <t>Předznačení pro vodorovné značení stříkané barvou nebo prováděné z nátěrových hmot plošné šipky, symboly, nápisy</t>
  </si>
  <si>
    <t>70</t>
  </si>
  <si>
    <t>916241113</t>
  </si>
  <si>
    <t>Osazení obrubníku kamenného ležatého s boční opěrou do lože z betonu prostého</t>
  </si>
  <si>
    <t>591329271</t>
  </si>
  <si>
    <t>Osazení obrubníku kamenného se zřízením lože, s vyplněním a zatřením spár cementovou maltou ležatého s boční opěrou z betonu prostého, do lože z betonu prostého</t>
  </si>
  <si>
    <t>71</t>
  </si>
  <si>
    <t>58380004</t>
  </si>
  <si>
    <t>obrubník kamenný žulový přímý 1000x250x200mm</t>
  </si>
  <si>
    <t>-84205730</t>
  </si>
  <si>
    <t>"bude užito 6 m vyzískaného obrubníku" 12-6</t>
  </si>
  <si>
    <t>72</t>
  </si>
  <si>
    <t>916331112</t>
  </si>
  <si>
    <t>Osazení zahradního obrubníku betonového do lože z betonu s boční opěrou</t>
  </si>
  <si>
    <t>-1247728279</t>
  </si>
  <si>
    <t>Osazení zahradního obrubníku betonového s ložem tl. od 50 do 100 mm z betonu prostého tř. C 12/15 s boční opěrou z betonu prostého tř. C 12/15</t>
  </si>
  <si>
    <t>98</t>
  </si>
  <si>
    <t>73</t>
  </si>
  <si>
    <t>59217002</t>
  </si>
  <si>
    <t>obrubník zahradní betonový šedý 1000x50x200mm</t>
  </si>
  <si>
    <t>-623560013</t>
  </si>
  <si>
    <t>98*1,01</t>
  </si>
  <si>
    <t>74</t>
  </si>
  <si>
    <t>916921112</t>
  </si>
  <si>
    <t>Monolitické příkopy, krajníky nebo obrubníky pl přes 0,10 do 0,15 m2 v přímce nebo oblouku r přes 20 m</t>
  </si>
  <si>
    <t>-2029910795</t>
  </si>
  <si>
    <t>Monolitické příkopové žlaby, rigoly, krajníky nebo obrubníky z betonové směsi pro cementobetonové vozovky a letištní plochy v přímce nebo v oblouku o poloměru přes 20 m, průřezových ploch přes 0,10 do 0,15 m2</t>
  </si>
  <si>
    <t>75</t>
  </si>
  <si>
    <t>55381305</t>
  </si>
  <si>
    <t>svodnice vody pro nezpevněné komunikace s uložením do betonu žlab š 120mm</t>
  </si>
  <si>
    <t>465909255</t>
  </si>
  <si>
    <t>76</t>
  </si>
  <si>
    <t>919112212</t>
  </si>
  <si>
    <t>Řezání spár pro vytvoření komůrky š 10 mm hl 20 mm pro těsnící zálivku v živičném krytu</t>
  </si>
  <si>
    <t>-356999180</t>
  </si>
  <si>
    <t>Řezání dilatačních spár v živičném krytu vytvoření komůrky pro těsnící zálivku šířky 10 mm, hloubky 20 mm</t>
  </si>
  <si>
    <t>"D.1.2.1. Situace" 15</t>
  </si>
  <si>
    <t>77</t>
  </si>
  <si>
    <t>919122111</t>
  </si>
  <si>
    <t>Těsnění spár zálivkou za tepla pro komůrky š 10 mm hl 20 mm s těsnicím profilem</t>
  </si>
  <si>
    <t>-883978136</t>
  </si>
  <si>
    <t>Utěsnění dilatačních spár zálivkou za tepla v cementobetonovém nebo živičném krytu včetně adhezního nátěru s těsnicím profilem pod zálivkou, pro komůrky šířky 10 mm, hloubky 20 mm</t>
  </si>
  <si>
    <t>78</t>
  </si>
  <si>
    <t>919735112</t>
  </si>
  <si>
    <t>Řezání stávajícího živičného krytu hl přes 50 do 100 mm</t>
  </si>
  <si>
    <t>1139165003</t>
  </si>
  <si>
    <t>Řezání stávajícího živičného krytu nebo podkladu hloubky přes 50 do 100 mm</t>
  </si>
  <si>
    <t>79</t>
  </si>
  <si>
    <t>966008211</t>
  </si>
  <si>
    <t>Bourání odvodňovacího žlabu z betonových příkopových tvárnic š do 500 mm</t>
  </si>
  <si>
    <t>1040556836</t>
  </si>
  <si>
    <t>Bourání odvodňovacího žlabu s odklizením a uložením vybouraného materiálu na skládku na vzdálenost do 10 m nebo s naložením na dopravní prostředek z betonových příkopových tvárnic nebo desek šířky do 500 mm</t>
  </si>
  <si>
    <t>"D.1.2.1. Situace" 4</t>
  </si>
  <si>
    <t>80</t>
  </si>
  <si>
    <t>979024443</t>
  </si>
  <si>
    <t>Očištění vybouraných obrubníků a krajníků silničních</t>
  </si>
  <si>
    <t>992653638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</si>
  <si>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</si>
  <si>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81</t>
  </si>
  <si>
    <t>997221551</t>
  </si>
  <si>
    <t>Vodorovná doprava suti ze sypkých materiálů do 1 km</t>
  </si>
  <si>
    <t>-1029701129</t>
  </si>
  <si>
    <t>Vodorovná doprava suti bez naložení, ale se složením a s hrubým urovnáním ze sypkých materiálů, na vzdálenost do 1 km</t>
  </si>
  <si>
    <t>odstr_kameniva210mm*0,21*2</t>
  </si>
  <si>
    <t>odstr_štěrk200mm*0,2*2</t>
  </si>
  <si>
    <t>82</t>
  </si>
  <si>
    <t>997221559</t>
  </si>
  <si>
    <t>Příplatek ZKD 1 km u vodorovné dopravy suti ze sypkých materiálů</t>
  </si>
  <si>
    <t>-249722444</t>
  </si>
  <si>
    <t>Vodorovná doprava suti bez naložení, ale se složením a s hrubým urovnáním Příplatek k ceně za každý další započatý 1 km přes 1 km</t>
  </si>
  <si>
    <t>odvoz_sypké_suti*19</t>
  </si>
  <si>
    <t>83</t>
  </si>
  <si>
    <t>997221561</t>
  </si>
  <si>
    <t>Vodorovná doprava suti z kusových materiálů do 1 km</t>
  </si>
  <si>
    <t>-1922804223</t>
  </si>
  <si>
    <t>Vodorovná doprava suti bez naložení, ale se složením a s hrubým urovnáním z kusových materiálů, na vzdálenost do 1 km</t>
  </si>
  <si>
    <t>odstr_asfalt100mm*0,1*2,35+odstr_asfalt40mm*0,04*2,35</t>
  </si>
  <si>
    <t>odstr_obrub_bet*0,205+odstr_bet120mm*0,12*2,4+odstr_žlab*0,25</t>
  </si>
  <si>
    <t>84</t>
  </si>
  <si>
    <t>997221569</t>
  </si>
  <si>
    <t>Příplatek ZKD 1 km u vodorovné dopravy suti z kusových materiálů</t>
  </si>
  <si>
    <t>-1430307711</t>
  </si>
  <si>
    <t>odvoz_kusové_suti*19</t>
  </si>
  <si>
    <t>85</t>
  </si>
  <si>
    <t>997221571</t>
  </si>
  <si>
    <t>Vodorovná doprava vybouraných hmot do 1 km</t>
  </si>
  <si>
    <t>2054515363</t>
  </si>
  <si>
    <t>Vodorovná doprava vybouraných hmot bez naložení, ale se složením a s hrubým urovnáním na vzdálenost do 1 km</t>
  </si>
  <si>
    <t>"odvoz kamenných obrub na deponii v místě tam a zpět" odstr_obrub_kam*0,23</t>
  </si>
  <si>
    <t>86</t>
  </si>
  <si>
    <t>997221612</t>
  </si>
  <si>
    <t>Nakládání vybouraných hmot na dopravní prostředky pro vodorovnou dopravu</t>
  </si>
  <si>
    <t>-909457319</t>
  </si>
  <si>
    <t>Nakládání na dopravní prostředky pro vodorovnou dopravu vybouraných hmot</t>
  </si>
  <si>
    <t>"naložení kamenných obrub na deponii" odstr_obrub_kam*0,23</t>
  </si>
  <si>
    <t>87</t>
  </si>
  <si>
    <t>997221861</t>
  </si>
  <si>
    <t>Poplatek za uložení na recyklační skládce (skládkovné) stavebního odpadu z prostého betonu pod kódem 17 01 01</t>
  </si>
  <si>
    <t>-1434203017</t>
  </si>
  <si>
    <t>Poplatek za uložení stavebního odpadu na recyklační skládce (skládkovné) z prostého betonu zatříděného do Katalogu odpadů pod kódem 17 01 01</t>
  </si>
  <si>
    <t>88</t>
  </si>
  <si>
    <t>997221873</t>
  </si>
  <si>
    <t>Poplatek za uložení na recyklační skládce (skládkovné) stavebního odpadu zeminy a kamení zatříděného do Katalogu odpadů pod kódem 17 05 04</t>
  </si>
  <si>
    <t>-1156996856</t>
  </si>
  <si>
    <t>89</t>
  </si>
  <si>
    <t>997221875</t>
  </si>
  <si>
    <t>Poplatek za uložení na recyklační skládce (skládkovné) stavebního odpadu asfaltového bez obsahu dehtu zatříděného do Katalogu odpadů pod kódem 17 03 02</t>
  </si>
  <si>
    <t>436043207</t>
  </si>
  <si>
    <t>Poplatek za uložení stavebního odpadu na recyklační skládce (skládkovné) asfaltového bez obsahu dehtu zatříděného do Katalogu odpadů pod kódem 17 03 02</t>
  </si>
  <si>
    <t>90</t>
  </si>
  <si>
    <t>998225111</t>
  </si>
  <si>
    <t>Přesun hmot pro pozemní komunikace s krytem z kamene, monolitickým betonovým nebo živičným</t>
  </si>
  <si>
    <t>-1505601981</t>
  </si>
  <si>
    <t>Přesun hmot pro komunikace s krytem z kameniva, monolitickým betonovým nebo živičným dopravní vzdálenost do 200 m jakékoliv délky objektu</t>
  </si>
  <si>
    <t>VRN/DRN - Vedlejší a doplňkové rozpočtové náklady</t>
  </si>
  <si>
    <t>012002000</t>
  </si>
  <si>
    <t>Geodetické práce</t>
  </si>
  <si>
    <t>CS ÚRS 2022 02</t>
  </si>
  <si>
    <t>1024</t>
  </si>
  <si>
    <t>805211283</t>
  </si>
  <si>
    <t>012303000R01</t>
  </si>
  <si>
    <t>Geodetické práce po výstavbě (skutečné provedeni)</t>
  </si>
  <si>
    <t>-1529737040</t>
  </si>
  <si>
    <t>Geodetické práce po výstavbě (skutečné provedení plynovodu)</t>
  </si>
  <si>
    <t>013254000</t>
  </si>
  <si>
    <t>Dokumentace skutečného provedení stavby</t>
  </si>
  <si>
    <t>396925797</t>
  </si>
  <si>
    <t>030001000</t>
  </si>
  <si>
    <t>Zařízení staveniště</t>
  </si>
  <si>
    <t>-1982186957</t>
  </si>
  <si>
    <t>040001000</t>
  </si>
  <si>
    <t>Inženýrská činnost - zajištění DIR</t>
  </si>
  <si>
    <t>CS ÚRS 2018 01</t>
  </si>
  <si>
    <t>262144</t>
  </si>
  <si>
    <t>-1017010640</t>
  </si>
  <si>
    <t>041103000</t>
  </si>
  <si>
    <t>Autorský dozor projektanta</t>
  </si>
  <si>
    <t>-1114734725</t>
  </si>
  <si>
    <t>041203000</t>
  </si>
  <si>
    <t>Technický dozor investora</t>
  </si>
  <si>
    <t>1654567093</t>
  </si>
  <si>
    <t>042503000</t>
  </si>
  <si>
    <t>Plán BOZP na staveništi</t>
  </si>
  <si>
    <t>704347820</t>
  </si>
  <si>
    <t>060001000</t>
  </si>
  <si>
    <t>Územní vlivy</t>
  </si>
  <si>
    <t>481465538</t>
  </si>
  <si>
    <t>460010025</t>
  </si>
  <si>
    <t>Vytyčení trasy inženýrských sítí v zastavěném prostoru</t>
  </si>
  <si>
    <t>-77853690</t>
  </si>
  <si>
    <t>SEZNAM FIGUR</t>
  </si>
  <si>
    <t>Výměra</t>
  </si>
  <si>
    <t xml:space="preserve"> SO 101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</si>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</sst>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21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22</v>
      </c>
      <c r="E8" s="22"/>
      <c r="F8" s="22"/>
      <c r="G8" s="22"/>
      <c r="H8" s="22"/>
      <c r="I8" s="22"/>
      <c r="J8" s="22"/>
      <c r="K8" s="27" t="s">
        <v>23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24</v>
      </c>
      <c r="AL8" s="22"/>
      <c r="AM8" s="22"/>
      <c r="AN8" s="33" t="s">
        <v>25</v>
      </c>
      <c r="AO8" s="22"/>
      <c r="AP8" s="22"/>
      <c r="AQ8" s="22"/>
      <c r="AR8" s="20"/>
      <c r="BE8" s="31"/>
      <c r="BS8" s="17" t="s">
        <v>6</v>
      </c>
    </row>
    <row r="9" s="1" customFormat="1" ht="29.28" customHeight="1">
      <c r="B9" s="21"/>
      <c r="C9" s="22"/>
      <c r="D9" s="26" t="s">
        <v>26</v>
      </c>
      <c r="E9" s="22"/>
      <c r="F9" s="22"/>
      <c r="G9" s="22"/>
      <c r="H9" s="22"/>
      <c r="I9" s="22"/>
      <c r="J9" s="22"/>
      <c r="K9" s="34" t="s">
        <v>27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6" t="s">
        <v>28</v>
      </c>
      <c r="AL9" s="22"/>
      <c r="AM9" s="22"/>
      <c r="AN9" s="34" t="s">
        <v>29</v>
      </c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30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31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32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33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34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31</v>
      </c>
      <c r="AL13" s="22"/>
      <c r="AM13" s="22"/>
      <c r="AN13" s="35" t="s">
        <v>35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5" t="s">
        <v>35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2" t="s">
        <v>33</v>
      </c>
      <c r="AL14" s="22"/>
      <c r="AM14" s="22"/>
      <c r="AN14" s="35" t="s">
        <v>35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36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31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37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33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38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39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31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40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33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38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41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2"/>
      <c r="AQ25" s="22"/>
      <c r="AR25" s="20"/>
      <c r="BE25" s="31"/>
    </row>
    <row r="26" s="2" customFormat="1" ht="25.92" customHeight="1">
      <c r="A26" s="39"/>
      <c r="B26" s="40"/>
      <c r="C26" s="41"/>
      <c r="D26" s="42" t="s">
        <v>42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1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1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43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44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45</v>
      </c>
      <c r="AL28" s="46"/>
      <c r="AM28" s="46"/>
      <c r="AN28" s="46"/>
      <c r="AO28" s="46"/>
      <c r="AP28" s="41"/>
      <c r="AQ28" s="41"/>
      <c r="AR28" s="45"/>
      <c r="BE28" s="31"/>
    </row>
    <row r="29" s="3" customFormat="1" ht="14.4" customHeight="1">
      <c r="A29" s="3"/>
      <c r="B29" s="47"/>
      <c r="C29" s="48"/>
      <c r="D29" s="32" t="s">
        <v>46</v>
      </c>
      <c r="E29" s="48"/>
      <c r="F29" s="32" t="s">
        <v>47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2" t="s">
        <v>48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2" t="s">
        <v>49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2" t="s">
        <v>50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2" t="s">
        <v>51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1"/>
    </row>
    <row r="35" s="2" customFormat="1" ht="25.92" customHeight="1">
      <c r="A35" s="39"/>
      <c r="B35" s="40"/>
      <c r="C35" s="53"/>
      <c r="D35" s="54" t="s">
        <v>52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53</v>
      </c>
      <c r="U35" s="55"/>
      <c r="V35" s="55"/>
      <c r="W35" s="55"/>
      <c r="X35" s="57" t="s">
        <v>54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0"/>
      <c r="C49" s="61"/>
      <c r="D49" s="62" t="s">
        <v>55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56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9"/>
      <c r="B60" s="40"/>
      <c r="C60" s="41"/>
      <c r="D60" s="65" t="s">
        <v>57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58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57</v>
      </c>
      <c r="AI60" s="43"/>
      <c r="AJ60" s="43"/>
      <c r="AK60" s="43"/>
      <c r="AL60" s="43"/>
      <c r="AM60" s="65" t="s">
        <v>58</v>
      </c>
      <c r="AN60" s="43"/>
      <c r="AO60" s="43"/>
      <c r="AP60" s="41"/>
      <c r="AQ60" s="41"/>
      <c r="AR60" s="45"/>
      <c r="BE60" s="39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9"/>
      <c r="B64" s="40"/>
      <c r="C64" s="41"/>
      <c r="D64" s="62" t="s">
        <v>59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60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9"/>
      <c r="B75" s="40"/>
      <c r="C75" s="41"/>
      <c r="D75" s="65" t="s">
        <v>57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58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57</v>
      </c>
      <c r="AI75" s="43"/>
      <c r="AJ75" s="43"/>
      <c r="AK75" s="43"/>
      <c r="AL75" s="43"/>
      <c r="AM75" s="65" t="s">
        <v>58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3" t="s">
        <v>61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2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0056_HOC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Stavební úpravy na náměstí U Lípy Svobody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2" t="s">
        <v>22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MČ Praha Dubeč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2" t="s">
        <v>24</v>
      </c>
      <c r="AJ87" s="41"/>
      <c r="AK87" s="41"/>
      <c r="AL87" s="41"/>
      <c r="AM87" s="80" t="str">
        <f>IF(AN8= "","",AN8)</f>
        <v>12. 6. 2024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2" t="s">
        <v>30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MČ Praha - Dubeč, Starodubečská 401/36,  Praha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2" t="s">
        <v>36</v>
      </c>
      <c r="AJ89" s="41"/>
      <c r="AK89" s="41"/>
      <c r="AL89" s="41"/>
      <c r="AM89" s="81" t="str">
        <f>IF(E17="","",E17)</f>
        <v>Ing. Tomáš Hocke</v>
      </c>
      <c r="AN89" s="72"/>
      <c r="AO89" s="72"/>
      <c r="AP89" s="72"/>
      <c r="AQ89" s="41"/>
      <c r="AR89" s="45"/>
      <c r="AS89" s="82" t="s">
        <v>62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2" t="s">
        <v>34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2" t="s">
        <v>39</v>
      </c>
      <c r="AJ90" s="41"/>
      <c r="AK90" s="41"/>
      <c r="AL90" s="41"/>
      <c r="AM90" s="81" t="str">
        <f>IF(E20="","",E20)</f>
        <v>Roman Valík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63</v>
      </c>
      <c r="D92" s="95"/>
      <c r="E92" s="95"/>
      <c r="F92" s="95"/>
      <c r="G92" s="95"/>
      <c r="H92" s="96"/>
      <c r="I92" s="97" t="s">
        <v>64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65</v>
      </c>
      <c r="AH92" s="95"/>
      <c r="AI92" s="95"/>
      <c r="AJ92" s="95"/>
      <c r="AK92" s="95"/>
      <c r="AL92" s="95"/>
      <c r="AM92" s="95"/>
      <c r="AN92" s="97" t="s">
        <v>66</v>
      </c>
      <c r="AO92" s="95"/>
      <c r="AP92" s="99"/>
      <c r="AQ92" s="100" t="s">
        <v>67</v>
      </c>
      <c r="AR92" s="45"/>
      <c r="AS92" s="101" t="s">
        <v>68</v>
      </c>
      <c r="AT92" s="102" t="s">
        <v>69</v>
      </c>
      <c r="AU92" s="102" t="s">
        <v>70</v>
      </c>
      <c r="AV92" s="102" t="s">
        <v>71</v>
      </c>
      <c r="AW92" s="102" t="s">
        <v>72</v>
      </c>
      <c r="AX92" s="102" t="s">
        <v>73</v>
      </c>
      <c r="AY92" s="102" t="s">
        <v>74</v>
      </c>
      <c r="AZ92" s="102" t="s">
        <v>75</v>
      </c>
      <c r="BA92" s="102" t="s">
        <v>76</v>
      </c>
      <c r="BB92" s="102" t="s">
        <v>77</v>
      </c>
      <c r="BC92" s="102" t="s">
        <v>78</v>
      </c>
      <c r="BD92" s="103" t="s">
        <v>79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80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ROUND(SUM(AG95:AG96),2)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ROUND(SUM(AS95:AS96),2)</f>
        <v>0</v>
      </c>
      <c r="AT94" s="115">
        <f>ROUND(SUM(AV94:AW94),2)</f>
        <v>0</v>
      </c>
      <c r="AU94" s="116">
        <f>ROUND(SUM(AU95:AU96),5)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ROUND(SUM(AZ95:AZ96),2)</f>
        <v>0</v>
      </c>
      <c r="BA94" s="115">
        <f>ROUND(SUM(BA95:BA96),2)</f>
        <v>0</v>
      </c>
      <c r="BB94" s="115">
        <f>ROUND(SUM(BB95:BB96),2)</f>
        <v>0</v>
      </c>
      <c r="BC94" s="115">
        <f>ROUND(SUM(BC95:BC96),2)</f>
        <v>0</v>
      </c>
      <c r="BD94" s="117">
        <f>ROUND(SUM(BD95:BD96),2)</f>
        <v>0</v>
      </c>
      <c r="BE94" s="6"/>
      <c r="BS94" s="118" t="s">
        <v>81</v>
      </c>
      <c r="BT94" s="118" t="s">
        <v>82</v>
      </c>
      <c r="BU94" s="119" t="s">
        <v>83</v>
      </c>
      <c r="BV94" s="118" t="s">
        <v>84</v>
      </c>
      <c r="BW94" s="118" t="s">
        <v>5</v>
      </c>
      <c r="BX94" s="118" t="s">
        <v>85</v>
      </c>
      <c r="CL94" s="118" t="s">
        <v>19</v>
      </c>
    </row>
    <row r="95" s="7" customFormat="1" ht="24.75" customHeight="1">
      <c r="A95" s="120" t="s">
        <v>86</v>
      </c>
      <c r="B95" s="121"/>
      <c r="C95" s="122"/>
      <c r="D95" s="123" t="s">
        <v>87</v>
      </c>
      <c r="E95" s="123"/>
      <c r="F95" s="123"/>
      <c r="G95" s="123"/>
      <c r="H95" s="123"/>
      <c r="I95" s="124"/>
      <c r="J95" s="123" t="s">
        <v>88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101 - SO 101  Komunika...'!J30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89</v>
      </c>
      <c r="AR95" s="127"/>
      <c r="AS95" s="128">
        <v>0</v>
      </c>
      <c r="AT95" s="129">
        <f>ROUND(SUM(AV95:AW95),2)</f>
        <v>0</v>
      </c>
      <c r="AU95" s="130">
        <f>'SO 101 - SO 101  Komunika...'!P122</f>
        <v>0</v>
      </c>
      <c r="AV95" s="129">
        <f>'SO 101 - SO 101  Komunika...'!J33</f>
        <v>0</v>
      </c>
      <c r="AW95" s="129">
        <f>'SO 101 - SO 101  Komunika...'!J34</f>
        <v>0</v>
      </c>
      <c r="AX95" s="129">
        <f>'SO 101 - SO 101  Komunika...'!J35</f>
        <v>0</v>
      </c>
      <c r="AY95" s="129">
        <f>'SO 101 - SO 101  Komunika...'!J36</f>
        <v>0</v>
      </c>
      <c r="AZ95" s="129">
        <f>'SO 101 - SO 101  Komunika...'!F33</f>
        <v>0</v>
      </c>
      <c r="BA95" s="129">
        <f>'SO 101 - SO 101  Komunika...'!F34</f>
        <v>0</v>
      </c>
      <c r="BB95" s="129">
        <f>'SO 101 - SO 101  Komunika...'!F35</f>
        <v>0</v>
      </c>
      <c r="BC95" s="129">
        <f>'SO 101 - SO 101  Komunika...'!F36</f>
        <v>0</v>
      </c>
      <c r="BD95" s="131">
        <f>'SO 101 - SO 101  Komunika...'!F37</f>
        <v>0</v>
      </c>
      <c r="BE95" s="7"/>
      <c r="BT95" s="132" t="s">
        <v>90</v>
      </c>
      <c r="BV95" s="132" t="s">
        <v>84</v>
      </c>
      <c r="BW95" s="132" t="s">
        <v>91</v>
      </c>
      <c r="BX95" s="132" t="s">
        <v>5</v>
      </c>
      <c r="CL95" s="132" t="s">
        <v>19</v>
      </c>
      <c r="CM95" s="132" t="s">
        <v>92</v>
      </c>
    </row>
    <row r="96" s="7" customFormat="1" ht="24.75" customHeight="1">
      <c r="A96" s="120" t="s">
        <v>86</v>
      </c>
      <c r="B96" s="121"/>
      <c r="C96" s="122"/>
      <c r="D96" s="123" t="s">
        <v>93</v>
      </c>
      <c r="E96" s="123"/>
      <c r="F96" s="123"/>
      <c r="G96" s="123"/>
      <c r="H96" s="123"/>
      <c r="I96" s="124"/>
      <c r="J96" s="123" t="s">
        <v>94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'VRN-DRN - Vedlejší a dopl...'!J30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89</v>
      </c>
      <c r="AR96" s="127"/>
      <c r="AS96" s="133">
        <v>0</v>
      </c>
      <c r="AT96" s="134">
        <f>ROUND(SUM(AV96:AW96),2)</f>
        <v>0</v>
      </c>
      <c r="AU96" s="135">
        <f>'VRN-DRN - Vedlejší a dopl...'!P117</f>
        <v>0</v>
      </c>
      <c r="AV96" s="134">
        <f>'VRN-DRN - Vedlejší a dopl...'!J33</f>
        <v>0</v>
      </c>
      <c r="AW96" s="134">
        <f>'VRN-DRN - Vedlejší a dopl...'!J34</f>
        <v>0</v>
      </c>
      <c r="AX96" s="134">
        <f>'VRN-DRN - Vedlejší a dopl...'!J35</f>
        <v>0</v>
      </c>
      <c r="AY96" s="134">
        <f>'VRN-DRN - Vedlejší a dopl...'!J36</f>
        <v>0</v>
      </c>
      <c r="AZ96" s="134">
        <f>'VRN-DRN - Vedlejší a dopl...'!F33</f>
        <v>0</v>
      </c>
      <c r="BA96" s="134">
        <f>'VRN-DRN - Vedlejší a dopl...'!F34</f>
        <v>0</v>
      </c>
      <c r="BB96" s="134">
        <f>'VRN-DRN - Vedlejší a dopl...'!F35</f>
        <v>0</v>
      </c>
      <c r="BC96" s="134">
        <f>'VRN-DRN - Vedlejší a dopl...'!F36</f>
        <v>0</v>
      </c>
      <c r="BD96" s="136">
        <f>'VRN-DRN - Vedlejší a dopl...'!F37</f>
        <v>0</v>
      </c>
      <c r="BE96" s="7"/>
      <c r="BT96" s="132" t="s">
        <v>90</v>
      </c>
      <c r="BV96" s="132" t="s">
        <v>84</v>
      </c>
      <c r="BW96" s="132" t="s">
        <v>95</v>
      </c>
      <c r="BX96" s="132" t="s">
        <v>5</v>
      </c>
      <c r="CL96" s="132" t="s">
        <v>19</v>
      </c>
      <c r="CM96" s="132" t="s">
        <v>92</v>
      </c>
    </row>
    <row r="97" s="2" customFormat="1" ht="30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</sheetData>
  <sheetProtection sheet="1" formatColumns="0" formatRows="0" objects="1" scenarios="1" spinCount="100000" saltValue="CjjatIjh47b/KoaF2qHgXw5jFSiwXS09uELfPR4EB/34OOfl1z398VJYXzoqsahiU7L/IFOtNy8jLufy79/Uag==" hashValue="4N4c75yRMH8x3kWYfZQMntqnHYc6h7PUqNemiw9Rbp8UUPTJYEnodSd87a3yw/FOco0EDNTobrmq2+EPnwdTFw==" algorithmName="SHA-512" password="F8A3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101 - SO 101  Komunika...'!C2" display="/"/>
    <hyperlink ref="A96" location="'VRN-DRN - Vedlejší a dopl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  <c r="AZ2" s="137" t="s">
        <v>96</v>
      </c>
      <c r="BA2" s="137" t="s">
        <v>1</v>
      </c>
      <c r="BB2" s="137" t="s">
        <v>1</v>
      </c>
      <c r="BC2" s="137" t="s">
        <v>97</v>
      </c>
      <c r="BD2" s="137" t="s">
        <v>92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92</v>
      </c>
      <c r="AZ3" s="137" t="s">
        <v>98</v>
      </c>
      <c r="BA3" s="137" t="s">
        <v>1</v>
      </c>
      <c r="BB3" s="137" t="s">
        <v>1</v>
      </c>
      <c r="BC3" s="137" t="s">
        <v>97</v>
      </c>
      <c r="BD3" s="137" t="s">
        <v>92</v>
      </c>
    </row>
    <row r="4" hidden="1" s="1" customFormat="1" ht="24.96" customHeight="1">
      <c r="B4" s="20"/>
      <c r="D4" s="140" t="s">
        <v>99</v>
      </c>
      <c r="L4" s="20"/>
      <c r="M4" s="141" t="s">
        <v>10</v>
      </c>
      <c r="AT4" s="17" t="s">
        <v>4</v>
      </c>
      <c r="AZ4" s="137" t="s">
        <v>100</v>
      </c>
      <c r="BA4" s="137" t="s">
        <v>1</v>
      </c>
      <c r="BB4" s="137" t="s">
        <v>1</v>
      </c>
      <c r="BC4" s="137" t="s">
        <v>101</v>
      </c>
      <c r="BD4" s="137" t="s">
        <v>92</v>
      </c>
    </row>
    <row r="5" hidden="1" s="1" customFormat="1" ht="6.96" customHeight="1">
      <c r="B5" s="20"/>
      <c r="L5" s="20"/>
      <c r="AZ5" s="137" t="s">
        <v>102</v>
      </c>
      <c r="BA5" s="137" t="s">
        <v>1</v>
      </c>
      <c r="BB5" s="137" t="s">
        <v>1</v>
      </c>
      <c r="BC5" s="137" t="s">
        <v>103</v>
      </c>
      <c r="BD5" s="137" t="s">
        <v>92</v>
      </c>
    </row>
    <row r="6" hidden="1" s="1" customFormat="1" ht="12" customHeight="1">
      <c r="B6" s="20"/>
      <c r="D6" s="142" t="s">
        <v>16</v>
      </c>
      <c r="L6" s="20"/>
      <c r="AZ6" s="137" t="s">
        <v>104</v>
      </c>
      <c r="BA6" s="137" t="s">
        <v>1</v>
      </c>
      <c r="BB6" s="137" t="s">
        <v>1</v>
      </c>
      <c r="BC6" s="137" t="s">
        <v>103</v>
      </c>
      <c r="BD6" s="137" t="s">
        <v>92</v>
      </c>
    </row>
    <row r="7" hidden="1" s="1" customFormat="1" ht="16.5" customHeight="1">
      <c r="B7" s="20"/>
      <c r="E7" s="143" t="str">
        <f>'Rekapitulace stavby'!K6</f>
        <v>Stavební úpravy na náměstí U Lípy Svobody</v>
      </c>
      <c r="F7" s="142"/>
      <c r="G7" s="142"/>
      <c r="H7" s="142"/>
      <c r="L7" s="20"/>
      <c r="AZ7" s="137" t="s">
        <v>105</v>
      </c>
      <c r="BA7" s="137" t="s">
        <v>1</v>
      </c>
      <c r="BB7" s="137" t="s">
        <v>1</v>
      </c>
      <c r="BC7" s="137" t="s">
        <v>106</v>
      </c>
      <c r="BD7" s="137" t="s">
        <v>92</v>
      </c>
    </row>
    <row r="8" hidden="1" s="2" customFormat="1" ht="12" customHeight="1">
      <c r="A8" s="39"/>
      <c r="B8" s="45"/>
      <c r="C8" s="39"/>
      <c r="D8" s="142" t="s">
        <v>107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37" t="s">
        <v>108</v>
      </c>
      <c r="BA8" s="137" t="s">
        <v>1</v>
      </c>
      <c r="BB8" s="137" t="s">
        <v>1</v>
      </c>
      <c r="BC8" s="137" t="s">
        <v>106</v>
      </c>
      <c r="BD8" s="137" t="s">
        <v>92</v>
      </c>
    </row>
    <row r="9" hidden="1" s="2" customFormat="1" ht="30" customHeight="1">
      <c r="A9" s="39"/>
      <c r="B9" s="45"/>
      <c r="C9" s="39"/>
      <c r="D9" s="39"/>
      <c r="E9" s="144" t="s">
        <v>109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37" t="s">
        <v>110</v>
      </c>
      <c r="BA9" s="137" t="s">
        <v>1</v>
      </c>
      <c r="BB9" s="137" t="s">
        <v>1</v>
      </c>
      <c r="BC9" s="137" t="s">
        <v>106</v>
      </c>
      <c r="BD9" s="137" t="s">
        <v>92</v>
      </c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37" t="s">
        <v>111</v>
      </c>
      <c r="BA10" s="137" t="s">
        <v>1</v>
      </c>
      <c r="BB10" s="137" t="s">
        <v>1</v>
      </c>
      <c r="BC10" s="137" t="s">
        <v>112</v>
      </c>
      <c r="BD10" s="137" t="s">
        <v>92</v>
      </c>
    </row>
    <row r="11" hidden="1" s="2" customFormat="1" ht="12" customHeight="1">
      <c r="A11" s="39"/>
      <c r="B11" s="45"/>
      <c r="C11" s="39"/>
      <c r="D11" s="142" t="s">
        <v>18</v>
      </c>
      <c r="E11" s="39"/>
      <c r="F11" s="145" t="s">
        <v>19</v>
      </c>
      <c r="G11" s="39"/>
      <c r="H11" s="39"/>
      <c r="I11" s="142" t="s">
        <v>20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37" t="s">
        <v>113</v>
      </c>
      <c r="BA11" s="137" t="s">
        <v>1</v>
      </c>
      <c r="BB11" s="137" t="s">
        <v>1</v>
      </c>
      <c r="BC11" s="137" t="s">
        <v>114</v>
      </c>
      <c r="BD11" s="137" t="s">
        <v>92</v>
      </c>
    </row>
    <row r="12" hidden="1" s="2" customFormat="1" ht="12" customHeight="1">
      <c r="A12" s="39"/>
      <c r="B12" s="45"/>
      <c r="C12" s="39"/>
      <c r="D12" s="142" t="s">
        <v>22</v>
      </c>
      <c r="E12" s="39"/>
      <c r="F12" s="145" t="s">
        <v>23</v>
      </c>
      <c r="G12" s="39"/>
      <c r="H12" s="39"/>
      <c r="I12" s="142" t="s">
        <v>24</v>
      </c>
      <c r="J12" s="146" t="str">
        <f>'Rekapitulace stavby'!AN8</f>
        <v>12. 6. 2024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37" t="s">
        <v>115</v>
      </c>
      <c r="BA12" s="137" t="s">
        <v>1</v>
      </c>
      <c r="BB12" s="137" t="s">
        <v>1</v>
      </c>
      <c r="BC12" s="137" t="s">
        <v>116</v>
      </c>
      <c r="BD12" s="137" t="s">
        <v>92</v>
      </c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137" t="s">
        <v>117</v>
      </c>
      <c r="BA13" s="137" t="s">
        <v>1</v>
      </c>
      <c r="BB13" s="137" t="s">
        <v>1</v>
      </c>
      <c r="BC13" s="137" t="s">
        <v>118</v>
      </c>
      <c r="BD13" s="137" t="s">
        <v>92</v>
      </c>
    </row>
    <row r="14" hidden="1" s="2" customFormat="1" ht="12" customHeight="1">
      <c r="A14" s="39"/>
      <c r="B14" s="45"/>
      <c r="C14" s="39"/>
      <c r="D14" s="142" t="s">
        <v>30</v>
      </c>
      <c r="E14" s="39"/>
      <c r="F14" s="39"/>
      <c r="G14" s="39"/>
      <c r="H14" s="39"/>
      <c r="I14" s="142" t="s">
        <v>31</v>
      </c>
      <c r="J14" s="145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137" t="s">
        <v>119</v>
      </c>
      <c r="BA14" s="137" t="s">
        <v>1</v>
      </c>
      <c r="BB14" s="137" t="s">
        <v>1</v>
      </c>
      <c r="BC14" s="137" t="s">
        <v>120</v>
      </c>
      <c r="BD14" s="137" t="s">
        <v>92</v>
      </c>
    </row>
    <row r="15" hidden="1" s="2" customFormat="1" ht="18" customHeight="1">
      <c r="A15" s="39"/>
      <c r="B15" s="45"/>
      <c r="C15" s="39"/>
      <c r="D15" s="39"/>
      <c r="E15" s="145" t="s">
        <v>32</v>
      </c>
      <c r="F15" s="39"/>
      <c r="G15" s="39"/>
      <c r="H15" s="39"/>
      <c r="I15" s="142" t="s">
        <v>33</v>
      </c>
      <c r="J15" s="14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137" t="s">
        <v>121</v>
      </c>
      <c r="BA15" s="137" t="s">
        <v>1</v>
      </c>
      <c r="BB15" s="137" t="s">
        <v>1</v>
      </c>
      <c r="BC15" s="137" t="s">
        <v>122</v>
      </c>
      <c r="BD15" s="137" t="s">
        <v>92</v>
      </c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137" t="s">
        <v>123</v>
      </c>
      <c r="BA16" s="137" t="s">
        <v>1</v>
      </c>
      <c r="BB16" s="137" t="s">
        <v>1</v>
      </c>
      <c r="BC16" s="137" t="s">
        <v>124</v>
      </c>
      <c r="BD16" s="137" t="s">
        <v>92</v>
      </c>
    </row>
    <row r="17" hidden="1" s="2" customFormat="1" ht="12" customHeight="1">
      <c r="A17" s="39"/>
      <c r="B17" s="45"/>
      <c r="C17" s="39"/>
      <c r="D17" s="142" t="s">
        <v>34</v>
      </c>
      <c r="E17" s="39"/>
      <c r="F17" s="39"/>
      <c r="G17" s="39"/>
      <c r="H17" s="39"/>
      <c r="I17" s="142" t="s">
        <v>31</v>
      </c>
      <c r="J17" s="33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137" t="s">
        <v>125</v>
      </c>
      <c r="BA17" s="137" t="s">
        <v>1</v>
      </c>
      <c r="BB17" s="137" t="s">
        <v>1</v>
      </c>
      <c r="BC17" s="137" t="s">
        <v>126</v>
      </c>
      <c r="BD17" s="137" t="s">
        <v>92</v>
      </c>
    </row>
    <row r="18" hidden="1" s="2" customFormat="1" ht="18" customHeight="1">
      <c r="A18" s="39"/>
      <c r="B18" s="45"/>
      <c r="C18" s="39"/>
      <c r="D18" s="39"/>
      <c r="E18" s="33" t="str">
        <f>'Rekapitulace stavby'!E14</f>
        <v>Vyplň údaj</v>
      </c>
      <c r="F18" s="145"/>
      <c r="G18" s="145"/>
      <c r="H18" s="145"/>
      <c r="I18" s="142" t="s">
        <v>33</v>
      </c>
      <c r="J18" s="33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137" t="s">
        <v>127</v>
      </c>
      <c r="BA18" s="137" t="s">
        <v>1</v>
      </c>
      <c r="BB18" s="137" t="s">
        <v>1</v>
      </c>
      <c r="BC18" s="137" t="s">
        <v>128</v>
      </c>
      <c r="BD18" s="137" t="s">
        <v>92</v>
      </c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Z19" s="137" t="s">
        <v>129</v>
      </c>
      <c r="BA19" s="137" t="s">
        <v>1</v>
      </c>
      <c r="BB19" s="137" t="s">
        <v>1</v>
      </c>
      <c r="BC19" s="137" t="s">
        <v>130</v>
      </c>
      <c r="BD19" s="137" t="s">
        <v>92</v>
      </c>
    </row>
    <row r="20" hidden="1" s="2" customFormat="1" ht="12" customHeight="1">
      <c r="A20" s="39"/>
      <c r="B20" s="45"/>
      <c r="C20" s="39"/>
      <c r="D20" s="142" t="s">
        <v>36</v>
      </c>
      <c r="E20" s="39"/>
      <c r="F20" s="39"/>
      <c r="G20" s="39"/>
      <c r="H20" s="39"/>
      <c r="I20" s="142" t="s">
        <v>31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Z20" s="137" t="s">
        <v>131</v>
      </c>
      <c r="BA20" s="137" t="s">
        <v>1</v>
      </c>
      <c r="BB20" s="137" t="s">
        <v>1</v>
      </c>
      <c r="BC20" s="137" t="s">
        <v>132</v>
      </c>
      <c r="BD20" s="137" t="s">
        <v>92</v>
      </c>
    </row>
    <row r="21" hidden="1" s="2" customFormat="1" ht="18" customHeight="1">
      <c r="A21" s="39"/>
      <c r="B21" s="45"/>
      <c r="C21" s="39"/>
      <c r="D21" s="39"/>
      <c r="E21" s="145" t="s">
        <v>37</v>
      </c>
      <c r="F21" s="39"/>
      <c r="G21" s="39"/>
      <c r="H21" s="39"/>
      <c r="I21" s="142" t="s">
        <v>33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Z21" s="137" t="s">
        <v>133</v>
      </c>
      <c r="BA21" s="137" t="s">
        <v>1</v>
      </c>
      <c r="BB21" s="137" t="s">
        <v>1</v>
      </c>
      <c r="BC21" s="137" t="s">
        <v>134</v>
      </c>
      <c r="BD21" s="137" t="s">
        <v>92</v>
      </c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Z22" s="137" t="s">
        <v>135</v>
      </c>
      <c r="BA22" s="137" t="s">
        <v>1</v>
      </c>
      <c r="BB22" s="137" t="s">
        <v>1</v>
      </c>
      <c r="BC22" s="137" t="s">
        <v>136</v>
      </c>
      <c r="BD22" s="137" t="s">
        <v>92</v>
      </c>
    </row>
    <row r="23" hidden="1" s="2" customFormat="1" ht="12" customHeight="1">
      <c r="A23" s="39"/>
      <c r="B23" s="45"/>
      <c r="C23" s="39"/>
      <c r="D23" s="142" t="s">
        <v>39</v>
      </c>
      <c r="E23" s="39"/>
      <c r="F23" s="39"/>
      <c r="G23" s="39"/>
      <c r="H23" s="39"/>
      <c r="I23" s="142" t="s">
        <v>31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Z23" s="137" t="s">
        <v>137</v>
      </c>
      <c r="BA23" s="137" t="s">
        <v>1</v>
      </c>
      <c r="BB23" s="137" t="s">
        <v>1</v>
      </c>
      <c r="BC23" s="137" t="s">
        <v>138</v>
      </c>
      <c r="BD23" s="137" t="s">
        <v>92</v>
      </c>
    </row>
    <row r="24" hidden="1" s="2" customFormat="1" ht="18" customHeight="1">
      <c r="A24" s="39"/>
      <c r="B24" s="45"/>
      <c r="C24" s="39"/>
      <c r="D24" s="39"/>
      <c r="E24" s="145" t="s">
        <v>40</v>
      </c>
      <c r="F24" s="39"/>
      <c r="G24" s="39"/>
      <c r="H24" s="39"/>
      <c r="I24" s="142" t="s">
        <v>33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Z24" s="137" t="s">
        <v>139</v>
      </c>
      <c r="BA24" s="137" t="s">
        <v>1</v>
      </c>
      <c r="BB24" s="137" t="s">
        <v>1</v>
      </c>
      <c r="BC24" s="137" t="s">
        <v>140</v>
      </c>
      <c r="BD24" s="137" t="s">
        <v>92</v>
      </c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Z25" s="137" t="s">
        <v>141</v>
      </c>
      <c r="BA25" s="137" t="s">
        <v>1</v>
      </c>
      <c r="BB25" s="137" t="s">
        <v>1</v>
      </c>
      <c r="BC25" s="137" t="s">
        <v>103</v>
      </c>
      <c r="BD25" s="137" t="s">
        <v>92</v>
      </c>
    </row>
    <row r="26" hidden="1" s="2" customFormat="1" ht="12" customHeight="1">
      <c r="A26" s="39"/>
      <c r="B26" s="45"/>
      <c r="C26" s="39"/>
      <c r="D26" s="142" t="s">
        <v>41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Z26" s="137" t="s">
        <v>142</v>
      </c>
      <c r="BA26" s="137" t="s">
        <v>1</v>
      </c>
      <c r="BB26" s="137" t="s">
        <v>1</v>
      </c>
      <c r="BC26" s="137" t="s">
        <v>143</v>
      </c>
      <c r="BD26" s="137" t="s">
        <v>92</v>
      </c>
    </row>
    <row r="27" hidden="1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Z27" s="151" t="s">
        <v>144</v>
      </c>
      <c r="BA27" s="151" t="s">
        <v>1</v>
      </c>
      <c r="BB27" s="151" t="s">
        <v>1</v>
      </c>
      <c r="BC27" s="151" t="s">
        <v>97</v>
      </c>
      <c r="BD27" s="151" t="s">
        <v>92</v>
      </c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Z28" s="137" t="s">
        <v>145</v>
      </c>
      <c r="BA28" s="137" t="s">
        <v>1</v>
      </c>
      <c r="BB28" s="137" t="s">
        <v>1</v>
      </c>
      <c r="BC28" s="137" t="s">
        <v>146</v>
      </c>
      <c r="BD28" s="137" t="s">
        <v>92</v>
      </c>
    </row>
    <row r="29" hidden="1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3" t="s">
        <v>42</v>
      </c>
      <c r="E30" s="39"/>
      <c r="F30" s="39"/>
      <c r="G30" s="39"/>
      <c r="H30" s="39"/>
      <c r="I30" s="39"/>
      <c r="J30" s="154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5" t="s">
        <v>44</v>
      </c>
      <c r="G32" s="39"/>
      <c r="H32" s="39"/>
      <c r="I32" s="155" t="s">
        <v>43</v>
      </c>
      <c r="J32" s="155" t="s">
        <v>45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6" t="s">
        <v>46</v>
      </c>
      <c r="E33" s="142" t="s">
        <v>47</v>
      </c>
      <c r="F33" s="157">
        <f>ROUND((SUM(BE122:BE461)),  2)</f>
        <v>0</v>
      </c>
      <c r="G33" s="39"/>
      <c r="H33" s="39"/>
      <c r="I33" s="158">
        <v>0.20999999999999999</v>
      </c>
      <c r="J33" s="157">
        <f>ROUND(((SUM(BE122:BE461))*I33),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2" t="s">
        <v>48</v>
      </c>
      <c r="F34" s="157">
        <f>ROUND((SUM(BF122:BF461)),  2)</f>
        <v>0</v>
      </c>
      <c r="G34" s="39"/>
      <c r="H34" s="39"/>
      <c r="I34" s="158">
        <v>0.12</v>
      </c>
      <c r="J34" s="157">
        <f>ROUND(((SUM(BF122:BF461))*I34),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49</v>
      </c>
      <c r="F35" s="157">
        <f>ROUND((SUM(BG122:BG461)),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50</v>
      </c>
      <c r="F36" s="157">
        <f>ROUND((SUM(BH122:BH461)),  2)</f>
        <v>0</v>
      </c>
      <c r="G36" s="39"/>
      <c r="H36" s="39"/>
      <c r="I36" s="158">
        <v>0.12</v>
      </c>
      <c r="J36" s="157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51</v>
      </c>
      <c r="F37" s="157">
        <f>ROUND((SUM(BI122:BI461)),  2)</f>
        <v>0</v>
      </c>
      <c r="G37" s="39"/>
      <c r="H37" s="39"/>
      <c r="I37" s="158">
        <v>0</v>
      </c>
      <c r="J37" s="157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9"/>
      <c r="D39" s="160" t="s">
        <v>52</v>
      </c>
      <c r="E39" s="161"/>
      <c r="F39" s="161"/>
      <c r="G39" s="162" t="s">
        <v>53</v>
      </c>
      <c r="H39" s="163" t="s">
        <v>54</v>
      </c>
      <c r="I39" s="161"/>
      <c r="J39" s="164">
        <f>SUM(J30:J37)</f>
        <v>0</v>
      </c>
      <c r="K39" s="165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4"/>
      <c r="D50" s="166" t="s">
        <v>55</v>
      </c>
      <c r="E50" s="167"/>
      <c r="F50" s="167"/>
      <c r="G50" s="166" t="s">
        <v>56</v>
      </c>
      <c r="H50" s="167"/>
      <c r="I50" s="167"/>
      <c r="J50" s="167"/>
      <c r="K50" s="167"/>
      <c r="L50" s="64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9"/>
      <c r="B61" s="45"/>
      <c r="C61" s="39"/>
      <c r="D61" s="168" t="s">
        <v>57</v>
      </c>
      <c r="E61" s="169"/>
      <c r="F61" s="170" t="s">
        <v>58</v>
      </c>
      <c r="G61" s="168" t="s">
        <v>57</v>
      </c>
      <c r="H61" s="169"/>
      <c r="I61" s="169"/>
      <c r="J61" s="171" t="s">
        <v>58</v>
      </c>
      <c r="K61" s="169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9"/>
      <c r="B65" s="45"/>
      <c r="C65" s="39"/>
      <c r="D65" s="166" t="s">
        <v>59</v>
      </c>
      <c r="E65" s="172"/>
      <c r="F65" s="172"/>
      <c r="G65" s="166" t="s">
        <v>60</v>
      </c>
      <c r="H65" s="172"/>
      <c r="I65" s="172"/>
      <c r="J65" s="172"/>
      <c r="K65" s="172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9"/>
      <c r="B76" s="45"/>
      <c r="C76" s="39"/>
      <c r="D76" s="168" t="s">
        <v>57</v>
      </c>
      <c r="E76" s="169"/>
      <c r="F76" s="170" t="s">
        <v>58</v>
      </c>
      <c r="G76" s="168" t="s">
        <v>57</v>
      </c>
      <c r="H76" s="169"/>
      <c r="I76" s="169"/>
      <c r="J76" s="171" t="s">
        <v>58</v>
      </c>
      <c r="K76" s="169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s="2" customFormat="1" ht="6.96" customHeight="1">
      <c r="A81" s="39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3" t="s">
        <v>147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2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7" t="str">
        <f>E7</f>
        <v>Stavební úpravy na náměstí U Lípy Svobody</v>
      </c>
      <c r="F85" s="32"/>
      <c r="G85" s="32"/>
      <c r="H85" s="32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2" t="s">
        <v>107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7" t="str">
        <f>E9</f>
        <v xml:space="preserve">SO 101 - SO 101  Komunikace a zpevněné plochy 1.etapa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2" t="s">
        <v>22</v>
      </c>
      <c r="D89" s="41"/>
      <c r="E89" s="41"/>
      <c r="F89" s="27" t="str">
        <f>F12</f>
        <v>MČ Praha Dubeč</v>
      </c>
      <c r="G89" s="41"/>
      <c r="H89" s="41"/>
      <c r="I89" s="32" t="s">
        <v>24</v>
      </c>
      <c r="J89" s="80" t="str">
        <f>IF(J12="","",J12)</f>
        <v>12. 6. 2024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2" t="s">
        <v>30</v>
      </c>
      <c r="D91" s="41"/>
      <c r="E91" s="41"/>
      <c r="F91" s="27" t="str">
        <f>E15</f>
        <v xml:space="preserve">MČ Praha - Dubeč, Starodubečská 401/36,  Praha</v>
      </c>
      <c r="G91" s="41"/>
      <c r="H91" s="41"/>
      <c r="I91" s="32" t="s">
        <v>36</v>
      </c>
      <c r="J91" s="37" t="str">
        <f>E21</f>
        <v>Ing. Tomáš Hocke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2" t="s">
        <v>34</v>
      </c>
      <c r="D92" s="41"/>
      <c r="E92" s="41"/>
      <c r="F92" s="27" t="str">
        <f>IF(E18="","",E18)</f>
        <v>Vyplň údaj</v>
      </c>
      <c r="G92" s="41"/>
      <c r="H92" s="41"/>
      <c r="I92" s="32" t="s">
        <v>39</v>
      </c>
      <c r="J92" s="37" t="str">
        <f>E24</f>
        <v>Roman Valík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8" t="s">
        <v>148</v>
      </c>
      <c r="D94" s="179"/>
      <c r="E94" s="179"/>
      <c r="F94" s="179"/>
      <c r="G94" s="179"/>
      <c r="H94" s="179"/>
      <c r="I94" s="179"/>
      <c r="J94" s="180" t="s">
        <v>149</v>
      </c>
      <c r="K94" s="179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1" t="s">
        <v>150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7" t="s">
        <v>151</v>
      </c>
    </row>
    <row r="97" s="9" customFormat="1" ht="24.96" customHeight="1">
      <c r="A97" s="9"/>
      <c r="B97" s="182"/>
      <c r="C97" s="183"/>
      <c r="D97" s="184" t="s">
        <v>152</v>
      </c>
      <c r="E97" s="185"/>
      <c r="F97" s="185"/>
      <c r="G97" s="185"/>
      <c r="H97" s="185"/>
      <c r="I97" s="185"/>
      <c r="J97" s="186">
        <f>J123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8"/>
      <c r="C98" s="189"/>
      <c r="D98" s="190" t="s">
        <v>153</v>
      </c>
      <c r="E98" s="191"/>
      <c r="F98" s="191"/>
      <c r="G98" s="191"/>
      <c r="H98" s="191"/>
      <c r="I98" s="191"/>
      <c r="J98" s="192">
        <f>J124</f>
        <v>0</v>
      </c>
      <c r="K98" s="189"/>
      <c r="L98" s="19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8"/>
      <c r="C99" s="189"/>
      <c r="D99" s="190" t="s">
        <v>154</v>
      </c>
      <c r="E99" s="191"/>
      <c r="F99" s="191"/>
      <c r="G99" s="191"/>
      <c r="H99" s="191"/>
      <c r="I99" s="191"/>
      <c r="J99" s="192">
        <f>J239</f>
        <v>0</v>
      </c>
      <c r="K99" s="189"/>
      <c r="L99" s="19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8"/>
      <c r="C100" s="189"/>
      <c r="D100" s="190" t="s">
        <v>155</v>
      </c>
      <c r="E100" s="191"/>
      <c r="F100" s="191"/>
      <c r="G100" s="191"/>
      <c r="H100" s="191"/>
      <c r="I100" s="191"/>
      <c r="J100" s="192">
        <f>J243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8"/>
      <c r="C101" s="189"/>
      <c r="D101" s="190" t="s">
        <v>156</v>
      </c>
      <c r="E101" s="191"/>
      <c r="F101" s="191"/>
      <c r="G101" s="191"/>
      <c r="H101" s="191"/>
      <c r="I101" s="191"/>
      <c r="J101" s="192">
        <f>J315</f>
        <v>0</v>
      </c>
      <c r="K101" s="189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8"/>
      <c r="C102" s="189"/>
      <c r="D102" s="190" t="s">
        <v>157</v>
      </c>
      <c r="E102" s="191"/>
      <c r="F102" s="191"/>
      <c r="G102" s="191"/>
      <c r="H102" s="191"/>
      <c r="I102" s="191"/>
      <c r="J102" s="192">
        <f>J366</f>
        <v>0</v>
      </c>
      <c r="K102" s="189"/>
      <c r="L102" s="19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3" t="s">
        <v>158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2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77" t="str">
        <f>E7</f>
        <v>Stavební úpravy na náměstí U Lípy Svobody</v>
      </c>
      <c r="F112" s="32"/>
      <c r="G112" s="32"/>
      <c r="H112" s="32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2" t="s">
        <v>107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30" customHeight="1">
      <c r="A114" s="39"/>
      <c r="B114" s="40"/>
      <c r="C114" s="41"/>
      <c r="D114" s="41"/>
      <c r="E114" s="77" t="str">
        <f>E9</f>
        <v xml:space="preserve">SO 101 - SO 101  Komunikace a zpevněné plochy 1.etapa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2" t="s">
        <v>22</v>
      </c>
      <c r="D116" s="41"/>
      <c r="E116" s="41"/>
      <c r="F116" s="27" t="str">
        <f>F12</f>
        <v>MČ Praha Dubeč</v>
      </c>
      <c r="G116" s="41"/>
      <c r="H116" s="41"/>
      <c r="I116" s="32" t="s">
        <v>24</v>
      </c>
      <c r="J116" s="80" t="str">
        <f>IF(J12="","",J12)</f>
        <v>12. 6. 2024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2" t="s">
        <v>30</v>
      </c>
      <c r="D118" s="41"/>
      <c r="E118" s="41"/>
      <c r="F118" s="27" t="str">
        <f>E15</f>
        <v xml:space="preserve">MČ Praha - Dubeč, Starodubečská 401/36,  Praha</v>
      </c>
      <c r="G118" s="41"/>
      <c r="H118" s="41"/>
      <c r="I118" s="32" t="s">
        <v>36</v>
      </c>
      <c r="J118" s="37" t="str">
        <f>E21</f>
        <v>Ing. Tomáš Hocke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2" t="s">
        <v>34</v>
      </c>
      <c r="D119" s="41"/>
      <c r="E119" s="41"/>
      <c r="F119" s="27" t="str">
        <f>IF(E18="","",E18)</f>
        <v>Vyplň údaj</v>
      </c>
      <c r="G119" s="41"/>
      <c r="H119" s="41"/>
      <c r="I119" s="32" t="s">
        <v>39</v>
      </c>
      <c r="J119" s="37" t="str">
        <f>E24</f>
        <v>Roman Valík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4"/>
      <c r="B121" s="195"/>
      <c r="C121" s="196" t="s">
        <v>159</v>
      </c>
      <c r="D121" s="197" t="s">
        <v>67</v>
      </c>
      <c r="E121" s="197" t="s">
        <v>63</v>
      </c>
      <c r="F121" s="197" t="s">
        <v>64</v>
      </c>
      <c r="G121" s="197" t="s">
        <v>160</v>
      </c>
      <c r="H121" s="197" t="s">
        <v>161</v>
      </c>
      <c r="I121" s="197" t="s">
        <v>162</v>
      </c>
      <c r="J121" s="197" t="s">
        <v>149</v>
      </c>
      <c r="K121" s="198" t="s">
        <v>163</v>
      </c>
      <c r="L121" s="199"/>
      <c r="M121" s="101" t="s">
        <v>1</v>
      </c>
      <c r="N121" s="102" t="s">
        <v>46</v>
      </c>
      <c r="O121" s="102" t="s">
        <v>164</v>
      </c>
      <c r="P121" s="102" t="s">
        <v>165</v>
      </c>
      <c r="Q121" s="102" t="s">
        <v>166</v>
      </c>
      <c r="R121" s="102" t="s">
        <v>167</v>
      </c>
      <c r="S121" s="102" t="s">
        <v>168</v>
      </c>
      <c r="T121" s="103" t="s">
        <v>169</v>
      </c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</row>
    <row r="122" s="2" customFormat="1" ht="22.8" customHeight="1">
      <c r="A122" s="39"/>
      <c r="B122" s="40"/>
      <c r="C122" s="108" t="s">
        <v>170</v>
      </c>
      <c r="D122" s="41"/>
      <c r="E122" s="41"/>
      <c r="F122" s="41"/>
      <c r="G122" s="41"/>
      <c r="H122" s="41"/>
      <c r="I122" s="41"/>
      <c r="J122" s="200">
        <f>BK122</f>
        <v>0</v>
      </c>
      <c r="K122" s="41"/>
      <c r="L122" s="45"/>
      <c r="M122" s="104"/>
      <c r="N122" s="201"/>
      <c r="O122" s="105"/>
      <c r="P122" s="202">
        <f>P123</f>
        <v>0</v>
      </c>
      <c r="Q122" s="105"/>
      <c r="R122" s="202">
        <f>R123</f>
        <v>20.582693200000001</v>
      </c>
      <c r="S122" s="105"/>
      <c r="T122" s="203">
        <f>T123</f>
        <v>9.4634999999999998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7" t="s">
        <v>81</v>
      </c>
      <c r="AU122" s="17" t="s">
        <v>151</v>
      </c>
      <c r="BK122" s="204">
        <f>BK123</f>
        <v>0</v>
      </c>
    </row>
    <row r="123" s="12" customFormat="1" ht="25.92" customHeight="1">
      <c r="A123" s="12"/>
      <c r="B123" s="205"/>
      <c r="C123" s="206"/>
      <c r="D123" s="207" t="s">
        <v>81</v>
      </c>
      <c r="E123" s="208" t="s">
        <v>171</v>
      </c>
      <c r="F123" s="208" t="s">
        <v>172</v>
      </c>
      <c r="G123" s="206"/>
      <c r="H123" s="206"/>
      <c r="I123" s="209"/>
      <c r="J123" s="210">
        <f>BK123</f>
        <v>0</v>
      </c>
      <c r="K123" s="206"/>
      <c r="L123" s="211"/>
      <c r="M123" s="212"/>
      <c r="N123" s="213"/>
      <c r="O123" s="213"/>
      <c r="P123" s="214">
        <f>P124+P239+P243+P315+P366</f>
        <v>0</v>
      </c>
      <c r="Q123" s="213"/>
      <c r="R123" s="214">
        <f>R124+R239+R243+R315+R366</f>
        <v>20.582693200000001</v>
      </c>
      <c r="S123" s="213"/>
      <c r="T123" s="215">
        <f>T124+T239+T243+T315+T366</f>
        <v>9.4634999999999998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6" t="s">
        <v>90</v>
      </c>
      <c r="AT123" s="217" t="s">
        <v>81</v>
      </c>
      <c r="AU123" s="217" t="s">
        <v>82</v>
      </c>
      <c r="AY123" s="216" t="s">
        <v>173</v>
      </c>
      <c r="BK123" s="218">
        <f>BK124+BK239+BK243+BK315+BK366</f>
        <v>0</v>
      </c>
    </row>
    <row r="124" s="12" customFormat="1" ht="22.8" customHeight="1">
      <c r="A124" s="12"/>
      <c r="B124" s="205"/>
      <c r="C124" s="206"/>
      <c r="D124" s="207" t="s">
        <v>81</v>
      </c>
      <c r="E124" s="219" t="s">
        <v>90</v>
      </c>
      <c r="F124" s="219" t="s">
        <v>174</v>
      </c>
      <c r="G124" s="206"/>
      <c r="H124" s="206"/>
      <c r="I124" s="209"/>
      <c r="J124" s="220">
        <f>BK124</f>
        <v>0</v>
      </c>
      <c r="K124" s="206"/>
      <c r="L124" s="211"/>
      <c r="M124" s="212"/>
      <c r="N124" s="213"/>
      <c r="O124" s="213"/>
      <c r="P124" s="214">
        <f>SUM(P125:P238)</f>
        <v>0</v>
      </c>
      <c r="Q124" s="213"/>
      <c r="R124" s="214">
        <f>SUM(R125:R238)</f>
        <v>0.016597199999999999</v>
      </c>
      <c r="S124" s="213"/>
      <c r="T124" s="215">
        <f>SUM(T125:T238)</f>
        <v>8.4634999999999998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6" t="s">
        <v>90</v>
      </c>
      <c r="AT124" s="217" t="s">
        <v>81</v>
      </c>
      <c r="AU124" s="217" t="s">
        <v>90</v>
      </c>
      <c r="AY124" s="216" t="s">
        <v>173</v>
      </c>
      <c r="BK124" s="218">
        <f>SUM(BK125:BK238)</f>
        <v>0</v>
      </c>
    </row>
    <row r="125" s="2" customFormat="1" ht="24.15" customHeight="1">
      <c r="A125" s="39"/>
      <c r="B125" s="40"/>
      <c r="C125" s="221" t="s">
        <v>90</v>
      </c>
      <c r="D125" s="221" t="s">
        <v>175</v>
      </c>
      <c r="E125" s="222" t="s">
        <v>176</v>
      </c>
      <c r="F125" s="223" t="s">
        <v>177</v>
      </c>
      <c r="G125" s="224" t="s">
        <v>178</v>
      </c>
      <c r="H125" s="225">
        <v>2.5</v>
      </c>
      <c r="I125" s="226"/>
      <c r="J125" s="227">
        <f>ROUND(I125*H125,2)</f>
        <v>0</v>
      </c>
      <c r="K125" s="223" t="s">
        <v>179</v>
      </c>
      <c r="L125" s="45"/>
      <c r="M125" s="228" t="s">
        <v>1</v>
      </c>
      <c r="N125" s="229" t="s">
        <v>47</v>
      </c>
      <c r="O125" s="92"/>
      <c r="P125" s="230">
        <f>O125*H125</f>
        <v>0</v>
      </c>
      <c r="Q125" s="230">
        <v>0</v>
      </c>
      <c r="R125" s="230">
        <f>Q125*H125</f>
        <v>0</v>
      </c>
      <c r="S125" s="230">
        <v>0.28999999999999998</v>
      </c>
      <c r="T125" s="231">
        <f>S125*H125</f>
        <v>0.72499999999999998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2" t="s">
        <v>101</v>
      </c>
      <c r="AT125" s="232" t="s">
        <v>175</v>
      </c>
      <c r="AU125" s="232" t="s">
        <v>92</v>
      </c>
      <c r="AY125" s="17" t="s">
        <v>173</v>
      </c>
      <c r="BE125" s="233">
        <f>IF(N125="základní",J125,0)</f>
        <v>0</v>
      </c>
      <c r="BF125" s="233">
        <f>IF(N125="snížená",J125,0)</f>
        <v>0</v>
      </c>
      <c r="BG125" s="233">
        <f>IF(N125="zákl. přenesená",J125,0)</f>
        <v>0</v>
      </c>
      <c r="BH125" s="233">
        <f>IF(N125="sníž. přenesená",J125,0)</f>
        <v>0</v>
      </c>
      <c r="BI125" s="233">
        <f>IF(N125="nulová",J125,0)</f>
        <v>0</v>
      </c>
      <c r="BJ125" s="17" t="s">
        <v>90</v>
      </c>
      <c r="BK125" s="233">
        <f>ROUND(I125*H125,2)</f>
        <v>0</v>
      </c>
      <c r="BL125" s="17" t="s">
        <v>101</v>
      </c>
      <c r="BM125" s="232" t="s">
        <v>180</v>
      </c>
    </row>
    <row r="126" s="2" customFormat="1">
      <c r="A126" s="39"/>
      <c r="B126" s="40"/>
      <c r="C126" s="41"/>
      <c r="D126" s="234" t="s">
        <v>181</v>
      </c>
      <c r="E126" s="41"/>
      <c r="F126" s="235" t="s">
        <v>182</v>
      </c>
      <c r="G126" s="41"/>
      <c r="H126" s="41"/>
      <c r="I126" s="236"/>
      <c r="J126" s="41"/>
      <c r="K126" s="41"/>
      <c r="L126" s="45"/>
      <c r="M126" s="237"/>
      <c r="N126" s="238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7" t="s">
        <v>181</v>
      </c>
      <c r="AU126" s="17" t="s">
        <v>92</v>
      </c>
    </row>
    <row r="127" s="13" customFormat="1">
      <c r="A127" s="13"/>
      <c r="B127" s="239"/>
      <c r="C127" s="240"/>
      <c r="D127" s="234" t="s">
        <v>183</v>
      </c>
      <c r="E127" s="241" t="s">
        <v>1</v>
      </c>
      <c r="F127" s="242" t="s">
        <v>184</v>
      </c>
      <c r="G127" s="240"/>
      <c r="H127" s="241" t="s">
        <v>1</v>
      </c>
      <c r="I127" s="243"/>
      <c r="J127" s="240"/>
      <c r="K127" s="240"/>
      <c r="L127" s="244"/>
      <c r="M127" s="245"/>
      <c r="N127" s="246"/>
      <c r="O127" s="246"/>
      <c r="P127" s="246"/>
      <c r="Q127" s="246"/>
      <c r="R127" s="246"/>
      <c r="S127" s="246"/>
      <c r="T127" s="24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8" t="s">
        <v>183</v>
      </c>
      <c r="AU127" s="248" t="s">
        <v>92</v>
      </c>
      <c r="AV127" s="13" t="s">
        <v>90</v>
      </c>
      <c r="AW127" s="13" t="s">
        <v>38</v>
      </c>
      <c r="AX127" s="13" t="s">
        <v>82</v>
      </c>
      <c r="AY127" s="248" t="s">
        <v>173</v>
      </c>
    </row>
    <row r="128" s="13" customFormat="1">
      <c r="A128" s="13"/>
      <c r="B128" s="239"/>
      <c r="C128" s="240"/>
      <c r="D128" s="234" t="s">
        <v>183</v>
      </c>
      <c r="E128" s="241" t="s">
        <v>1</v>
      </c>
      <c r="F128" s="242" t="s">
        <v>185</v>
      </c>
      <c r="G128" s="240"/>
      <c r="H128" s="241" t="s">
        <v>1</v>
      </c>
      <c r="I128" s="243"/>
      <c r="J128" s="240"/>
      <c r="K128" s="240"/>
      <c r="L128" s="244"/>
      <c r="M128" s="245"/>
      <c r="N128" s="246"/>
      <c r="O128" s="246"/>
      <c r="P128" s="246"/>
      <c r="Q128" s="246"/>
      <c r="R128" s="246"/>
      <c r="S128" s="246"/>
      <c r="T128" s="24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8" t="s">
        <v>183</v>
      </c>
      <c r="AU128" s="248" t="s">
        <v>92</v>
      </c>
      <c r="AV128" s="13" t="s">
        <v>90</v>
      </c>
      <c r="AW128" s="13" t="s">
        <v>38</v>
      </c>
      <c r="AX128" s="13" t="s">
        <v>82</v>
      </c>
      <c r="AY128" s="248" t="s">
        <v>173</v>
      </c>
    </row>
    <row r="129" s="14" customFormat="1">
      <c r="A129" s="14"/>
      <c r="B129" s="249"/>
      <c r="C129" s="250"/>
      <c r="D129" s="234" t="s">
        <v>183</v>
      </c>
      <c r="E129" s="251" t="s">
        <v>110</v>
      </c>
      <c r="F129" s="252" t="s">
        <v>186</v>
      </c>
      <c r="G129" s="250"/>
      <c r="H129" s="253">
        <v>2.5</v>
      </c>
      <c r="I129" s="254"/>
      <c r="J129" s="250"/>
      <c r="K129" s="250"/>
      <c r="L129" s="255"/>
      <c r="M129" s="256"/>
      <c r="N129" s="257"/>
      <c r="O129" s="257"/>
      <c r="P129" s="257"/>
      <c r="Q129" s="257"/>
      <c r="R129" s="257"/>
      <c r="S129" s="257"/>
      <c r="T129" s="258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9" t="s">
        <v>183</v>
      </c>
      <c r="AU129" s="259" t="s">
        <v>92</v>
      </c>
      <c r="AV129" s="14" t="s">
        <v>92</v>
      </c>
      <c r="AW129" s="14" t="s">
        <v>38</v>
      </c>
      <c r="AX129" s="14" t="s">
        <v>90</v>
      </c>
      <c r="AY129" s="259" t="s">
        <v>173</v>
      </c>
    </row>
    <row r="130" s="2" customFormat="1" ht="24.15" customHeight="1">
      <c r="A130" s="39"/>
      <c r="B130" s="40"/>
      <c r="C130" s="221" t="s">
        <v>92</v>
      </c>
      <c r="D130" s="221" t="s">
        <v>175</v>
      </c>
      <c r="E130" s="222" t="s">
        <v>187</v>
      </c>
      <c r="F130" s="223" t="s">
        <v>188</v>
      </c>
      <c r="G130" s="224" t="s">
        <v>178</v>
      </c>
      <c r="H130" s="225">
        <v>7</v>
      </c>
      <c r="I130" s="226"/>
      <c r="J130" s="227">
        <f>ROUND(I130*H130,2)</f>
        <v>0</v>
      </c>
      <c r="K130" s="223" t="s">
        <v>179</v>
      </c>
      <c r="L130" s="45"/>
      <c r="M130" s="228" t="s">
        <v>1</v>
      </c>
      <c r="N130" s="229" t="s">
        <v>47</v>
      </c>
      <c r="O130" s="92"/>
      <c r="P130" s="230">
        <f>O130*H130</f>
        <v>0</v>
      </c>
      <c r="Q130" s="230">
        <v>0</v>
      </c>
      <c r="R130" s="230">
        <f>Q130*H130</f>
        <v>0</v>
      </c>
      <c r="S130" s="230">
        <v>0.44</v>
      </c>
      <c r="T130" s="231">
        <f>S130*H130</f>
        <v>3.0800000000000001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2" t="s">
        <v>101</v>
      </c>
      <c r="AT130" s="232" t="s">
        <v>175</v>
      </c>
      <c r="AU130" s="232" t="s">
        <v>92</v>
      </c>
      <c r="AY130" s="17" t="s">
        <v>173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7" t="s">
        <v>90</v>
      </c>
      <c r="BK130" s="233">
        <f>ROUND(I130*H130,2)</f>
        <v>0</v>
      </c>
      <c r="BL130" s="17" t="s">
        <v>101</v>
      </c>
      <c r="BM130" s="232" t="s">
        <v>189</v>
      </c>
    </row>
    <row r="131" s="2" customFormat="1">
      <c r="A131" s="39"/>
      <c r="B131" s="40"/>
      <c r="C131" s="41"/>
      <c r="D131" s="234" t="s">
        <v>181</v>
      </c>
      <c r="E131" s="41"/>
      <c r="F131" s="235" t="s">
        <v>190</v>
      </c>
      <c r="G131" s="41"/>
      <c r="H131" s="41"/>
      <c r="I131" s="236"/>
      <c r="J131" s="41"/>
      <c r="K131" s="41"/>
      <c r="L131" s="45"/>
      <c r="M131" s="237"/>
      <c r="N131" s="238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7" t="s">
        <v>181</v>
      </c>
      <c r="AU131" s="17" t="s">
        <v>92</v>
      </c>
    </row>
    <row r="132" s="13" customFormat="1">
      <c r="A132" s="13"/>
      <c r="B132" s="239"/>
      <c r="C132" s="240"/>
      <c r="D132" s="234" t="s">
        <v>183</v>
      </c>
      <c r="E132" s="241" t="s">
        <v>1</v>
      </c>
      <c r="F132" s="242" t="s">
        <v>184</v>
      </c>
      <c r="G132" s="240"/>
      <c r="H132" s="241" t="s">
        <v>1</v>
      </c>
      <c r="I132" s="243"/>
      <c r="J132" s="240"/>
      <c r="K132" s="240"/>
      <c r="L132" s="244"/>
      <c r="M132" s="245"/>
      <c r="N132" s="246"/>
      <c r="O132" s="246"/>
      <c r="P132" s="246"/>
      <c r="Q132" s="246"/>
      <c r="R132" s="246"/>
      <c r="S132" s="246"/>
      <c r="T132" s="24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8" t="s">
        <v>183</v>
      </c>
      <c r="AU132" s="248" t="s">
        <v>92</v>
      </c>
      <c r="AV132" s="13" t="s">
        <v>90</v>
      </c>
      <c r="AW132" s="13" t="s">
        <v>38</v>
      </c>
      <c r="AX132" s="13" t="s">
        <v>82</v>
      </c>
      <c r="AY132" s="248" t="s">
        <v>173</v>
      </c>
    </row>
    <row r="133" s="13" customFormat="1">
      <c r="A133" s="13"/>
      <c r="B133" s="239"/>
      <c r="C133" s="240"/>
      <c r="D133" s="234" t="s">
        <v>183</v>
      </c>
      <c r="E133" s="241" t="s">
        <v>1</v>
      </c>
      <c r="F133" s="242" t="s">
        <v>185</v>
      </c>
      <c r="G133" s="240"/>
      <c r="H133" s="241" t="s">
        <v>1</v>
      </c>
      <c r="I133" s="243"/>
      <c r="J133" s="240"/>
      <c r="K133" s="240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183</v>
      </c>
      <c r="AU133" s="248" t="s">
        <v>92</v>
      </c>
      <c r="AV133" s="13" t="s">
        <v>90</v>
      </c>
      <c r="AW133" s="13" t="s">
        <v>38</v>
      </c>
      <c r="AX133" s="13" t="s">
        <v>82</v>
      </c>
      <c r="AY133" s="248" t="s">
        <v>173</v>
      </c>
    </row>
    <row r="134" s="14" customFormat="1">
      <c r="A134" s="14"/>
      <c r="B134" s="249"/>
      <c r="C134" s="250"/>
      <c r="D134" s="234" t="s">
        <v>183</v>
      </c>
      <c r="E134" s="251" t="s">
        <v>102</v>
      </c>
      <c r="F134" s="252" t="s">
        <v>191</v>
      </c>
      <c r="G134" s="250"/>
      <c r="H134" s="253">
        <v>7</v>
      </c>
      <c r="I134" s="254"/>
      <c r="J134" s="250"/>
      <c r="K134" s="250"/>
      <c r="L134" s="255"/>
      <c r="M134" s="256"/>
      <c r="N134" s="257"/>
      <c r="O134" s="257"/>
      <c r="P134" s="257"/>
      <c r="Q134" s="257"/>
      <c r="R134" s="257"/>
      <c r="S134" s="257"/>
      <c r="T134" s="25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9" t="s">
        <v>183</v>
      </c>
      <c r="AU134" s="259" t="s">
        <v>92</v>
      </c>
      <c r="AV134" s="14" t="s">
        <v>92</v>
      </c>
      <c r="AW134" s="14" t="s">
        <v>38</v>
      </c>
      <c r="AX134" s="14" t="s">
        <v>90</v>
      </c>
      <c r="AY134" s="259" t="s">
        <v>173</v>
      </c>
    </row>
    <row r="135" s="2" customFormat="1" ht="24.15" customHeight="1">
      <c r="A135" s="39"/>
      <c r="B135" s="40"/>
      <c r="C135" s="221" t="s">
        <v>192</v>
      </c>
      <c r="D135" s="221" t="s">
        <v>175</v>
      </c>
      <c r="E135" s="222" t="s">
        <v>193</v>
      </c>
      <c r="F135" s="223" t="s">
        <v>194</v>
      </c>
      <c r="G135" s="224" t="s">
        <v>178</v>
      </c>
      <c r="H135" s="225">
        <v>2.5</v>
      </c>
      <c r="I135" s="226"/>
      <c r="J135" s="227">
        <f>ROUND(I135*H135,2)</f>
        <v>0</v>
      </c>
      <c r="K135" s="223" t="s">
        <v>179</v>
      </c>
      <c r="L135" s="45"/>
      <c r="M135" s="228" t="s">
        <v>1</v>
      </c>
      <c r="N135" s="229" t="s">
        <v>47</v>
      </c>
      <c r="O135" s="92"/>
      <c r="P135" s="230">
        <f>O135*H135</f>
        <v>0</v>
      </c>
      <c r="Q135" s="230">
        <v>0</v>
      </c>
      <c r="R135" s="230">
        <f>Q135*H135</f>
        <v>0</v>
      </c>
      <c r="S135" s="230">
        <v>0.32500000000000001</v>
      </c>
      <c r="T135" s="231">
        <f>S135*H135</f>
        <v>0.8125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2" t="s">
        <v>101</v>
      </c>
      <c r="AT135" s="232" t="s">
        <v>175</v>
      </c>
      <c r="AU135" s="232" t="s">
        <v>92</v>
      </c>
      <c r="AY135" s="17" t="s">
        <v>173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7" t="s">
        <v>90</v>
      </c>
      <c r="BK135" s="233">
        <f>ROUND(I135*H135,2)</f>
        <v>0</v>
      </c>
      <c r="BL135" s="17" t="s">
        <v>101</v>
      </c>
      <c r="BM135" s="232" t="s">
        <v>195</v>
      </c>
    </row>
    <row r="136" s="2" customFormat="1">
      <c r="A136" s="39"/>
      <c r="B136" s="40"/>
      <c r="C136" s="41"/>
      <c r="D136" s="234" t="s">
        <v>181</v>
      </c>
      <c r="E136" s="41"/>
      <c r="F136" s="235" t="s">
        <v>196</v>
      </c>
      <c r="G136" s="41"/>
      <c r="H136" s="41"/>
      <c r="I136" s="236"/>
      <c r="J136" s="41"/>
      <c r="K136" s="41"/>
      <c r="L136" s="45"/>
      <c r="M136" s="237"/>
      <c r="N136" s="238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7" t="s">
        <v>181</v>
      </c>
      <c r="AU136" s="17" t="s">
        <v>92</v>
      </c>
    </row>
    <row r="137" s="13" customFormat="1">
      <c r="A137" s="13"/>
      <c r="B137" s="239"/>
      <c r="C137" s="240"/>
      <c r="D137" s="234" t="s">
        <v>183</v>
      </c>
      <c r="E137" s="241" t="s">
        <v>1</v>
      </c>
      <c r="F137" s="242" t="s">
        <v>184</v>
      </c>
      <c r="G137" s="240"/>
      <c r="H137" s="241" t="s">
        <v>1</v>
      </c>
      <c r="I137" s="243"/>
      <c r="J137" s="240"/>
      <c r="K137" s="240"/>
      <c r="L137" s="244"/>
      <c r="M137" s="245"/>
      <c r="N137" s="246"/>
      <c r="O137" s="246"/>
      <c r="P137" s="246"/>
      <c r="Q137" s="246"/>
      <c r="R137" s="246"/>
      <c r="S137" s="246"/>
      <c r="T137" s="24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8" t="s">
        <v>183</v>
      </c>
      <c r="AU137" s="248" t="s">
        <v>92</v>
      </c>
      <c r="AV137" s="13" t="s">
        <v>90</v>
      </c>
      <c r="AW137" s="13" t="s">
        <v>38</v>
      </c>
      <c r="AX137" s="13" t="s">
        <v>82</v>
      </c>
      <c r="AY137" s="248" t="s">
        <v>173</v>
      </c>
    </row>
    <row r="138" s="13" customFormat="1">
      <c r="A138" s="13"/>
      <c r="B138" s="239"/>
      <c r="C138" s="240"/>
      <c r="D138" s="234" t="s">
        <v>183</v>
      </c>
      <c r="E138" s="241" t="s">
        <v>1</v>
      </c>
      <c r="F138" s="242" t="s">
        <v>185</v>
      </c>
      <c r="G138" s="240"/>
      <c r="H138" s="241" t="s">
        <v>1</v>
      </c>
      <c r="I138" s="243"/>
      <c r="J138" s="240"/>
      <c r="K138" s="240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183</v>
      </c>
      <c r="AU138" s="248" t="s">
        <v>92</v>
      </c>
      <c r="AV138" s="13" t="s">
        <v>90</v>
      </c>
      <c r="AW138" s="13" t="s">
        <v>38</v>
      </c>
      <c r="AX138" s="13" t="s">
        <v>82</v>
      </c>
      <c r="AY138" s="248" t="s">
        <v>173</v>
      </c>
    </row>
    <row r="139" s="14" customFormat="1">
      <c r="A139" s="14"/>
      <c r="B139" s="249"/>
      <c r="C139" s="250"/>
      <c r="D139" s="234" t="s">
        <v>183</v>
      </c>
      <c r="E139" s="251" t="s">
        <v>108</v>
      </c>
      <c r="F139" s="252" t="s">
        <v>197</v>
      </c>
      <c r="G139" s="250"/>
      <c r="H139" s="253">
        <v>2.5</v>
      </c>
      <c r="I139" s="254"/>
      <c r="J139" s="250"/>
      <c r="K139" s="250"/>
      <c r="L139" s="255"/>
      <c r="M139" s="256"/>
      <c r="N139" s="257"/>
      <c r="O139" s="257"/>
      <c r="P139" s="257"/>
      <c r="Q139" s="257"/>
      <c r="R139" s="257"/>
      <c r="S139" s="257"/>
      <c r="T139" s="25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9" t="s">
        <v>183</v>
      </c>
      <c r="AU139" s="259" t="s">
        <v>92</v>
      </c>
      <c r="AV139" s="14" t="s">
        <v>92</v>
      </c>
      <c r="AW139" s="14" t="s">
        <v>38</v>
      </c>
      <c r="AX139" s="14" t="s">
        <v>90</v>
      </c>
      <c r="AY139" s="259" t="s">
        <v>173</v>
      </c>
    </row>
    <row r="140" s="2" customFormat="1" ht="24.15" customHeight="1">
      <c r="A140" s="39"/>
      <c r="B140" s="40"/>
      <c r="C140" s="221" t="s">
        <v>101</v>
      </c>
      <c r="D140" s="221" t="s">
        <v>175</v>
      </c>
      <c r="E140" s="222" t="s">
        <v>198</v>
      </c>
      <c r="F140" s="223" t="s">
        <v>199</v>
      </c>
      <c r="G140" s="224" t="s">
        <v>178</v>
      </c>
      <c r="H140" s="225">
        <v>7</v>
      </c>
      <c r="I140" s="226"/>
      <c r="J140" s="227">
        <f>ROUND(I140*H140,2)</f>
        <v>0</v>
      </c>
      <c r="K140" s="223" t="s">
        <v>179</v>
      </c>
      <c r="L140" s="45"/>
      <c r="M140" s="228" t="s">
        <v>1</v>
      </c>
      <c r="N140" s="229" t="s">
        <v>47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0.098000000000000004</v>
      </c>
      <c r="T140" s="231">
        <f>S140*H140</f>
        <v>0.68600000000000005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101</v>
      </c>
      <c r="AT140" s="232" t="s">
        <v>175</v>
      </c>
      <c r="AU140" s="232" t="s">
        <v>92</v>
      </c>
      <c r="AY140" s="17" t="s">
        <v>173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7" t="s">
        <v>90</v>
      </c>
      <c r="BK140" s="233">
        <f>ROUND(I140*H140,2)</f>
        <v>0</v>
      </c>
      <c r="BL140" s="17" t="s">
        <v>101</v>
      </c>
      <c r="BM140" s="232" t="s">
        <v>200</v>
      </c>
    </row>
    <row r="141" s="2" customFormat="1">
      <c r="A141" s="39"/>
      <c r="B141" s="40"/>
      <c r="C141" s="41"/>
      <c r="D141" s="234" t="s">
        <v>181</v>
      </c>
      <c r="E141" s="41"/>
      <c r="F141" s="235" t="s">
        <v>201</v>
      </c>
      <c r="G141" s="41"/>
      <c r="H141" s="41"/>
      <c r="I141" s="236"/>
      <c r="J141" s="41"/>
      <c r="K141" s="41"/>
      <c r="L141" s="45"/>
      <c r="M141" s="237"/>
      <c r="N141" s="238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7" t="s">
        <v>181</v>
      </c>
      <c r="AU141" s="17" t="s">
        <v>92</v>
      </c>
    </row>
    <row r="142" s="13" customFormat="1">
      <c r="A142" s="13"/>
      <c r="B142" s="239"/>
      <c r="C142" s="240"/>
      <c r="D142" s="234" t="s">
        <v>183</v>
      </c>
      <c r="E142" s="241" t="s">
        <v>1</v>
      </c>
      <c r="F142" s="242" t="s">
        <v>184</v>
      </c>
      <c r="G142" s="240"/>
      <c r="H142" s="241" t="s">
        <v>1</v>
      </c>
      <c r="I142" s="243"/>
      <c r="J142" s="240"/>
      <c r="K142" s="240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183</v>
      </c>
      <c r="AU142" s="248" t="s">
        <v>92</v>
      </c>
      <c r="AV142" s="13" t="s">
        <v>90</v>
      </c>
      <c r="AW142" s="13" t="s">
        <v>38</v>
      </c>
      <c r="AX142" s="13" t="s">
        <v>82</v>
      </c>
      <c r="AY142" s="248" t="s">
        <v>173</v>
      </c>
    </row>
    <row r="143" s="13" customFormat="1">
      <c r="A143" s="13"/>
      <c r="B143" s="239"/>
      <c r="C143" s="240"/>
      <c r="D143" s="234" t="s">
        <v>183</v>
      </c>
      <c r="E143" s="241" t="s">
        <v>1</v>
      </c>
      <c r="F143" s="242" t="s">
        <v>185</v>
      </c>
      <c r="G143" s="240"/>
      <c r="H143" s="241" t="s">
        <v>1</v>
      </c>
      <c r="I143" s="243"/>
      <c r="J143" s="240"/>
      <c r="K143" s="240"/>
      <c r="L143" s="244"/>
      <c r="M143" s="245"/>
      <c r="N143" s="246"/>
      <c r="O143" s="246"/>
      <c r="P143" s="246"/>
      <c r="Q143" s="246"/>
      <c r="R143" s="246"/>
      <c r="S143" s="246"/>
      <c r="T143" s="24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8" t="s">
        <v>183</v>
      </c>
      <c r="AU143" s="248" t="s">
        <v>92</v>
      </c>
      <c r="AV143" s="13" t="s">
        <v>90</v>
      </c>
      <c r="AW143" s="13" t="s">
        <v>38</v>
      </c>
      <c r="AX143" s="13" t="s">
        <v>82</v>
      </c>
      <c r="AY143" s="248" t="s">
        <v>173</v>
      </c>
    </row>
    <row r="144" s="14" customFormat="1">
      <c r="A144" s="14"/>
      <c r="B144" s="249"/>
      <c r="C144" s="250"/>
      <c r="D144" s="234" t="s">
        <v>183</v>
      </c>
      <c r="E144" s="251" t="s">
        <v>104</v>
      </c>
      <c r="F144" s="252" t="s">
        <v>202</v>
      </c>
      <c r="G144" s="250"/>
      <c r="H144" s="253">
        <v>7</v>
      </c>
      <c r="I144" s="254"/>
      <c r="J144" s="250"/>
      <c r="K144" s="250"/>
      <c r="L144" s="255"/>
      <c r="M144" s="256"/>
      <c r="N144" s="257"/>
      <c r="O144" s="257"/>
      <c r="P144" s="257"/>
      <c r="Q144" s="257"/>
      <c r="R144" s="257"/>
      <c r="S144" s="257"/>
      <c r="T144" s="25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9" t="s">
        <v>183</v>
      </c>
      <c r="AU144" s="259" t="s">
        <v>92</v>
      </c>
      <c r="AV144" s="14" t="s">
        <v>92</v>
      </c>
      <c r="AW144" s="14" t="s">
        <v>38</v>
      </c>
      <c r="AX144" s="14" t="s">
        <v>90</v>
      </c>
      <c r="AY144" s="259" t="s">
        <v>173</v>
      </c>
    </row>
    <row r="145" s="2" customFormat="1" ht="24.15" customHeight="1">
      <c r="A145" s="39"/>
      <c r="B145" s="40"/>
      <c r="C145" s="221" t="s">
        <v>140</v>
      </c>
      <c r="D145" s="221" t="s">
        <v>175</v>
      </c>
      <c r="E145" s="222" t="s">
        <v>203</v>
      </c>
      <c r="F145" s="223" t="s">
        <v>204</v>
      </c>
      <c r="G145" s="224" t="s">
        <v>178</v>
      </c>
      <c r="H145" s="225">
        <v>2.5</v>
      </c>
      <c r="I145" s="226"/>
      <c r="J145" s="227">
        <f>ROUND(I145*H145,2)</f>
        <v>0</v>
      </c>
      <c r="K145" s="223" t="s">
        <v>179</v>
      </c>
      <c r="L145" s="45"/>
      <c r="M145" s="228" t="s">
        <v>1</v>
      </c>
      <c r="N145" s="229" t="s">
        <v>47</v>
      </c>
      <c r="O145" s="92"/>
      <c r="P145" s="230">
        <f>O145*H145</f>
        <v>0</v>
      </c>
      <c r="Q145" s="230">
        <v>0</v>
      </c>
      <c r="R145" s="230">
        <f>Q145*H145</f>
        <v>0</v>
      </c>
      <c r="S145" s="230">
        <v>0.22</v>
      </c>
      <c r="T145" s="231">
        <f>S145*H145</f>
        <v>0.55000000000000004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2" t="s">
        <v>101</v>
      </c>
      <c r="AT145" s="232" t="s">
        <v>175</v>
      </c>
      <c r="AU145" s="232" t="s">
        <v>92</v>
      </c>
      <c r="AY145" s="17" t="s">
        <v>173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7" t="s">
        <v>90</v>
      </c>
      <c r="BK145" s="233">
        <f>ROUND(I145*H145,2)</f>
        <v>0</v>
      </c>
      <c r="BL145" s="17" t="s">
        <v>101</v>
      </c>
      <c r="BM145" s="232" t="s">
        <v>205</v>
      </c>
    </row>
    <row r="146" s="2" customFormat="1">
      <c r="A146" s="39"/>
      <c r="B146" s="40"/>
      <c r="C146" s="41"/>
      <c r="D146" s="234" t="s">
        <v>181</v>
      </c>
      <c r="E146" s="41"/>
      <c r="F146" s="235" t="s">
        <v>206</v>
      </c>
      <c r="G146" s="41"/>
      <c r="H146" s="41"/>
      <c r="I146" s="236"/>
      <c r="J146" s="41"/>
      <c r="K146" s="41"/>
      <c r="L146" s="45"/>
      <c r="M146" s="237"/>
      <c r="N146" s="238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7" t="s">
        <v>181</v>
      </c>
      <c r="AU146" s="17" t="s">
        <v>92</v>
      </c>
    </row>
    <row r="147" s="13" customFormat="1">
      <c r="A147" s="13"/>
      <c r="B147" s="239"/>
      <c r="C147" s="240"/>
      <c r="D147" s="234" t="s">
        <v>183</v>
      </c>
      <c r="E147" s="241" t="s">
        <v>1</v>
      </c>
      <c r="F147" s="242" t="s">
        <v>184</v>
      </c>
      <c r="G147" s="240"/>
      <c r="H147" s="241" t="s">
        <v>1</v>
      </c>
      <c r="I147" s="243"/>
      <c r="J147" s="240"/>
      <c r="K147" s="240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183</v>
      </c>
      <c r="AU147" s="248" t="s">
        <v>92</v>
      </c>
      <c r="AV147" s="13" t="s">
        <v>90</v>
      </c>
      <c r="AW147" s="13" t="s">
        <v>38</v>
      </c>
      <c r="AX147" s="13" t="s">
        <v>82</v>
      </c>
      <c r="AY147" s="248" t="s">
        <v>173</v>
      </c>
    </row>
    <row r="148" s="13" customFormat="1">
      <c r="A148" s="13"/>
      <c r="B148" s="239"/>
      <c r="C148" s="240"/>
      <c r="D148" s="234" t="s">
        <v>183</v>
      </c>
      <c r="E148" s="241" t="s">
        <v>1</v>
      </c>
      <c r="F148" s="242" t="s">
        <v>185</v>
      </c>
      <c r="G148" s="240"/>
      <c r="H148" s="241" t="s">
        <v>1</v>
      </c>
      <c r="I148" s="243"/>
      <c r="J148" s="240"/>
      <c r="K148" s="240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183</v>
      </c>
      <c r="AU148" s="248" t="s">
        <v>92</v>
      </c>
      <c r="AV148" s="13" t="s">
        <v>90</v>
      </c>
      <c r="AW148" s="13" t="s">
        <v>38</v>
      </c>
      <c r="AX148" s="13" t="s">
        <v>82</v>
      </c>
      <c r="AY148" s="248" t="s">
        <v>173</v>
      </c>
    </row>
    <row r="149" s="14" customFormat="1">
      <c r="A149" s="14"/>
      <c r="B149" s="249"/>
      <c r="C149" s="250"/>
      <c r="D149" s="234" t="s">
        <v>183</v>
      </c>
      <c r="E149" s="251" t="s">
        <v>105</v>
      </c>
      <c r="F149" s="252" t="s">
        <v>207</v>
      </c>
      <c r="G149" s="250"/>
      <c r="H149" s="253">
        <v>2.5</v>
      </c>
      <c r="I149" s="254"/>
      <c r="J149" s="250"/>
      <c r="K149" s="250"/>
      <c r="L149" s="255"/>
      <c r="M149" s="256"/>
      <c r="N149" s="257"/>
      <c r="O149" s="257"/>
      <c r="P149" s="257"/>
      <c r="Q149" s="257"/>
      <c r="R149" s="257"/>
      <c r="S149" s="257"/>
      <c r="T149" s="25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9" t="s">
        <v>183</v>
      </c>
      <c r="AU149" s="259" t="s">
        <v>92</v>
      </c>
      <c r="AV149" s="14" t="s">
        <v>92</v>
      </c>
      <c r="AW149" s="14" t="s">
        <v>38</v>
      </c>
      <c r="AX149" s="14" t="s">
        <v>90</v>
      </c>
      <c r="AY149" s="259" t="s">
        <v>173</v>
      </c>
    </row>
    <row r="150" s="2" customFormat="1" ht="16.5" customHeight="1">
      <c r="A150" s="39"/>
      <c r="B150" s="40"/>
      <c r="C150" s="221" t="s">
        <v>97</v>
      </c>
      <c r="D150" s="221" t="s">
        <v>175</v>
      </c>
      <c r="E150" s="222" t="s">
        <v>208</v>
      </c>
      <c r="F150" s="223" t="s">
        <v>209</v>
      </c>
      <c r="G150" s="224" t="s">
        <v>210</v>
      </c>
      <c r="H150" s="225">
        <v>6</v>
      </c>
      <c r="I150" s="226"/>
      <c r="J150" s="227">
        <f>ROUND(I150*H150,2)</f>
        <v>0</v>
      </c>
      <c r="K150" s="223" t="s">
        <v>179</v>
      </c>
      <c r="L150" s="45"/>
      <c r="M150" s="228" t="s">
        <v>1</v>
      </c>
      <c r="N150" s="229" t="s">
        <v>47</v>
      </c>
      <c r="O150" s="92"/>
      <c r="P150" s="230">
        <f>O150*H150</f>
        <v>0</v>
      </c>
      <c r="Q150" s="230">
        <v>0</v>
      </c>
      <c r="R150" s="230">
        <f>Q150*H150</f>
        <v>0</v>
      </c>
      <c r="S150" s="230">
        <v>0.23000000000000001</v>
      </c>
      <c r="T150" s="231">
        <f>S150*H150</f>
        <v>1.3800000000000001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2" t="s">
        <v>101</v>
      </c>
      <c r="AT150" s="232" t="s">
        <v>175</v>
      </c>
      <c r="AU150" s="232" t="s">
        <v>92</v>
      </c>
      <c r="AY150" s="17" t="s">
        <v>173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7" t="s">
        <v>90</v>
      </c>
      <c r="BK150" s="233">
        <f>ROUND(I150*H150,2)</f>
        <v>0</v>
      </c>
      <c r="BL150" s="17" t="s">
        <v>101</v>
      </c>
      <c r="BM150" s="232" t="s">
        <v>211</v>
      </c>
    </row>
    <row r="151" s="2" customFormat="1">
      <c r="A151" s="39"/>
      <c r="B151" s="40"/>
      <c r="C151" s="41"/>
      <c r="D151" s="234" t="s">
        <v>181</v>
      </c>
      <c r="E151" s="41"/>
      <c r="F151" s="235" t="s">
        <v>212</v>
      </c>
      <c r="G151" s="41"/>
      <c r="H151" s="41"/>
      <c r="I151" s="236"/>
      <c r="J151" s="41"/>
      <c r="K151" s="41"/>
      <c r="L151" s="45"/>
      <c r="M151" s="237"/>
      <c r="N151" s="238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7" t="s">
        <v>181</v>
      </c>
      <c r="AU151" s="17" t="s">
        <v>92</v>
      </c>
    </row>
    <row r="152" s="14" customFormat="1">
      <c r="A152" s="14"/>
      <c r="B152" s="249"/>
      <c r="C152" s="250"/>
      <c r="D152" s="234" t="s">
        <v>183</v>
      </c>
      <c r="E152" s="251" t="s">
        <v>98</v>
      </c>
      <c r="F152" s="252" t="s">
        <v>213</v>
      </c>
      <c r="G152" s="250"/>
      <c r="H152" s="253">
        <v>6</v>
      </c>
      <c r="I152" s="254"/>
      <c r="J152" s="250"/>
      <c r="K152" s="250"/>
      <c r="L152" s="255"/>
      <c r="M152" s="256"/>
      <c r="N152" s="257"/>
      <c r="O152" s="257"/>
      <c r="P152" s="257"/>
      <c r="Q152" s="257"/>
      <c r="R152" s="257"/>
      <c r="S152" s="257"/>
      <c r="T152" s="25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9" t="s">
        <v>183</v>
      </c>
      <c r="AU152" s="259" t="s">
        <v>92</v>
      </c>
      <c r="AV152" s="14" t="s">
        <v>92</v>
      </c>
      <c r="AW152" s="14" t="s">
        <v>38</v>
      </c>
      <c r="AX152" s="14" t="s">
        <v>90</v>
      </c>
      <c r="AY152" s="259" t="s">
        <v>173</v>
      </c>
    </row>
    <row r="153" s="2" customFormat="1" ht="16.5" customHeight="1">
      <c r="A153" s="39"/>
      <c r="B153" s="40"/>
      <c r="C153" s="221" t="s">
        <v>103</v>
      </c>
      <c r="D153" s="221" t="s">
        <v>175</v>
      </c>
      <c r="E153" s="222" t="s">
        <v>214</v>
      </c>
      <c r="F153" s="223" t="s">
        <v>215</v>
      </c>
      <c r="G153" s="224" t="s">
        <v>210</v>
      </c>
      <c r="H153" s="225">
        <v>6</v>
      </c>
      <c r="I153" s="226"/>
      <c r="J153" s="227">
        <f>ROUND(I153*H153,2)</f>
        <v>0</v>
      </c>
      <c r="K153" s="223" t="s">
        <v>179</v>
      </c>
      <c r="L153" s="45"/>
      <c r="M153" s="228" t="s">
        <v>1</v>
      </c>
      <c r="N153" s="229" t="s">
        <v>47</v>
      </c>
      <c r="O153" s="92"/>
      <c r="P153" s="230">
        <f>O153*H153</f>
        <v>0</v>
      </c>
      <c r="Q153" s="230">
        <v>0</v>
      </c>
      <c r="R153" s="230">
        <f>Q153*H153</f>
        <v>0</v>
      </c>
      <c r="S153" s="230">
        <v>0.20499999999999999</v>
      </c>
      <c r="T153" s="231">
        <f>S153*H153</f>
        <v>1.23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2" t="s">
        <v>101</v>
      </c>
      <c r="AT153" s="232" t="s">
        <v>175</v>
      </c>
      <c r="AU153" s="232" t="s">
        <v>92</v>
      </c>
      <c r="AY153" s="17" t="s">
        <v>173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7" t="s">
        <v>90</v>
      </c>
      <c r="BK153" s="233">
        <f>ROUND(I153*H153,2)</f>
        <v>0</v>
      </c>
      <c r="BL153" s="17" t="s">
        <v>101</v>
      </c>
      <c r="BM153" s="232" t="s">
        <v>216</v>
      </c>
    </row>
    <row r="154" s="2" customFormat="1">
      <c r="A154" s="39"/>
      <c r="B154" s="40"/>
      <c r="C154" s="41"/>
      <c r="D154" s="234" t="s">
        <v>181</v>
      </c>
      <c r="E154" s="41"/>
      <c r="F154" s="235" t="s">
        <v>217</v>
      </c>
      <c r="G154" s="41"/>
      <c r="H154" s="41"/>
      <c r="I154" s="236"/>
      <c r="J154" s="41"/>
      <c r="K154" s="41"/>
      <c r="L154" s="45"/>
      <c r="M154" s="237"/>
      <c r="N154" s="238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7" t="s">
        <v>181</v>
      </c>
      <c r="AU154" s="17" t="s">
        <v>92</v>
      </c>
    </row>
    <row r="155" s="14" customFormat="1">
      <c r="A155" s="14"/>
      <c r="B155" s="249"/>
      <c r="C155" s="250"/>
      <c r="D155" s="234" t="s">
        <v>183</v>
      </c>
      <c r="E155" s="251" t="s">
        <v>96</v>
      </c>
      <c r="F155" s="252" t="s">
        <v>213</v>
      </c>
      <c r="G155" s="250"/>
      <c r="H155" s="253">
        <v>6</v>
      </c>
      <c r="I155" s="254"/>
      <c r="J155" s="250"/>
      <c r="K155" s="250"/>
      <c r="L155" s="255"/>
      <c r="M155" s="256"/>
      <c r="N155" s="257"/>
      <c r="O155" s="257"/>
      <c r="P155" s="257"/>
      <c r="Q155" s="257"/>
      <c r="R155" s="257"/>
      <c r="S155" s="257"/>
      <c r="T155" s="25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9" t="s">
        <v>183</v>
      </c>
      <c r="AU155" s="259" t="s">
        <v>92</v>
      </c>
      <c r="AV155" s="14" t="s">
        <v>92</v>
      </c>
      <c r="AW155" s="14" t="s">
        <v>38</v>
      </c>
      <c r="AX155" s="14" t="s">
        <v>90</v>
      </c>
      <c r="AY155" s="259" t="s">
        <v>173</v>
      </c>
    </row>
    <row r="156" s="2" customFormat="1" ht="24.15" customHeight="1">
      <c r="A156" s="39"/>
      <c r="B156" s="40"/>
      <c r="C156" s="221" t="s">
        <v>143</v>
      </c>
      <c r="D156" s="221" t="s">
        <v>175</v>
      </c>
      <c r="E156" s="222" t="s">
        <v>218</v>
      </c>
      <c r="F156" s="223" t="s">
        <v>219</v>
      </c>
      <c r="G156" s="224" t="s">
        <v>178</v>
      </c>
      <c r="H156" s="225">
        <v>245</v>
      </c>
      <c r="I156" s="226"/>
      <c r="J156" s="227">
        <f>ROUND(I156*H156,2)</f>
        <v>0</v>
      </c>
      <c r="K156" s="223" t="s">
        <v>179</v>
      </c>
      <c r="L156" s="45"/>
      <c r="M156" s="228" t="s">
        <v>1</v>
      </c>
      <c r="N156" s="229" t="s">
        <v>47</v>
      </c>
      <c r="O156" s="92"/>
      <c r="P156" s="230">
        <f>O156*H156</f>
        <v>0</v>
      </c>
      <c r="Q156" s="230">
        <v>0</v>
      </c>
      <c r="R156" s="230">
        <f>Q156*H156</f>
        <v>0</v>
      </c>
      <c r="S156" s="230">
        <v>0</v>
      </c>
      <c r="T156" s="23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2" t="s">
        <v>101</v>
      </c>
      <c r="AT156" s="232" t="s">
        <v>175</v>
      </c>
      <c r="AU156" s="232" t="s">
        <v>92</v>
      </c>
      <c r="AY156" s="17" t="s">
        <v>173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7" t="s">
        <v>90</v>
      </c>
      <c r="BK156" s="233">
        <f>ROUND(I156*H156,2)</f>
        <v>0</v>
      </c>
      <c r="BL156" s="17" t="s">
        <v>101</v>
      </c>
      <c r="BM156" s="232" t="s">
        <v>220</v>
      </c>
    </row>
    <row r="157" s="2" customFormat="1">
      <c r="A157" s="39"/>
      <c r="B157" s="40"/>
      <c r="C157" s="41"/>
      <c r="D157" s="234" t="s">
        <v>181</v>
      </c>
      <c r="E157" s="41"/>
      <c r="F157" s="235" t="s">
        <v>221</v>
      </c>
      <c r="G157" s="41"/>
      <c r="H157" s="41"/>
      <c r="I157" s="236"/>
      <c r="J157" s="41"/>
      <c r="K157" s="41"/>
      <c r="L157" s="45"/>
      <c r="M157" s="237"/>
      <c r="N157" s="238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7" t="s">
        <v>181</v>
      </c>
      <c r="AU157" s="17" t="s">
        <v>92</v>
      </c>
    </row>
    <row r="158" s="13" customFormat="1">
      <c r="A158" s="13"/>
      <c r="B158" s="239"/>
      <c r="C158" s="240"/>
      <c r="D158" s="234" t="s">
        <v>183</v>
      </c>
      <c r="E158" s="241" t="s">
        <v>1</v>
      </c>
      <c r="F158" s="242" t="s">
        <v>184</v>
      </c>
      <c r="G158" s="240"/>
      <c r="H158" s="241" t="s">
        <v>1</v>
      </c>
      <c r="I158" s="243"/>
      <c r="J158" s="240"/>
      <c r="K158" s="240"/>
      <c r="L158" s="244"/>
      <c r="M158" s="245"/>
      <c r="N158" s="246"/>
      <c r="O158" s="246"/>
      <c r="P158" s="246"/>
      <c r="Q158" s="246"/>
      <c r="R158" s="246"/>
      <c r="S158" s="246"/>
      <c r="T158" s="24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8" t="s">
        <v>183</v>
      </c>
      <c r="AU158" s="248" t="s">
        <v>92</v>
      </c>
      <c r="AV158" s="13" t="s">
        <v>90</v>
      </c>
      <c r="AW158" s="13" t="s">
        <v>38</v>
      </c>
      <c r="AX158" s="13" t="s">
        <v>82</v>
      </c>
      <c r="AY158" s="248" t="s">
        <v>173</v>
      </c>
    </row>
    <row r="159" s="13" customFormat="1">
      <c r="A159" s="13"/>
      <c r="B159" s="239"/>
      <c r="C159" s="240"/>
      <c r="D159" s="234" t="s">
        <v>183</v>
      </c>
      <c r="E159" s="241" t="s">
        <v>1</v>
      </c>
      <c r="F159" s="242" t="s">
        <v>222</v>
      </c>
      <c r="G159" s="240"/>
      <c r="H159" s="241" t="s">
        <v>1</v>
      </c>
      <c r="I159" s="243"/>
      <c r="J159" s="240"/>
      <c r="K159" s="240"/>
      <c r="L159" s="244"/>
      <c r="M159" s="245"/>
      <c r="N159" s="246"/>
      <c r="O159" s="246"/>
      <c r="P159" s="246"/>
      <c r="Q159" s="246"/>
      <c r="R159" s="246"/>
      <c r="S159" s="246"/>
      <c r="T159" s="24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8" t="s">
        <v>183</v>
      </c>
      <c r="AU159" s="248" t="s">
        <v>92</v>
      </c>
      <c r="AV159" s="13" t="s">
        <v>90</v>
      </c>
      <c r="AW159" s="13" t="s">
        <v>38</v>
      </c>
      <c r="AX159" s="13" t="s">
        <v>82</v>
      </c>
      <c r="AY159" s="248" t="s">
        <v>173</v>
      </c>
    </row>
    <row r="160" s="13" customFormat="1">
      <c r="A160" s="13"/>
      <c r="B160" s="239"/>
      <c r="C160" s="240"/>
      <c r="D160" s="234" t="s">
        <v>183</v>
      </c>
      <c r="E160" s="241" t="s">
        <v>1</v>
      </c>
      <c r="F160" s="242" t="s">
        <v>185</v>
      </c>
      <c r="G160" s="240"/>
      <c r="H160" s="241" t="s">
        <v>1</v>
      </c>
      <c r="I160" s="243"/>
      <c r="J160" s="240"/>
      <c r="K160" s="240"/>
      <c r="L160" s="244"/>
      <c r="M160" s="245"/>
      <c r="N160" s="246"/>
      <c r="O160" s="246"/>
      <c r="P160" s="246"/>
      <c r="Q160" s="246"/>
      <c r="R160" s="246"/>
      <c r="S160" s="246"/>
      <c r="T160" s="24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8" t="s">
        <v>183</v>
      </c>
      <c r="AU160" s="248" t="s">
        <v>92</v>
      </c>
      <c r="AV160" s="13" t="s">
        <v>90</v>
      </c>
      <c r="AW160" s="13" t="s">
        <v>38</v>
      </c>
      <c r="AX160" s="13" t="s">
        <v>82</v>
      </c>
      <c r="AY160" s="248" t="s">
        <v>173</v>
      </c>
    </row>
    <row r="161" s="13" customFormat="1">
      <c r="A161" s="13"/>
      <c r="B161" s="239"/>
      <c r="C161" s="240"/>
      <c r="D161" s="234" t="s">
        <v>183</v>
      </c>
      <c r="E161" s="241" t="s">
        <v>1</v>
      </c>
      <c r="F161" s="242" t="s">
        <v>223</v>
      </c>
      <c r="G161" s="240"/>
      <c r="H161" s="241" t="s">
        <v>1</v>
      </c>
      <c r="I161" s="243"/>
      <c r="J161" s="240"/>
      <c r="K161" s="240"/>
      <c r="L161" s="244"/>
      <c r="M161" s="245"/>
      <c r="N161" s="246"/>
      <c r="O161" s="246"/>
      <c r="P161" s="246"/>
      <c r="Q161" s="246"/>
      <c r="R161" s="246"/>
      <c r="S161" s="246"/>
      <c r="T161" s="24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8" t="s">
        <v>183</v>
      </c>
      <c r="AU161" s="248" t="s">
        <v>92</v>
      </c>
      <c r="AV161" s="13" t="s">
        <v>90</v>
      </c>
      <c r="AW161" s="13" t="s">
        <v>38</v>
      </c>
      <c r="AX161" s="13" t="s">
        <v>82</v>
      </c>
      <c r="AY161" s="248" t="s">
        <v>173</v>
      </c>
    </row>
    <row r="162" s="14" customFormat="1">
      <c r="A162" s="14"/>
      <c r="B162" s="249"/>
      <c r="C162" s="250"/>
      <c r="D162" s="234" t="s">
        <v>183</v>
      </c>
      <c r="E162" s="251" t="s">
        <v>113</v>
      </c>
      <c r="F162" s="252" t="s">
        <v>224</v>
      </c>
      <c r="G162" s="250"/>
      <c r="H162" s="253">
        <v>245</v>
      </c>
      <c r="I162" s="254"/>
      <c r="J162" s="250"/>
      <c r="K162" s="250"/>
      <c r="L162" s="255"/>
      <c r="M162" s="256"/>
      <c r="N162" s="257"/>
      <c r="O162" s="257"/>
      <c r="P162" s="257"/>
      <c r="Q162" s="257"/>
      <c r="R162" s="257"/>
      <c r="S162" s="257"/>
      <c r="T162" s="25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9" t="s">
        <v>183</v>
      </c>
      <c r="AU162" s="259" t="s">
        <v>92</v>
      </c>
      <c r="AV162" s="14" t="s">
        <v>92</v>
      </c>
      <c r="AW162" s="14" t="s">
        <v>38</v>
      </c>
      <c r="AX162" s="14" t="s">
        <v>90</v>
      </c>
      <c r="AY162" s="259" t="s">
        <v>173</v>
      </c>
    </row>
    <row r="163" s="2" customFormat="1" ht="37.8" customHeight="1">
      <c r="A163" s="39"/>
      <c r="B163" s="40"/>
      <c r="C163" s="221" t="s">
        <v>225</v>
      </c>
      <c r="D163" s="221" t="s">
        <v>175</v>
      </c>
      <c r="E163" s="222" t="s">
        <v>226</v>
      </c>
      <c r="F163" s="223" t="s">
        <v>227</v>
      </c>
      <c r="G163" s="224" t="s">
        <v>228</v>
      </c>
      <c r="H163" s="225">
        <v>22.899999999999999</v>
      </c>
      <c r="I163" s="226"/>
      <c r="J163" s="227">
        <f>ROUND(I163*H163,2)</f>
        <v>0</v>
      </c>
      <c r="K163" s="223" t="s">
        <v>179</v>
      </c>
      <c r="L163" s="45"/>
      <c r="M163" s="228" t="s">
        <v>1</v>
      </c>
      <c r="N163" s="229" t="s">
        <v>47</v>
      </c>
      <c r="O163" s="92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2" t="s">
        <v>101</v>
      </c>
      <c r="AT163" s="232" t="s">
        <v>175</v>
      </c>
      <c r="AU163" s="232" t="s">
        <v>92</v>
      </c>
      <c r="AY163" s="17" t="s">
        <v>173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7" t="s">
        <v>90</v>
      </c>
      <c r="BK163" s="233">
        <f>ROUND(I163*H163,2)</f>
        <v>0</v>
      </c>
      <c r="BL163" s="17" t="s">
        <v>101</v>
      </c>
      <c r="BM163" s="232" t="s">
        <v>229</v>
      </c>
    </row>
    <row r="164" s="2" customFormat="1">
      <c r="A164" s="39"/>
      <c r="B164" s="40"/>
      <c r="C164" s="41"/>
      <c r="D164" s="234" t="s">
        <v>181</v>
      </c>
      <c r="E164" s="41"/>
      <c r="F164" s="235" t="s">
        <v>230</v>
      </c>
      <c r="G164" s="41"/>
      <c r="H164" s="41"/>
      <c r="I164" s="236"/>
      <c r="J164" s="41"/>
      <c r="K164" s="41"/>
      <c r="L164" s="45"/>
      <c r="M164" s="237"/>
      <c r="N164" s="238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7" t="s">
        <v>181</v>
      </c>
      <c r="AU164" s="17" t="s">
        <v>92</v>
      </c>
    </row>
    <row r="165" s="13" customFormat="1">
      <c r="A165" s="13"/>
      <c r="B165" s="239"/>
      <c r="C165" s="240"/>
      <c r="D165" s="234" t="s">
        <v>183</v>
      </c>
      <c r="E165" s="241" t="s">
        <v>1</v>
      </c>
      <c r="F165" s="242" t="s">
        <v>184</v>
      </c>
      <c r="G165" s="240"/>
      <c r="H165" s="241" t="s">
        <v>1</v>
      </c>
      <c r="I165" s="243"/>
      <c r="J165" s="240"/>
      <c r="K165" s="240"/>
      <c r="L165" s="244"/>
      <c r="M165" s="245"/>
      <c r="N165" s="246"/>
      <c r="O165" s="246"/>
      <c r="P165" s="246"/>
      <c r="Q165" s="246"/>
      <c r="R165" s="246"/>
      <c r="S165" s="246"/>
      <c r="T165" s="24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8" t="s">
        <v>183</v>
      </c>
      <c r="AU165" s="248" t="s">
        <v>92</v>
      </c>
      <c r="AV165" s="13" t="s">
        <v>90</v>
      </c>
      <c r="AW165" s="13" t="s">
        <v>38</v>
      </c>
      <c r="AX165" s="13" t="s">
        <v>82</v>
      </c>
      <c r="AY165" s="248" t="s">
        <v>173</v>
      </c>
    </row>
    <row r="166" s="13" customFormat="1">
      <c r="A166" s="13"/>
      <c r="B166" s="239"/>
      <c r="C166" s="240"/>
      <c r="D166" s="234" t="s">
        <v>183</v>
      </c>
      <c r="E166" s="241" t="s">
        <v>1</v>
      </c>
      <c r="F166" s="242" t="s">
        <v>222</v>
      </c>
      <c r="G166" s="240"/>
      <c r="H166" s="241" t="s">
        <v>1</v>
      </c>
      <c r="I166" s="243"/>
      <c r="J166" s="240"/>
      <c r="K166" s="240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183</v>
      </c>
      <c r="AU166" s="248" t="s">
        <v>92</v>
      </c>
      <c r="AV166" s="13" t="s">
        <v>90</v>
      </c>
      <c r="AW166" s="13" t="s">
        <v>38</v>
      </c>
      <c r="AX166" s="13" t="s">
        <v>82</v>
      </c>
      <c r="AY166" s="248" t="s">
        <v>173</v>
      </c>
    </row>
    <row r="167" s="13" customFormat="1">
      <c r="A167" s="13"/>
      <c r="B167" s="239"/>
      <c r="C167" s="240"/>
      <c r="D167" s="234" t="s">
        <v>183</v>
      </c>
      <c r="E167" s="241" t="s">
        <v>1</v>
      </c>
      <c r="F167" s="242" t="s">
        <v>185</v>
      </c>
      <c r="G167" s="240"/>
      <c r="H167" s="241" t="s">
        <v>1</v>
      </c>
      <c r="I167" s="243"/>
      <c r="J167" s="240"/>
      <c r="K167" s="240"/>
      <c r="L167" s="244"/>
      <c r="M167" s="245"/>
      <c r="N167" s="246"/>
      <c r="O167" s="246"/>
      <c r="P167" s="246"/>
      <c r="Q167" s="246"/>
      <c r="R167" s="246"/>
      <c r="S167" s="246"/>
      <c r="T167" s="24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8" t="s">
        <v>183</v>
      </c>
      <c r="AU167" s="248" t="s">
        <v>92</v>
      </c>
      <c r="AV167" s="13" t="s">
        <v>90</v>
      </c>
      <c r="AW167" s="13" t="s">
        <v>38</v>
      </c>
      <c r="AX167" s="13" t="s">
        <v>82</v>
      </c>
      <c r="AY167" s="248" t="s">
        <v>173</v>
      </c>
    </row>
    <row r="168" s="14" customFormat="1">
      <c r="A168" s="14"/>
      <c r="B168" s="249"/>
      <c r="C168" s="250"/>
      <c r="D168" s="234" t="s">
        <v>183</v>
      </c>
      <c r="E168" s="251" t="s">
        <v>111</v>
      </c>
      <c r="F168" s="252" t="s">
        <v>231</v>
      </c>
      <c r="G168" s="250"/>
      <c r="H168" s="253">
        <v>22.899999999999999</v>
      </c>
      <c r="I168" s="254"/>
      <c r="J168" s="250"/>
      <c r="K168" s="250"/>
      <c r="L168" s="255"/>
      <c r="M168" s="256"/>
      <c r="N168" s="257"/>
      <c r="O168" s="257"/>
      <c r="P168" s="257"/>
      <c r="Q168" s="257"/>
      <c r="R168" s="257"/>
      <c r="S168" s="257"/>
      <c r="T168" s="25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9" t="s">
        <v>183</v>
      </c>
      <c r="AU168" s="259" t="s">
        <v>92</v>
      </c>
      <c r="AV168" s="14" t="s">
        <v>92</v>
      </c>
      <c r="AW168" s="14" t="s">
        <v>38</v>
      </c>
      <c r="AX168" s="14" t="s">
        <v>90</v>
      </c>
      <c r="AY168" s="259" t="s">
        <v>173</v>
      </c>
    </row>
    <row r="169" s="2" customFormat="1" ht="33" customHeight="1">
      <c r="A169" s="39"/>
      <c r="B169" s="40"/>
      <c r="C169" s="221" t="s">
        <v>232</v>
      </c>
      <c r="D169" s="221" t="s">
        <v>175</v>
      </c>
      <c r="E169" s="222" t="s">
        <v>233</v>
      </c>
      <c r="F169" s="223" t="s">
        <v>234</v>
      </c>
      <c r="G169" s="224" t="s">
        <v>228</v>
      </c>
      <c r="H169" s="225">
        <v>5.242</v>
      </c>
      <c r="I169" s="226"/>
      <c r="J169" s="227">
        <f>ROUND(I169*H169,2)</f>
        <v>0</v>
      </c>
      <c r="K169" s="223" t="s">
        <v>179</v>
      </c>
      <c r="L169" s="45"/>
      <c r="M169" s="228" t="s">
        <v>1</v>
      </c>
      <c r="N169" s="229" t="s">
        <v>47</v>
      </c>
      <c r="O169" s="92"/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2" t="s">
        <v>101</v>
      </c>
      <c r="AT169" s="232" t="s">
        <v>175</v>
      </c>
      <c r="AU169" s="232" t="s">
        <v>92</v>
      </c>
      <c r="AY169" s="17" t="s">
        <v>173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7" t="s">
        <v>90</v>
      </c>
      <c r="BK169" s="233">
        <f>ROUND(I169*H169,2)</f>
        <v>0</v>
      </c>
      <c r="BL169" s="17" t="s">
        <v>101</v>
      </c>
      <c r="BM169" s="232" t="s">
        <v>235</v>
      </c>
    </row>
    <row r="170" s="2" customFormat="1">
      <c r="A170" s="39"/>
      <c r="B170" s="40"/>
      <c r="C170" s="41"/>
      <c r="D170" s="234" t="s">
        <v>181</v>
      </c>
      <c r="E170" s="41"/>
      <c r="F170" s="235" t="s">
        <v>236</v>
      </c>
      <c r="G170" s="41"/>
      <c r="H170" s="41"/>
      <c r="I170" s="236"/>
      <c r="J170" s="41"/>
      <c r="K170" s="41"/>
      <c r="L170" s="45"/>
      <c r="M170" s="237"/>
      <c r="N170" s="238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7" t="s">
        <v>181</v>
      </c>
      <c r="AU170" s="17" t="s">
        <v>92</v>
      </c>
    </row>
    <row r="171" s="13" customFormat="1">
      <c r="A171" s="13"/>
      <c r="B171" s="239"/>
      <c r="C171" s="240"/>
      <c r="D171" s="234" t="s">
        <v>183</v>
      </c>
      <c r="E171" s="241" t="s">
        <v>1</v>
      </c>
      <c r="F171" s="242" t="s">
        <v>184</v>
      </c>
      <c r="G171" s="240"/>
      <c r="H171" s="241" t="s">
        <v>1</v>
      </c>
      <c r="I171" s="243"/>
      <c r="J171" s="240"/>
      <c r="K171" s="240"/>
      <c r="L171" s="244"/>
      <c r="M171" s="245"/>
      <c r="N171" s="246"/>
      <c r="O171" s="246"/>
      <c r="P171" s="246"/>
      <c r="Q171" s="246"/>
      <c r="R171" s="246"/>
      <c r="S171" s="246"/>
      <c r="T171" s="24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8" t="s">
        <v>183</v>
      </c>
      <c r="AU171" s="248" t="s">
        <v>92</v>
      </c>
      <c r="AV171" s="13" t="s">
        <v>90</v>
      </c>
      <c r="AW171" s="13" t="s">
        <v>38</v>
      </c>
      <c r="AX171" s="13" t="s">
        <v>82</v>
      </c>
      <c r="AY171" s="248" t="s">
        <v>173</v>
      </c>
    </row>
    <row r="172" s="13" customFormat="1">
      <c r="A172" s="13"/>
      <c r="B172" s="239"/>
      <c r="C172" s="240"/>
      <c r="D172" s="234" t="s">
        <v>183</v>
      </c>
      <c r="E172" s="241" t="s">
        <v>1</v>
      </c>
      <c r="F172" s="242" t="s">
        <v>237</v>
      </c>
      <c r="G172" s="240"/>
      <c r="H172" s="241" t="s">
        <v>1</v>
      </c>
      <c r="I172" s="243"/>
      <c r="J172" s="240"/>
      <c r="K172" s="240"/>
      <c r="L172" s="244"/>
      <c r="M172" s="245"/>
      <c r="N172" s="246"/>
      <c r="O172" s="246"/>
      <c r="P172" s="246"/>
      <c r="Q172" s="246"/>
      <c r="R172" s="246"/>
      <c r="S172" s="246"/>
      <c r="T172" s="24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8" t="s">
        <v>183</v>
      </c>
      <c r="AU172" s="248" t="s">
        <v>92</v>
      </c>
      <c r="AV172" s="13" t="s">
        <v>90</v>
      </c>
      <c r="AW172" s="13" t="s">
        <v>38</v>
      </c>
      <c r="AX172" s="13" t="s">
        <v>82</v>
      </c>
      <c r="AY172" s="248" t="s">
        <v>173</v>
      </c>
    </row>
    <row r="173" s="14" customFormat="1">
      <c r="A173" s="14"/>
      <c r="B173" s="249"/>
      <c r="C173" s="250"/>
      <c r="D173" s="234" t="s">
        <v>183</v>
      </c>
      <c r="E173" s="251" t="s">
        <v>115</v>
      </c>
      <c r="F173" s="252" t="s">
        <v>238</v>
      </c>
      <c r="G173" s="250"/>
      <c r="H173" s="253">
        <v>5.242</v>
      </c>
      <c r="I173" s="254"/>
      <c r="J173" s="250"/>
      <c r="K173" s="250"/>
      <c r="L173" s="255"/>
      <c r="M173" s="256"/>
      <c r="N173" s="257"/>
      <c r="O173" s="257"/>
      <c r="P173" s="257"/>
      <c r="Q173" s="257"/>
      <c r="R173" s="257"/>
      <c r="S173" s="257"/>
      <c r="T173" s="25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9" t="s">
        <v>183</v>
      </c>
      <c r="AU173" s="259" t="s">
        <v>92</v>
      </c>
      <c r="AV173" s="14" t="s">
        <v>92</v>
      </c>
      <c r="AW173" s="14" t="s">
        <v>38</v>
      </c>
      <c r="AX173" s="14" t="s">
        <v>90</v>
      </c>
      <c r="AY173" s="259" t="s">
        <v>173</v>
      </c>
    </row>
    <row r="174" s="2" customFormat="1" ht="21.75" customHeight="1">
      <c r="A174" s="39"/>
      <c r="B174" s="40"/>
      <c r="C174" s="221" t="s">
        <v>239</v>
      </c>
      <c r="D174" s="221" t="s">
        <v>175</v>
      </c>
      <c r="E174" s="222" t="s">
        <v>240</v>
      </c>
      <c r="F174" s="223" t="s">
        <v>241</v>
      </c>
      <c r="G174" s="224" t="s">
        <v>178</v>
      </c>
      <c r="H174" s="225">
        <v>10.83</v>
      </c>
      <c r="I174" s="226"/>
      <c r="J174" s="227">
        <f>ROUND(I174*H174,2)</f>
        <v>0</v>
      </c>
      <c r="K174" s="223" t="s">
        <v>179</v>
      </c>
      <c r="L174" s="45"/>
      <c r="M174" s="228" t="s">
        <v>1</v>
      </c>
      <c r="N174" s="229" t="s">
        <v>47</v>
      </c>
      <c r="O174" s="92"/>
      <c r="P174" s="230">
        <f>O174*H174</f>
        <v>0</v>
      </c>
      <c r="Q174" s="230">
        <v>0.00084000000000000003</v>
      </c>
      <c r="R174" s="230">
        <f>Q174*H174</f>
        <v>0.0090971999999999997</v>
      </c>
      <c r="S174" s="230">
        <v>0</v>
      </c>
      <c r="T174" s="23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2" t="s">
        <v>101</v>
      </c>
      <c r="AT174" s="232" t="s">
        <v>175</v>
      </c>
      <c r="AU174" s="232" t="s">
        <v>92</v>
      </c>
      <c r="AY174" s="17" t="s">
        <v>173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7" t="s">
        <v>90</v>
      </c>
      <c r="BK174" s="233">
        <f>ROUND(I174*H174,2)</f>
        <v>0</v>
      </c>
      <c r="BL174" s="17" t="s">
        <v>101</v>
      </c>
      <c r="BM174" s="232" t="s">
        <v>242</v>
      </c>
    </row>
    <row r="175" s="2" customFormat="1">
      <c r="A175" s="39"/>
      <c r="B175" s="40"/>
      <c r="C175" s="41"/>
      <c r="D175" s="234" t="s">
        <v>181</v>
      </c>
      <c r="E175" s="41"/>
      <c r="F175" s="235" t="s">
        <v>243</v>
      </c>
      <c r="G175" s="41"/>
      <c r="H175" s="41"/>
      <c r="I175" s="236"/>
      <c r="J175" s="41"/>
      <c r="K175" s="41"/>
      <c r="L175" s="45"/>
      <c r="M175" s="237"/>
      <c r="N175" s="238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7" t="s">
        <v>181</v>
      </c>
      <c r="AU175" s="17" t="s">
        <v>92</v>
      </c>
    </row>
    <row r="176" s="13" customFormat="1">
      <c r="A176" s="13"/>
      <c r="B176" s="239"/>
      <c r="C176" s="240"/>
      <c r="D176" s="234" t="s">
        <v>183</v>
      </c>
      <c r="E176" s="241" t="s">
        <v>1</v>
      </c>
      <c r="F176" s="242" t="s">
        <v>184</v>
      </c>
      <c r="G176" s="240"/>
      <c r="H176" s="241" t="s">
        <v>1</v>
      </c>
      <c r="I176" s="243"/>
      <c r="J176" s="240"/>
      <c r="K176" s="240"/>
      <c r="L176" s="244"/>
      <c r="M176" s="245"/>
      <c r="N176" s="246"/>
      <c r="O176" s="246"/>
      <c r="P176" s="246"/>
      <c r="Q176" s="246"/>
      <c r="R176" s="246"/>
      <c r="S176" s="246"/>
      <c r="T176" s="24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8" t="s">
        <v>183</v>
      </c>
      <c r="AU176" s="248" t="s">
        <v>92</v>
      </c>
      <c r="AV176" s="13" t="s">
        <v>90</v>
      </c>
      <c r="AW176" s="13" t="s">
        <v>38</v>
      </c>
      <c r="AX176" s="13" t="s">
        <v>82</v>
      </c>
      <c r="AY176" s="248" t="s">
        <v>173</v>
      </c>
    </row>
    <row r="177" s="13" customFormat="1">
      <c r="A177" s="13"/>
      <c r="B177" s="239"/>
      <c r="C177" s="240"/>
      <c r="D177" s="234" t="s">
        <v>183</v>
      </c>
      <c r="E177" s="241" t="s">
        <v>1</v>
      </c>
      <c r="F177" s="242" t="s">
        <v>237</v>
      </c>
      <c r="G177" s="240"/>
      <c r="H177" s="241" t="s">
        <v>1</v>
      </c>
      <c r="I177" s="243"/>
      <c r="J177" s="240"/>
      <c r="K177" s="240"/>
      <c r="L177" s="244"/>
      <c r="M177" s="245"/>
      <c r="N177" s="246"/>
      <c r="O177" s="246"/>
      <c r="P177" s="246"/>
      <c r="Q177" s="246"/>
      <c r="R177" s="246"/>
      <c r="S177" s="246"/>
      <c r="T177" s="24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8" t="s">
        <v>183</v>
      </c>
      <c r="AU177" s="248" t="s">
        <v>92</v>
      </c>
      <c r="AV177" s="13" t="s">
        <v>90</v>
      </c>
      <c r="AW177" s="13" t="s">
        <v>38</v>
      </c>
      <c r="AX177" s="13" t="s">
        <v>82</v>
      </c>
      <c r="AY177" s="248" t="s">
        <v>173</v>
      </c>
    </row>
    <row r="178" s="14" customFormat="1">
      <c r="A178" s="14"/>
      <c r="B178" s="249"/>
      <c r="C178" s="250"/>
      <c r="D178" s="234" t="s">
        <v>183</v>
      </c>
      <c r="E178" s="251" t="s">
        <v>117</v>
      </c>
      <c r="F178" s="252" t="s">
        <v>244</v>
      </c>
      <c r="G178" s="250"/>
      <c r="H178" s="253">
        <v>10.83</v>
      </c>
      <c r="I178" s="254"/>
      <c r="J178" s="250"/>
      <c r="K178" s="250"/>
      <c r="L178" s="255"/>
      <c r="M178" s="256"/>
      <c r="N178" s="257"/>
      <c r="O178" s="257"/>
      <c r="P178" s="257"/>
      <c r="Q178" s="257"/>
      <c r="R178" s="257"/>
      <c r="S178" s="257"/>
      <c r="T178" s="25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9" t="s">
        <v>183</v>
      </c>
      <c r="AU178" s="259" t="s">
        <v>92</v>
      </c>
      <c r="AV178" s="14" t="s">
        <v>92</v>
      </c>
      <c r="AW178" s="14" t="s">
        <v>38</v>
      </c>
      <c r="AX178" s="14" t="s">
        <v>90</v>
      </c>
      <c r="AY178" s="259" t="s">
        <v>173</v>
      </c>
    </row>
    <row r="179" s="2" customFormat="1" ht="24.15" customHeight="1">
      <c r="A179" s="39"/>
      <c r="B179" s="40"/>
      <c r="C179" s="221" t="s">
        <v>8</v>
      </c>
      <c r="D179" s="221" t="s">
        <v>175</v>
      </c>
      <c r="E179" s="222" t="s">
        <v>245</v>
      </c>
      <c r="F179" s="223" t="s">
        <v>246</v>
      </c>
      <c r="G179" s="224" t="s">
        <v>178</v>
      </c>
      <c r="H179" s="225">
        <v>10.83</v>
      </c>
      <c r="I179" s="226"/>
      <c r="J179" s="227">
        <f>ROUND(I179*H179,2)</f>
        <v>0</v>
      </c>
      <c r="K179" s="223" t="s">
        <v>179</v>
      </c>
      <c r="L179" s="45"/>
      <c r="M179" s="228" t="s">
        <v>1</v>
      </c>
      <c r="N179" s="229" t="s">
        <v>47</v>
      </c>
      <c r="O179" s="92"/>
      <c r="P179" s="230">
        <f>O179*H179</f>
        <v>0</v>
      </c>
      <c r="Q179" s="230">
        <v>0</v>
      </c>
      <c r="R179" s="230">
        <f>Q179*H179</f>
        <v>0</v>
      </c>
      <c r="S179" s="230">
        <v>0</v>
      </c>
      <c r="T179" s="23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2" t="s">
        <v>101</v>
      </c>
      <c r="AT179" s="232" t="s">
        <v>175</v>
      </c>
      <c r="AU179" s="232" t="s">
        <v>92</v>
      </c>
      <c r="AY179" s="17" t="s">
        <v>173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7" t="s">
        <v>90</v>
      </c>
      <c r="BK179" s="233">
        <f>ROUND(I179*H179,2)</f>
        <v>0</v>
      </c>
      <c r="BL179" s="17" t="s">
        <v>101</v>
      </c>
      <c r="BM179" s="232" t="s">
        <v>247</v>
      </c>
    </row>
    <row r="180" s="2" customFormat="1">
      <c r="A180" s="39"/>
      <c r="B180" s="40"/>
      <c r="C180" s="41"/>
      <c r="D180" s="234" t="s">
        <v>181</v>
      </c>
      <c r="E180" s="41"/>
      <c r="F180" s="235" t="s">
        <v>248</v>
      </c>
      <c r="G180" s="41"/>
      <c r="H180" s="41"/>
      <c r="I180" s="236"/>
      <c r="J180" s="41"/>
      <c r="K180" s="41"/>
      <c r="L180" s="45"/>
      <c r="M180" s="237"/>
      <c r="N180" s="238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7" t="s">
        <v>181</v>
      </c>
      <c r="AU180" s="17" t="s">
        <v>92</v>
      </c>
    </row>
    <row r="181" s="14" customFormat="1">
      <c r="A181" s="14"/>
      <c r="B181" s="249"/>
      <c r="C181" s="250"/>
      <c r="D181" s="234" t="s">
        <v>183</v>
      </c>
      <c r="E181" s="251" t="s">
        <v>1</v>
      </c>
      <c r="F181" s="252" t="s">
        <v>117</v>
      </c>
      <c r="G181" s="250"/>
      <c r="H181" s="253">
        <v>10.83</v>
      </c>
      <c r="I181" s="254"/>
      <c r="J181" s="250"/>
      <c r="K181" s="250"/>
      <c r="L181" s="255"/>
      <c r="M181" s="256"/>
      <c r="N181" s="257"/>
      <c r="O181" s="257"/>
      <c r="P181" s="257"/>
      <c r="Q181" s="257"/>
      <c r="R181" s="257"/>
      <c r="S181" s="257"/>
      <c r="T181" s="25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9" t="s">
        <v>183</v>
      </c>
      <c r="AU181" s="259" t="s">
        <v>92</v>
      </c>
      <c r="AV181" s="14" t="s">
        <v>92</v>
      </c>
      <c r="AW181" s="14" t="s">
        <v>38</v>
      </c>
      <c r="AX181" s="14" t="s">
        <v>90</v>
      </c>
      <c r="AY181" s="259" t="s">
        <v>173</v>
      </c>
    </row>
    <row r="182" s="2" customFormat="1" ht="37.8" customHeight="1">
      <c r="A182" s="39"/>
      <c r="B182" s="40"/>
      <c r="C182" s="221" t="s">
        <v>249</v>
      </c>
      <c r="D182" s="221" t="s">
        <v>175</v>
      </c>
      <c r="E182" s="222" t="s">
        <v>250</v>
      </c>
      <c r="F182" s="223" t="s">
        <v>251</v>
      </c>
      <c r="G182" s="224" t="s">
        <v>228</v>
      </c>
      <c r="H182" s="225">
        <v>30.664000000000001</v>
      </c>
      <c r="I182" s="226"/>
      <c r="J182" s="227">
        <f>ROUND(I182*H182,2)</f>
        <v>0</v>
      </c>
      <c r="K182" s="223" t="s">
        <v>179</v>
      </c>
      <c r="L182" s="45"/>
      <c r="M182" s="228" t="s">
        <v>1</v>
      </c>
      <c r="N182" s="229" t="s">
        <v>47</v>
      </c>
      <c r="O182" s="92"/>
      <c r="P182" s="230">
        <f>O182*H182</f>
        <v>0</v>
      </c>
      <c r="Q182" s="230">
        <v>0</v>
      </c>
      <c r="R182" s="230">
        <f>Q182*H182</f>
        <v>0</v>
      </c>
      <c r="S182" s="230">
        <v>0</v>
      </c>
      <c r="T182" s="23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2" t="s">
        <v>101</v>
      </c>
      <c r="AT182" s="232" t="s">
        <v>175</v>
      </c>
      <c r="AU182" s="232" t="s">
        <v>92</v>
      </c>
      <c r="AY182" s="17" t="s">
        <v>173</v>
      </c>
      <c r="BE182" s="233">
        <f>IF(N182="základní",J182,0)</f>
        <v>0</v>
      </c>
      <c r="BF182" s="233">
        <f>IF(N182="snížená",J182,0)</f>
        <v>0</v>
      </c>
      <c r="BG182" s="233">
        <f>IF(N182="zákl. přenesená",J182,0)</f>
        <v>0</v>
      </c>
      <c r="BH182" s="233">
        <f>IF(N182="sníž. přenesená",J182,0)</f>
        <v>0</v>
      </c>
      <c r="BI182" s="233">
        <f>IF(N182="nulová",J182,0)</f>
        <v>0</v>
      </c>
      <c r="BJ182" s="17" t="s">
        <v>90</v>
      </c>
      <c r="BK182" s="233">
        <f>ROUND(I182*H182,2)</f>
        <v>0</v>
      </c>
      <c r="BL182" s="17" t="s">
        <v>101</v>
      </c>
      <c r="BM182" s="232" t="s">
        <v>252</v>
      </c>
    </row>
    <row r="183" s="2" customFormat="1">
      <c r="A183" s="39"/>
      <c r="B183" s="40"/>
      <c r="C183" s="41"/>
      <c r="D183" s="234" t="s">
        <v>181</v>
      </c>
      <c r="E183" s="41"/>
      <c r="F183" s="235" t="s">
        <v>253</v>
      </c>
      <c r="G183" s="41"/>
      <c r="H183" s="41"/>
      <c r="I183" s="236"/>
      <c r="J183" s="41"/>
      <c r="K183" s="41"/>
      <c r="L183" s="45"/>
      <c r="M183" s="237"/>
      <c r="N183" s="238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7" t="s">
        <v>181</v>
      </c>
      <c r="AU183" s="17" t="s">
        <v>92</v>
      </c>
    </row>
    <row r="184" s="14" customFormat="1">
      <c r="A184" s="14"/>
      <c r="B184" s="249"/>
      <c r="C184" s="250"/>
      <c r="D184" s="234" t="s">
        <v>183</v>
      </c>
      <c r="E184" s="251" t="s">
        <v>1</v>
      </c>
      <c r="F184" s="252" t="s">
        <v>254</v>
      </c>
      <c r="G184" s="250"/>
      <c r="H184" s="253">
        <v>22.5</v>
      </c>
      <c r="I184" s="254"/>
      <c r="J184" s="250"/>
      <c r="K184" s="250"/>
      <c r="L184" s="255"/>
      <c r="M184" s="256"/>
      <c r="N184" s="257"/>
      <c r="O184" s="257"/>
      <c r="P184" s="257"/>
      <c r="Q184" s="257"/>
      <c r="R184" s="257"/>
      <c r="S184" s="257"/>
      <c r="T184" s="258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9" t="s">
        <v>183</v>
      </c>
      <c r="AU184" s="259" t="s">
        <v>92</v>
      </c>
      <c r="AV184" s="14" t="s">
        <v>92</v>
      </c>
      <c r="AW184" s="14" t="s">
        <v>38</v>
      </c>
      <c r="AX184" s="14" t="s">
        <v>82</v>
      </c>
      <c r="AY184" s="259" t="s">
        <v>173</v>
      </c>
    </row>
    <row r="185" s="14" customFormat="1">
      <c r="A185" s="14"/>
      <c r="B185" s="249"/>
      <c r="C185" s="250"/>
      <c r="D185" s="234" t="s">
        <v>183</v>
      </c>
      <c r="E185" s="251" t="s">
        <v>1</v>
      </c>
      <c r="F185" s="252" t="s">
        <v>255</v>
      </c>
      <c r="G185" s="250"/>
      <c r="H185" s="253">
        <v>8.1639999999999997</v>
      </c>
      <c r="I185" s="254"/>
      <c r="J185" s="250"/>
      <c r="K185" s="250"/>
      <c r="L185" s="255"/>
      <c r="M185" s="256"/>
      <c r="N185" s="257"/>
      <c r="O185" s="257"/>
      <c r="P185" s="257"/>
      <c r="Q185" s="257"/>
      <c r="R185" s="257"/>
      <c r="S185" s="257"/>
      <c r="T185" s="258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9" t="s">
        <v>183</v>
      </c>
      <c r="AU185" s="259" t="s">
        <v>92</v>
      </c>
      <c r="AV185" s="14" t="s">
        <v>92</v>
      </c>
      <c r="AW185" s="14" t="s">
        <v>38</v>
      </c>
      <c r="AX185" s="14" t="s">
        <v>82</v>
      </c>
      <c r="AY185" s="259" t="s">
        <v>173</v>
      </c>
    </row>
    <row r="186" s="15" customFormat="1">
      <c r="A186" s="15"/>
      <c r="B186" s="260"/>
      <c r="C186" s="261"/>
      <c r="D186" s="234" t="s">
        <v>183</v>
      </c>
      <c r="E186" s="262" t="s">
        <v>1</v>
      </c>
      <c r="F186" s="263" t="s">
        <v>256</v>
      </c>
      <c r="G186" s="261"/>
      <c r="H186" s="264">
        <v>30.664000000000001</v>
      </c>
      <c r="I186" s="265"/>
      <c r="J186" s="261"/>
      <c r="K186" s="261"/>
      <c r="L186" s="266"/>
      <c r="M186" s="267"/>
      <c r="N186" s="268"/>
      <c r="O186" s="268"/>
      <c r="P186" s="268"/>
      <c r="Q186" s="268"/>
      <c r="R186" s="268"/>
      <c r="S186" s="268"/>
      <c r="T186" s="269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70" t="s">
        <v>183</v>
      </c>
      <c r="AU186" s="270" t="s">
        <v>92</v>
      </c>
      <c r="AV186" s="15" t="s">
        <v>101</v>
      </c>
      <c r="AW186" s="15" t="s">
        <v>38</v>
      </c>
      <c r="AX186" s="15" t="s">
        <v>90</v>
      </c>
      <c r="AY186" s="270" t="s">
        <v>173</v>
      </c>
    </row>
    <row r="187" s="2" customFormat="1" ht="37.8" customHeight="1">
      <c r="A187" s="39"/>
      <c r="B187" s="40"/>
      <c r="C187" s="221" t="s">
        <v>257</v>
      </c>
      <c r="D187" s="221" t="s">
        <v>175</v>
      </c>
      <c r="E187" s="222" t="s">
        <v>258</v>
      </c>
      <c r="F187" s="223" t="s">
        <v>259</v>
      </c>
      <c r="G187" s="224" t="s">
        <v>228</v>
      </c>
      <c r="H187" s="225">
        <v>38.310000000000002</v>
      </c>
      <c r="I187" s="226"/>
      <c r="J187" s="227">
        <f>ROUND(I187*H187,2)</f>
        <v>0</v>
      </c>
      <c r="K187" s="223" t="s">
        <v>179</v>
      </c>
      <c r="L187" s="45"/>
      <c r="M187" s="228" t="s">
        <v>1</v>
      </c>
      <c r="N187" s="229" t="s">
        <v>47</v>
      </c>
      <c r="O187" s="92"/>
      <c r="P187" s="230">
        <f>O187*H187</f>
        <v>0</v>
      </c>
      <c r="Q187" s="230">
        <v>0</v>
      </c>
      <c r="R187" s="230">
        <f>Q187*H187</f>
        <v>0</v>
      </c>
      <c r="S187" s="230">
        <v>0</v>
      </c>
      <c r="T187" s="23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2" t="s">
        <v>101</v>
      </c>
      <c r="AT187" s="232" t="s">
        <v>175</v>
      </c>
      <c r="AU187" s="232" t="s">
        <v>92</v>
      </c>
      <c r="AY187" s="17" t="s">
        <v>173</v>
      </c>
      <c r="BE187" s="233">
        <f>IF(N187="základní",J187,0)</f>
        <v>0</v>
      </c>
      <c r="BF187" s="233">
        <f>IF(N187="snížená",J187,0)</f>
        <v>0</v>
      </c>
      <c r="BG187" s="233">
        <f>IF(N187="zákl. přenesená",J187,0)</f>
        <v>0</v>
      </c>
      <c r="BH187" s="233">
        <f>IF(N187="sníž. přenesená",J187,0)</f>
        <v>0</v>
      </c>
      <c r="BI187" s="233">
        <f>IF(N187="nulová",J187,0)</f>
        <v>0</v>
      </c>
      <c r="BJ187" s="17" t="s">
        <v>90</v>
      </c>
      <c r="BK187" s="233">
        <f>ROUND(I187*H187,2)</f>
        <v>0</v>
      </c>
      <c r="BL187" s="17" t="s">
        <v>101</v>
      </c>
      <c r="BM187" s="232" t="s">
        <v>260</v>
      </c>
    </row>
    <row r="188" s="2" customFormat="1">
      <c r="A188" s="39"/>
      <c r="B188" s="40"/>
      <c r="C188" s="41"/>
      <c r="D188" s="234" t="s">
        <v>181</v>
      </c>
      <c r="E188" s="41"/>
      <c r="F188" s="235" t="s">
        <v>261</v>
      </c>
      <c r="G188" s="41"/>
      <c r="H188" s="41"/>
      <c r="I188" s="236"/>
      <c r="J188" s="41"/>
      <c r="K188" s="41"/>
      <c r="L188" s="45"/>
      <c r="M188" s="237"/>
      <c r="N188" s="238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7" t="s">
        <v>181</v>
      </c>
      <c r="AU188" s="17" t="s">
        <v>92</v>
      </c>
    </row>
    <row r="189" s="13" customFormat="1">
      <c r="A189" s="13"/>
      <c r="B189" s="239"/>
      <c r="C189" s="240"/>
      <c r="D189" s="234" t="s">
        <v>183</v>
      </c>
      <c r="E189" s="241" t="s">
        <v>1</v>
      </c>
      <c r="F189" s="242" t="s">
        <v>262</v>
      </c>
      <c r="G189" s="240"/>
      <c r="H189" s="241" t="s">
        <v>1</v>
      </c>
      <c r="I189" s="243"/>
      <c r="J189" s="240"/>
      <c r="K189" s="240"/>
      <c r="L189" s="244"/>
      <c r="M189" s="245"/>
      <c r="N189" s="246"/>
      <c r="O189" s="246"/>
      <c r="P189" s="246"/>
      <c r="Q189" s="246"/>
      <c r="R189" s="246"/>
      <c r="S189" s="246"/>
      <c r="T189" s="24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8" t="s">
        <v>183</v>
      </c>
      <c r="AU189" s="248" t="s">
        <v>92</v>
      </c>
      <c r="AV189" s="13" t="s">
        <v>90</v>
      </c>
      <c r="AW189" s="13" t="s">
        <v>38</v>
      </c>
      <c r="AX189" s="13" t="s">
        <v>82</v>
      </c>
      <c r="AY189" s="248" t="s">
        <v>173</v>
      </c>
    </row>
    <row r="190" s="13" customFormat="1">
      <c r="A190" s="13"/>
      <c r="B190" s="239"/>
      <c r="C190" s="240"/>
      <c r="D190" s="234" t="s">
        <v>183</v>
      </c>
      <c r="E190" s="241" t="s">
        <v>1</v>
      </c>
      <c r="F190" s="242" t="s">
        <v>263</v>
      </c>
      <c r="G190" s="240"/>
      <c r="H190" s="241" t="s">
        <v>1</v>
      </c>
      <c r="I190" s="243"/>
      <c r="J190" s="240"/>
      <c r="K190" s="240"/>
      <c r="L190" s="244"/>
      <c r="M190" s="245"/>
      <c r="N190" s="246"/>
      <c r="O190" s="246"/>
      <c r="P190" s="246"/>
      <c r="Q190" s="246"/>
      <c r="R190" s="246"/>
      <c r="S190" s="246"/>
      <c r="T190" s="24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8" t="s">
        <v>183</v>
      </c>
      <c r="AU190" s="248" t="s">
        <v>92</v>
      </c>
      <c r="AV190" s="13" t="s">
        <v>90</v>
      </c>
      <c r="AW190" s="13" t="s">
        <v>38</v>
      </c>
      <c r="AX190" s="13" t="s">
        <v>82</v>
      </c>
      <c r="AY190" s="248" t="s">
        <v>173</v>
      </c>
    </row>
    <row r="191" s="14" customFormat="1">
      <c r="A191" s="14"/>
      <c r="B191" s="249"/>
      <c r="C191" s="250"/>
      <c r="D191" s="234" t="s">
        <v>183</v>
      </c>
      <c r="E191" s="251" t="s">
        <v>129</v>
      </c>
      <c r="F191" s="252" t="s">
        <v>264</v>
      </c>
      <c r="G191" s="250"/>
      <c r="H191" s="253">
        <v>14.25</v>
      </c>
      <c r="I191" s="254"/>
      <c r="J191" s="250"/>
      <c r="K191" s="250"/>
      <c r="L191" s="255"/>
      <c r="M191" s="256"/>
      <c r="N191" s="257"/>
      <c r="O191" s="257"/>
      <c r="P191" s="257"/>
      <c r="Q191" s="257"/>
      <c r="R191" s="257"/>
      <c r="S191" s="257"/>
      <c r="T191" s="25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9" t="s">
        <v>183</v>
      </c>
      <c r="AU191" s="259" t="s">
        <v>92</v>
      </c>
      <c r="AV191" s="14" t="s">
        <v>92</v>
      </c>
      <c r="AW191" s="14" t="s">
        <v>38</v>
      </c>
      <c r="AX191" s="14" t="s">
        <v>82</v>
      </c>
      <c r="AY191" s="259" t="s">
        <v>173</v>
      </c>
    </row>
    <row r="192" s="14" customFormat="1">
      <c r="A192" s="14"/>
      <c r="B192" s="249"/>
      <c r="C192" s="250"/>
      <c r="D192" s="234" t="s">
        <v>183</v>
      </c>
      <c r="E192" s="251" t="s">
        <v>125</v>
      </c>
      <c r="F192" s="252" t="s">
        <v>265</v>
      </c>
      <c r="G192" s="250"/>
      <c r="H192" s="253">
        <v>24.059999999999999</v>
      </c>
      <c r="I192" s="254"/>
      <c r="J192" s="250"/>
      <c r="K192" s="250"/>
      <c r="L192" s="255"/>
      <c r="M192" s="256"/>
      <c r="N192" s="257"/>
      <c r="O192" s="257"/>
      <c r="P192" s="257"/>
      <c r="Q192" s="257"/>
      <c r="R192" s="257"/>
      <c r="S192" s="257"/>
      <c r="T192" s="258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9" t="s">
        <v>183</v>
      </c>
      <c r="AU192" s="259" t="s">
        <v>92</v>
      </c>
      <c r="AV192" s="14" t="s">
        <v>92</v>
      </c>
      <c r="AW192" s="14" t="s">
        <v>38</v>
      </c>
      <c r="AX192" s="14" t="s">
        <v>82</v>
      </c>
      <c r="AY192" s="259" t="s">
        <v>173</v>
      </c>
    </row>
    <row r="193" s="15" customFormat="1">
      <c r="A193" s="15"/>
      <c r="B193" s="260"/>
      <c r="C193" s="261"/>
      <c r="D193" s="234" t="s">
        <v>183</v>
      </c>
      <c r="E193" s="262" t="s">
        <v>1</v>
      </c>
      <c r="F193" s="263" t="s">
        <v>256</v>
      </c>
      <c r="G193" s="261"/>
      <c r="H193" s="264">
        <v>38.310000000000002</v>
      </c>
      <c r="I193" s="265"/>
      <c r="J193" s="261"/>
      <c r="K193" s="261"/>
      <c r="L193" s="266"/>
      <c r="M193" s="267"/>
      <c r="N193" s="268"/>
      <c r="O193" s="268"/>
      <c r="P193" s="268"/>
      <c r="Q193" s="268"/>
      <c r="R193" s="268"/>
      <c r="S193" s="268"/>
      <c r="T193" s="269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0" t="s">
        <v>183</v>
      </c>
      <c r="AU193" s="270" t="s">
        <v>92</v>
      </c>
      <c r="AV193" s="15" t="s">
        <v>101</v>
      </c>
      <c r="AW193" s="15" t="s">
        <v>38</v>
      </c>
      <c r="AX193" s="15" t="s">
        <v>90</v>
      </c>
      <c r="AY193" s="270" t="s">
        <v>173</v>
      </c>
    </row>
    <row r="194" s="2" customFormat="1" ht="37.8" customHeight="1">
      <c r="A194" s="39"/>
      <c r="B194" s="40"/>
      <c r="C194" s="221" t="s">
        <v>266</v>
      </c>
      <c r="D194" s="221" t="s">
        <v>175</v>
      </c>
      <c r="E194" s="222" t="s">
        <v>267</v>
      </c>
      <c r="F194" s="223" t="s">
        <v>268</v>
      </c>
      <c r="G194" s="224" t="s">
        <v>228</v>
      </c>
      <c r="H194" s="225">
        <v>383.10000000000002</v>
      </c>
      <c r="I194" s="226"/>
      <c r="J194" s="227">
        <f>ROUND(I194*H194,2)</f>
        <v>0</v>
      </c>
      <c r="K194" s="223" t="s">
        <v>179</v>
      </c>
      <c r="L194" s="45"/>
      <c r="M194" s="228" t="s">
        <v>1</v>
      </c>
      <c r="N194" s="229" t="s">
        <v>47</v>
      </c>
      <c r="O194" s="92"/>
      <c r="P194" s="230">
        <f>O194*H194</f>
        <v>0</v>
      </c>
      <c r="Q194" s="230">
        <v>0</v>
      </c>
      <c r="R194" s="230">
        <f>Q194*H194</f>
        <v>0</v>
      </c>
      <c r="S194" s="230">
        <v>0</v>
      </c>
      <c r="T194" s="23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2" t="s">
        <v>101</v>
      </c>
      <c r="AT194" s="232" t="s">
        <v>175</v>
      </c>
      <c r="AU194" s="232" t="s">
        <v>92</v>
      </c>
      <c r="AY194" s="17" t="s">
        <v>173</v>
      </c>
      <c r="BE194" s="233">
        <f>IF(N194="základní",J194,0)</f>
        <v>0</v>
      </c>
      <c r="BF194" s="233">
        <f>IF(N194="snížená",J194,0)</f>
        <v>0</v>
      </c>
      <c r="BG194" s="233">
        <f>IF(N194="zákl. přenesená",J194,0)</f>
        <v>0</v>
      </c>
      <c r="BH194" s="233">
        <f>IF(N194="sníž. přenesená",J194,0)</f>
        <v>0</v>
      </c>
      <c r="BI194" s="233">
        <f>IF(N194="nulová",J194,0)</f>
        <v>0</v>
      </c>
      <c r="BJ194" s="17" t="s">
        <v>90</v>
      </c>
      <c r="BK194" s="233">
        <f>ROUND(I194*H194,2)</f>
        <v>0</v>
      </c>
      <c r="BL194" s="17" t="s">
        <v>101</v>
      </c>
      <c r="BM194" s="232" t="s">
        <v>269</v>
      </c>
    </row>
    <row r="195" s="2" customFormat="1">
      <c r="A195" s="39"/>
      <c r="B195" s="40"/>
      <c r="C195" s="41"/>
      <c r="D195" s="234" t="s">
        <v>181</v>
      </c>
      <c r="E195" s="41"/>
      <c r="F195" s="235" t="s">
        <v>270</v>
      </c>
      <c r="G195" s="41"/>
      <c r="H195" s="41"/>
      <c r="I195" s="236"/>
      <c r="J195" s="41"/>
      <c r="K195" s="41"/>
      <c r="L195" s="45"/>
      <c r="M195" s="237"/>
      <c r="N195" s="238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7" t="s">
        <v>181</v>
      </c>
      <c r="AU195" s="17" t="s">
        <v>92</v>
      </c>
    </row>
    <row r="196" s="14" customFormat="1">
      <c r="A196" s="14"/>
      <c r="B196" s="249"/>
      <c r="C196" s="250"/>
      <c r="D196" s="234" t="s">
        <v>183</v>
      </c>
      <c r="E196" s="251" t="s">
        <v>1</v>
      </c>
      <c r="F196" s="252" t="s">
        <v>271</v>
      </c>
      <c r="G196" s="250"/>
      <c r="H196" s="253">
        <v>383.10000000000002</v>
      </c>
      <c r="I196" s="254"/>
      <c r="J196" s="250"/>
      <c r="K196" s="250"/>
      <c r="L196" s="255"/>
      <c r="M196" s="256"/>
      <c r="N196" s="257"/>
      <c r="O196" s="257"/>
      <c r="P196" s="257"/>
      <c r="Q196" s="257"/>
      <c r="R196" s="257"/>
      <c r="S196" s="257"/>
      <c r="T196" s="258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9" t="s">
        <v>183</v>
      </c>
      <c r="AU196" s="259" t="s">
        <v>92</v>
      </c>
      <c r="AV196" s="14" t="s">
        <v>92</v>
      </c>
      <c r="AW196" s="14" t="s">
        <v>38</v>
      </c>
      <c r="AX196" s="14" t="s">
        <v>90</v>
      </c>
      <c r="AY196" s="259" t="s">
        <v>173</v>
      </c>
    </row>
    <row r="197" s="2" customFormat="1" ht="24.15" customHeight="1">
      <c r="A197" s="39"/>
      <c r="B197" s="40"/>
      <c r="C197" s="221" t="s">
        <v>272</v>
      </c>
      <c r="D197" s="221" t="s">
        <v>175</v>
      </c>
      <c r="E197" s="222" t="s">
        <v>273</v>
      </c>
      <c r="F197" s="223" t="s">
        <v>274</v>
      </c>
      <c r="G197" s="224" t="s">
        <v>228</v>
      </c>
      <c r="H197" s="225">
        <v>26.582000000000001</v>
      </c>
      <c r="I197" s="226"/>
      <c r="J197" s="227">
        <f>ROUND(I197*H197,2)</f>
        <v>0</v>
      </c>
      <c r="K197" s="223" t="s">
        <v>179</v>
      </c>
      <c r="L197" s="45"/>
      <c r="M197" s="228" t="s">
        <v>1</v>
      </c>
      <c r="N197" s="229" t="s">
        <v>47</v>
      </c>
      <c r="O197" s="92"/>
      <c r="P197" s="230">
        <f>O197*H197</f>
        <v>0</v>
      </c>
      <c r="Q197" s="230">
        <v>0</v>
      </c>
      <c r="R197" s="230">
        <f>Q197*H197</f>
        <v>0</v>
      </c>
      <c r="S197" s="230">
        <v>0</v>
      </c>
      <c r="T197" s="23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2" t="s">
        <v>101</v>
      </c>
      <c r="AT197" s="232" t="s">
        <v>175</v>
      </c>
      <c r="AU197" s="232" t="s">
        <v>92</v>
      </c>
      <c r="AY197" s="17" t="s">
        <v>173</v>
      </c>
      <c r="BE197" s="233">
        <f>IF(N197="základní",J197,0)</f>
        <v>0</v>
      </c>
      <c r="BF197" s="233">
        <f>IF(N197="snížená",J197,0)</f>
        <v>0</v>
      </c>
      <c r="BG197" s="233">
        <f>IF(N197="zákl. přenesená",J197,0)</f>
        <v>0</v>
      </c>
      <c r="BH197" s="233">
        <f>IF(N197="sníž. přenesená",J197,0)</f>
        <v>0</v>
      </c>
      <c r="BI197" s="233">
        <f>IF(N197="nulová",J197,0)</f>
        <v>0</v>
      </c>
      <c r="BJ197" s="17" t="s">
        <v>90</v>
      </c>
      <c r="BK197" s="233">
        <f>ROUND(I197*H197,2)</f>
        <v>0</v>
      </c>
      <c r="BL197" s="17" t="s">
        <v>101</v>
      </c>
      <c r="BM197" s="232" t="s">
        <v>275</v>
      </c>
    </row>
    <row r="198" s="2" customFormat="1">
      <c r="A198" s="39"/>
      <c r="B198" s="40"/>
      <c r="C198" s="41"/>
      <c r="D198" s="234" t="s">
        <v>181</v>
      </c>
      <c r="E198" s="41"/>
      <c r="F198" s="235" t="s">
        <v>276</v>
      </c>
      <c r="G198" s="41"/>
      <c r="H198" s="41"/>
      <c r="I198" s="236"/>
      <c r="J198" s="41"/>
      <c r="K198" s="41"/>
      <c r="L198" s="45"/>
      <c r="M198" s="237"/>
      <c r="N198" s="238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7" t="s">
        <v>181</v>
      </c>
      <c r="AU198" s="17" t="s">
        <v>92</v>
      </c>
    </row>
    <row r="199" s="14" customFormat="1">
      <c r="A199" s="14"/>
      <c r="B199" s="249"/>
      <c r="C199" s="250"/>
      <c r="D199" s="234" t="s">
        <v>183</v>
      </c>
      <c r="E199" s="251" t="s">
        <v>1</v>
      </c>
      <c r="F199" s="252" t="s">
        <v>277</v>
      </c>
      <c r="G199" s="250"/>
      <c r="H199" s="253">
        <v>22.5</v>
      </c>
      <c r="I199" s="254"/>
      <c r="J199" s="250"/>
      <c r="K199" s="250"/>
      <c r="L199" s="255"/>
      <c r="M199" s="256"/>
      <c r="N199" s="257"/>
      <c r="O199" s="257"/>
      <c r="P199" s="257"/>
      <c r="Q199" s="257"/>
      <c r="R199" s="257"/>
      <c r="S199" s="257"/>
      <c r="T199" s="258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9" t="s">
        <v>183</v>
      </c>
      <c r="AU199" s="259" t="s">
        <v>92</v>
      </c>
      <c r="AV199" s="14" t="s">
        <v>92</v>
      </c>
      <c r="AW199" s="14" t="s">
        <v>38</v>
      </c>
      <c r="AX199" s="14" t="s">
        <v>82</v>
      </c>
      <c r="AY199" s="259" t="s">
        <v>173</v>
      </c>
    </row>
    <row r="200" s="14" customFormat="1">
      <c r="A200" s="14"/>
      <c r="B200" s="249"/>
      <c r="C200" s="250"/>
      <c r="D200" s="234" t="s">
        <v>183</v>
      </c>
      <c r="E200" s="251" t="s">
        <v>1</v>
      </c>
      <c r="F200" s="252" t="s">
        <v>278</v>
      </c>
      <c r="G200" s="250"/>
      <c r="H200" s="253">
        <v>4.0819999999999999</v>
      </c>
      <c r="I200" s="254"/>
      <c r="J200" s="250"/>
      <c r="K200" s="250"/>
      <c r="L200" s="255"/>
      <c r="M200" s="256"/>
      <c r="N200" s="257"/>
      <c r="O200" s="257"/>
      <c r="P200" s="257"/>
      <c r="Q200" s="257"/>
      <c r="R200" s="257"/>
      <c r="S200" s="257"/>
      <c r="T200" s="258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9" t="s">
        <v>183</v>
      </c>
      <c r="AU200" s="259" t="s">
        <v>92</v>
      </c>
      <c r="AV200" s="14" t="s">
        <v>92</v>
      </c>
      <c r="AW200" s="14" t="s">
        <v>38</v>
      </c>
      <c r="AX200" s="14" t="s">
        <v>82</v>
      </c>
      <c r="AY200" s="259" t="s">
        <v>173</v>
      </c>
    </row>
    <row r="201" s="15" customFormat="1">
      <c r="A201" s="15"/>
      <c r="B201" s="260"/>
      <c r="C201" s="261"/>
      <c r="D201" s="234" t="s">
        <v>183</v>
      </c>
      <c r="E201" s="262" t="s">
        <v>1</v>
      </c>
      <c r="F201" s="263" t="s">
        <v>256</v>
      </c>
      <c r="G201" s="261"/>
      <c r="H201" s="264">
        <v>26.582000000000001</v>
      </c>
      <c r="I201" s="265"/>
      <c r="J201" s="261"/>
      <c r="K201" s="261"/>
      <c r="L201" s="266"/>
      <c r="M201" s="267"/>
      <c r="N201" s="268"/>
      <c r="O201" s="268"/>
      <c r="P201" s="268"/>
      <c r="Q201" s="268"/>
      <c r="R201" s="268"/>
      <c r="S201" s="268"/>
      <c r="T201" s="269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0" t="s">
        <v>183</v>
      </c>
      <c r="AU201" s="270" t="s">
        <v>92</v>
      </c>
      <c r="AV201" s="15" t="s">
        <v>101</v>
      </c>
      <c r="AW201" s="15" t="s">
        <v>38</v>
      </c>
      <c r="AX201" s="15" t="s">
        <v>90</v>
      </c>
      <c r="AY201" s="270" t="s">
        <v>173</v>
      </c>
    </row>
    <row r="202" s="2" customFormat="1" ht="33" customHeight="1">
      <c r="A202" s="39"/>
      <c r="B202" s="40"/>
      <c r="C202" s="221" t="s">
        <v>279</v>
      </c>
      <c r="D202" s="221" t="s">
        <v>175</v>
      </c>
      <c r="E202" s="222" t="s">
        <v>280</v>
      </c>
      <c r="F202" s="223" t="s">
        <v>281</v>
      </c>
      <c r="G202" s="224" t="s">
        <v>282</v>
      </c>
      <c r="H202" s="225">
        <v>40.902000000000001</v>
      </c>
      <c r="I202" s="226"/>
      <c r="J202" s="227">
        <f>ROUND(I202*H202,2)</f>
        <v>0</v>
      </c>
      <c r="K202" s="223" t="s">
        <v>179</v>
      </c>
      <c r="L202" s="45"/>
      <c r="M202" s="228" t="s">
        <v>1</v>
      </c>
      <c r="N202" s="229" t="s">
        <v>47</v>
      </c>
      <c r="O202" s="92"/>
      <c r="P202" s="230">
        <f>O202*H202</f>
        <v>0</v>
      </c>
      <c r="Q202" s="230">
        <v>0</v>
      </c>
      <c r="R202" s="230">
        <f>Q202*H202</f>
        <v>0</v>
      </c>
      <c r="S202" s="230">
        <v>0</v>
      </c>
      <c r="T202" s="23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2" t="s">
        <v>101</v>
      </c>
      <c r="AT202" s="232" t="s">
        <v>175</v>
      </c>
      <c r="AU202" s="232" t="s">
        <v>92</v>
      </c>
      <c r="AY202" s="17" t="s">
        <v>173</v>
      </c>
      <c r="BE202" s="233">
        <f>IF(N202="základní",J202,0)</f>
        <v>0</v>
      </c>
      <c r="BF202" s="233">
        <f>IF(N202="snížená",J202,0)</f>
        <v>0</v>
      </c>
      <c r="BG202" s="233">
        <f>IF(N202="zákl. přenesená",J202,0)</f>
        <v>0</v>
      </c>
      <c r="BH202" s="233">
        <f>IF(N202="sníž. přenesená",J202,0)</f>
        <v>0</v>
      </c>
      <c r="BI202" s="233">
        <f>IF(N202="nulová",J202,0)</f>
        <v>0</v>
      </c>
      <c r="BJ202" s="17" t="s">
        <v>90</v>
      </c>
      <c r="BK202" s="233">
        <f>ROUND(I202*H202,2)</f>
        <v>0</v>
      </c>
      <c r="BL202" s="17" t="s">
        <v>101</v>
      </c>
      <c r="BM202" s="232" t="s">
        <v>283</v>
      </c>
    </row>
    <row r="203" s="2" customFormat="1">
      <c r="A203" s="39"/>
      <c r="B203" s="40"/>
      <c r="C203" s="41"/>
      <c r="D203" s="234" t="s">
        <v>181</v>
      </c>
      <c r="E203" s="41"/>
      <c r="F203" s="235" t="s">
        <v>284</v>
      </c>
      <c r="G203" s="41"/>
      <c r="H203" s="41"/>
      <c r="I203" s="236"/>
      <c r="J203" s="41"/>
      <c r="K203" s="41"/>
      <c r="L203" s="45"/>
      <c r="M203" s="237"/>
      <c r="N203" s="238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7" t="s">
        <v>181</v>
      </c>
      <c r="AU203" s="17" t="s">
        <v>92</v>
      </c>
    </row>
    <row r="204" s="14" customFormat="1">
      <c r="A204" s="14"/>
      <c r="B204" s="249"/>
      <c r="C204" s="250"/>
      <c r="D204" s="234" t="s">
        <v>183</v>
      </c>
      <c r="E204" s="251" t="s">
        <v>1</v>
      </c>
      <c r="F204" s="252" t="s">
        <v>285</v>
      </c>
      <c r="G204" s="250"/>
      <c r="H204" s="253">
        <v>40.902000000000001</v>
      </c>
      <c r="I204" s="254"/>
      <c r="J204" s="250"/>
      <c r="K204" s="250"/>
      <c r="L204" s="255"/>
      <c r="M204" s="256"/>
      <c r="N204" s="257"/>
      <c r="O204" s="257"/>
      <c r="P204" s="257"/>
      <c r="Q204" s="257"/>
      <c r="R204" s="257"/>
      <c r="S204" s="257"/>
      <c r="T204" s="258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9" t="s">
        <v>183</v>
      </c>
      <c r="AU204" s="259" t="s">
        <v>92</v>
      </c>
      <c r="AV204" s="14" t="s">
        <v>92</v>
      </c>
      <c r="AW204" s="14" t="s">
        <v>38</v>
      </c>
      <c r="AX204" s="14" t="s">
        <v>90</v>
      </c>
      <c r="AY204" s="259" t="s">
        <v>173</v>
      </c>
    </row>
    <row r="205" s="2" customFormat="1" ht="16.5" customHeight="1">
      <c r="A205" s="39"/>
      <c r="B205" s="40"/>
      <c r="C205" s="221" t="s">
        <v>286</v>
      </c>
      <c r="D205" s="221" t="s">
        <v>175</v>
      </c>
      <c r="E205" s="222" t="s">
        <v>287</v>
      </c>
      <c r="F205" s="223" t="s">
        <v>288</v>
      </c>
      <c r="G205" s="224" t="s">
        <v>228</v>
      </c>
      <c r="H205" s="225">
        <v>26.582000000000001</v>
      </c>
      <c r="I205" s="226"/>
      <c r="J205" s="227">
        <f>ROUND(I205*H205,2)</f>
        <v>0</v>
      </c>
      <c r="K205" s="223" t="s">
        <v>179</v>
      </c>
      <c r="L205" s="45"/>
      <c r="M205" s="228" t="s">
        <v>1</v>
      </c>
      <c r="N205" s="229" t="s">
        <v>47</v>
      </c>
      <c r="O205" s="92"/>
      <c r="P205" s="230">
        <f>O205*H205</f>
        <v>0</v>
      </c>
      <c r="Q205" s="230">
        <v>0</v>
      </c>
      <c r="R205" s="230">
        <f>Q205*H205</f>
        <v>0</v>
      </c>
      <c r="S205" s="230">
        <v>0</v>
      </c>
      <c r="T205" s="23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2" t="s">
        <v>101</v>
      </c>
      <c r="AT205" s="232" t="s">
        <v>175</v>
      </c>
      <c r="AU205" s="232" t="s">
        <v>92</v>
      </c>
      <c r="AY205" s="17" t="s">
        <v>173</v>
      </c>
      <c r="BE205" s="233">
        <f>IF(N205="základní",J205,0)</f>
        <v>0</v>
      </c>
      <c r="BF205" s="233">
        <f>IF(N205="snížená",J205,0)</f>
        <v>0</v>
      </c>
      <c r="BG205" s="233">
        <f>IF(N205="zákl. přenesená",J205,0)</f>
        <v>0</v>
      </c>
      <c r="BH205" s="233">
        <f>IF(N205="sníž. přenesená",J205,0)</f>
        <v>0</v>
      </c>
      <c r="BI205" s="233">
        <f>IF(N205="nulová",J205,0)</f>
        <v>0</v>
      </c>
      <c r="BJ205" s="17" t="s">
        <v>90</v>
      </c>
      <c r="BK205" s="233">
        <f>ROUND(I205*H205,2)</f>
        <v>0</v>
      </c>
      <c r="BL205" s="17" t="s">
        <v>101</v>
      </c>
      <c r="BM205" s="232" t="s">
        <v>289</v>
      </c>
    </row>
    <row r="206" s="2" customFormat="1">
      <c r="A206" s="39"/>
      <c r="B206" s="40"/>
      <c r="C206" s="41"/>
      <c r="D206" s="234" t="s">
        <v>181</v>
      </c>
      <c r="E206" s="41"/>
      <c r="F206" s="235" t="s">
        <v>290</v>
      </c>
      <c r="G206" s="41"/>
      <c r="H206" s="41"/>
      <c r="I206" s="236"/>
      <c r="J206" s="41"/>
      <c r="K206" s="41"/>
      <c r="L206" s="45"/>
      <c r="M206" s="237"/>
      <c r="N206" s="238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7" t="s">
        <v>181</v>
      </c>
      <c r="AU206" s="17" t="s">
        <v>92</v>
      </c>
    </row>
    <row r="207" s="14" customFormat="1">
      <c r="A207" s="14"/>
      <c r="B207" s="249"/>
      <c r="C207" s="250"/>
      <c r="D207" s="234" t="s">
        <v>183</v>
      </c>
      <c r="E207" s="251" t="s">
        <v>1</v>
      </c>
      <c r="F207" s="252" t="s">
        <v>291</v>
      </c>
      <c r="G207" s="250"/>
      <c r="H207" s="253">
        <v>22.5</v>
      </c>
      <c r="I207" s="254"/>
      <c r="J207" s="250"/>
      <c r="K207" s="250"/>
      <c r="L207" s="255"/>
      <c r="M207" s="256"/>
      <c r="N207" s="257"/>
      <c r="O207" s="257"/>
      <c r="P207" s="257"/>
      <c r="Q207" s="257"/>
      <c r="R207" s="257"/>
      <c r="S207" s="257"/>
      <c r="T207" s="258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9" t="s">
        <v>183</v>
      </c>
      <c r="AU207" s="259" t="s">
        <v>92</v>
      </c>
      <c r="AV207" s="14" t="s">
        <v>92</v>
      </c>
      <c r="AW207" s="14" t="s">
        <v>38</v>
      </c>
      <c r="AX207" s="14" t="s">
        <v>82</v>
      </c>
      <c r="AY207" s="259" t="s">
        <v>173</v>
      </c>
    </row>
    <row r="208" s="14" customFormat="1">
      <c r="A208" s="14"/>
      <c r="B208" s="249"/>
      <c r="C208" s="250"/>
      <c r="D208" s="234" t="s">
        <v>183</v>
      </c>
      <c r="E208" s="251" t="s">
        <v>1</v>
      </c>
      <c r="F208" s="252" t="s">
        <v>292</v>
      </c>
      <c r="G208" s="250"/>
      <c r="H208" s="253">
        <v>4.0819999999999999</v>
      </c>
      <c r="I208" s="254"/>
      <c r="J208" s="250"/>
      <c r="K208" s="250"/>
      <c r="L208" s="255"/>
      <c r="M208" s="256"/>
      <c r="N208" s="257"/>
      <c r="O208" s="257"/>
      <c r="P208" s="257"/>
      <c r="Q208" s="257"/>
      <c r="R208" s="257"/>
      <c r="S208" s="257"/>
      <c r="T208" s="25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9" t="s">
        <v>183</v>
      </c>
      <c r="AU208" s="259" t="s">
        <v>92</v>
      </c>
      <c r="AV208" s="14" t="s">
        <v>92</v>
      </c>
      <c r="AW208" s="14" t="s">
        <v>38</v>
      </c>
      <c r="AX208" s="14" t="s">
        <v>82</v>
      </c>
      <c r="AY208" s="259" t="s">
        <v>173</v>
      </c>
    </row>
    <row r="209" s="15" customFormat="1">
      <c r="A209" s="15"/>
      <c r="B209" s="260"/>
      <c r="C209" s="261"/>
      <c r="D209" s="234" t="s">
        <v>183</v>
      </c>
      <c r="E209" s="262" t="s">
        <v>1</v>
      </c>
      <c r="F209" s="263" t="s">
        <v>256</v>
      </c>
      <c r="G209" s="261"/>
      <c r="H209" s="264">
        <v>26.582000000000001</v>
      </c>
      <c r="I209" s="265"/>
      <c r="J209" s="261"/>
      <c r="K209" s="261"/>
      <c r="L209" s="266"/>
      <c r="M209" s="267"/>
      <c r="N209" s="268"/>
      <c r="O209" s="268"/>
      <c r="P209" s="268"/>
      <c r="Q209" s="268"/>
      <c r="R209" s="268"/>
      <c r="S209" s="268"/>
      <c r="T209" s="269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0" t="s">
        <v>183</v>
      </c>
      <c r="AU209" s="270" t="s">
        <v>92</v>
      </c>
      <c r="AV209" s="15" t="s">
        <v>101</v>
      </c>
      <c r="AW209" s="15" t="s">
        <v>38</v>
      </c>
      <c r="AX209" s="15" t="s">
        <v>90</v>
      </c>
      <c r="AY209" s="270" t="s">
        <v>173</v>
      </c>
    </row>
    <row r="210" s="2" customFormat="1" ht="24.15" customHeight="1">
      <c r="A210" s="39"/>
      <c r="B210" s="40"/>
      <c r="C210" s="221" t="s">
        <v>293</v>
      </c>
      <c r="D210" s="221" t="s">
        <v>175</v>
      </c>
      <c r="E210" s="222" t="s">
        <v>294</v>
      </c>
      <c r="F210" s="223" t="s">
        <v>295</v>
      </c>
      <c r="G210" s="224" t="s">
        <v>228</v>
      </c>
      <c r="H210" s="225">
        <v>4.0819999999999999</v>
      </c>
      <c r="I210" s="226"/>
      <c r="J210" s="227">
        <f>ROUND(I210*H210,2)</f>
        <v>0</v>
      </c>
      <c r="K210" s="223" t="s">
        <v>179</v>
      </c>
      <c r="L210" s="45"/>
      <c r="M210" s="228" t="s">
        <v>1</v>
      </c>
      <c r="N210" s="229" t="s">
        <v>47</v>
      </c>
      <c r="O210" s="92"/>
      <c r="P210" s="230">
        <f>O210*H210</f>
        <v>0</v>
      </c>
      <c r="Q210" s="230">
        <v>0</v>
      </c>
      <c r="R210" s="230">
        <f>Q210*H210</f>
        <v>0</v>
      </c>
      <c r="S210" s="230">
        <v>0</v>
      </c>
      <c r="T210" s="23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2" t="s">
        <v>101</v>
      </c>
      <c r="AT210" s="232" t="s">
        <v>175</v>
      </c>
      <c r="AU210" s="232" t="s">
        <v>92</v>
      </c>
      <c r="AY210" s="17" t="s">
        <v>173</v>
      </c>
      <c r="BE210" s="233">
        <f>IF(N210="základní",J210,0)</f>
        <v>0</v>
      </c>
      <c r="BF210" s="233">
        <f>IF(N210="snížená",J210,0)</f>
        <v>0</v>
      </c>
      <c r="BG210" s="233">
        <f>IF(N210="zákl. přenesená",J210,0)</f>
        <v>0</v>
      </c>
      <c r="BH210" s="233">
        <f>IF(N210="sníž. přenesená",J210,0)</f>
        <v>0</v>
      </c>
      <c r="BI210" s="233">
        <f>IF(N210="nulová",J210,0)</f>
        <v>0</v>
      </c>
      <c r="BJ210" s="17" t="s">
        <v>90</v>
      </c>
      <c r="BK210" s="233">
        <f>ROUND(I210*H210,2)</f>
        <v>0</v>
      </c>
      <c r="BL210" s="17" t="s">
        <v>101</v>
      </c>
      <c r="BM210" s="232" t="s">
        <v>296</v>
      </c>
    </row>
    <row r="211" s="2" customFormat="1">
      <c r="A211" s="39"/>
      <c r="B211" s="40"/>
      <c r="C211" s="41"/>
      <c r="D211" s="234" t="s">
        <v>181</v>
      </c>
      <c r="E211" s="41"/>
      <c r="F211" s="235" t="s">
        <v>297</v>
      </c>
      <c r="G211" s="41"/>
      <c r="H211" s="41"/>
      <c r="I211" s="236"/>
      <c r="J211" s="41"/>
      <c r="K211" s="41"/>
      <c r="L211" s="45"/>
      <c r="M211" s="237"/>
      <c r="N211" s="238"/>
      <c r="O211" s="92"/>
      <c r="P211" s="92"/>
      <c r="Q211" s="92"/>
      <c r="R211" s="92"/>
      <c r="S211" s="92"/>
      <c r="T211" s="93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7" t="s">
        <v>181</v>
      </c>
      <c r="AU211" s="17" t="s">
        <v>92</v>
      </c>
    </row>
    <row r="212" s="14" customFormat="1">
      <c r="A212" s="14"/>
      <c r="B212" s="249"/>
      <c r="C212" s="250"/>
      <c r="D212" s="234" t="s">
        <v>183</v>
      </c>
      <c r="E212" s="251" t="s">
        <v>123</v>
      </c>
      <c r="F212" s="252" t="s">
        <v>298</v>
      </c>
      <c r="G212" s="250"/>
      <c r="H212" s="253">
        <v>4.0819999999999999</v>
      </c>
      <c r="I212" s="254"/>
      <c r="J212" s="250"/>
      <c r="K212" s="250"/>
      <c r="L212" s="255"/>
      <c r="M212" s="256"/>
      <c r="N212" s="257"/>
      <c r="O212" s="257"/>
      <c r="P212" s="257"/>
      <c r="Q212" s="257"/>
      <c r="R212" s="257"/>
      <c r="S212" s="257"/>
      <c r="T212" s="258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9" t="s">
        <v>183</v>
      </c>
      <c r="AU212" s="259" t="s">
        <v>92</v>
      </c>
      <c r="AV212" s="14" t="s">
        <v>92</v>
      </c>
      <c r="AW212" s="14" t="s">
        <v>38</v>
      </c>
      <c r="AX212" s="14" t="s">
        <v>90</v>
      </c>
      <c r="AY212" s="259" t="s">
        <v>173</v>
      </c>
    </row>
    <row r="213" s="2" customFormat="1" ht="24.15" customHeight="1">
      <c r="A213" s="39"/>
      <c r="B213" s="40"/>
      <c r="C213" s="221" t="s">
        <v>299</v>
      </c>
      <c r="D213" s="221" t="s">
        <v>175</v>
      </c>
      <c r="E213" s="222" t="s">
        <v>300</v>
      </c>
      <c r="F213" s="223" t="s">
        <v>301</v>
      </c>
      <c r="G213" s="224" t="s">
        <v>178</v>
      </c>
      <c r="H213" s="225">
        <v>150</v>
      </c>
      <c r="I213" s="226"/>
      <c r="J213" s="227">
        <f>ROUND(I213*H213,2)</f>
        <v>0</v>
      </c>
      <c r="K213" s="223" t="s">
        <v>179</v>
      </c>
      <c r="L213" s="45"/>
      <c r="M213" s="228" t="s">
        <v>1</v>
      </c>
      <c r="N213" s="229" t="s">
        <v>47</v>
      </c>
      <c r="O213" s="92"/>
      <c r="P213" s="230">
        <f>O213*H213</f>
        <v>0</v>
      </c>
      <c r="Q213" s="230">
        <v>0</v>
      </c>
      <c r="R213" s="230">
        <f>Q213*H213</f>
        <v>0</v>
      </c>
      <c r="S213" s="230">
        <v>0</v>
      </c>
      <c r="T213" s="23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2" t="s">
        <v>101</v>
      </c>
      <c r="AT213" s="232" t="s">
        <v>175</v>
      </c>
      <c r="AU213" s="232" t="s">
        <v>92</v>
      </c>
      <c r="AY213" s="17" t="s">
        <v>173</v>
      </c>
      <c r="BE213" s="233">
        <f>IF(N213="základní",J213,0)</f>
        <v>0</v>
      </c>
      <c r="BF213" s="233">
        <f>IF(N213="snížená",J213,0)</f>
        <v>0</v>
      </c>
      <c r="BG213" s="233">
        <f>IF(N213="zákl. přenesená",J213,0)</f>
        <v>0</v>
      </c>
      <c r="BH213" s="233">
        <f>IF(N213="sníž. přenesená",J213,0)</f>
        <v>0</v>
      </c>
      <c r="BI213" s="233">
        <f>IF(N213="nulová",J213,0)</f>
        <v>0</v>
      </c>
      <c r="BJ213" s="17" t="s">
        <v>90</v>
      </c>
      <c r="BK213" s="233">
        <f>ROUND(I213*H213,2)</f>
        <v>0</v>
      </c>
      <c r="BL213" s="17" t="s">
        <v>101</v>
      </c>
      <c r="BM213" s="232" t="s">
        <v>302</v>
      </c>
    </row>
    <row r="214" s="2" customFormat="1">
      <c r="A214" s="39"/>
      <c r="B214" s="40"/>
      <c r="C214" s="41"/>
      <c r="D214" s="234" t="s">
        <v>181</v>
      </c>
      <c r="E214" s="41"/>
      <c r="F214" s="235" t="s">
        <v>303</v>
      </c>
      <c r="G214" s="41"/>
      <c r="H214" s="41"/>
      <c r="I214" s="236"/>
      <c r="J214" s="41"/>
      <c r="K214" s="41"/>
      <c r="L214" s="45"/>
      <c r="M214" s="237"/>
      <c r="N214" s="238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7" t="s">
        <v>181</v>
      </c>
      <c r="AU214" s="17" t="s">
        <v>92</v>
      </c>
    </row>
    <row r="215" s="14" customFormat="1">
      <c r="A215" s="14"/>
      <c r="B215" s="249"/>
      <c r="C215" s="250"/>
      <c r="D215" s="234" t="s">
        <v>183</v>
      </c>
      <c r="E215" s="251" t="s">
        <v>1</v>
      </c>
      <c r="F215" s="252" t="s">
        <v>304</v>
      </c>
      <c r="G215" s="250"/>
      <c r="H215" s="253">
        <v>150</v>
      </c>
      <c r="I215" s="254"/>
      <c r="J215" s="250"/>
      <c r="K215" s="250"/>
      <c r="L215" s="255"/>
      <c r="M215" s="256"/>
      <c r="N215" s="257"/>
      <c r="O215" s="257"/>
      <c r="P215" s="257"/>
      <c r="Q215" s="257"/>
      <c r="R215" s="257"/>
      <c r="S215" s="257"/>
      <c r="T215" s="258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9" t="s">
        <v>183</v>
      </c>
      <c r="AU215" s="259" t="s">
        <v>92</v>
      </c>
      <c r="AV215" s="14" t="s">
        <v>92</v>
      </c>
      <c r="AW215" s="14" t="s">
        <v>38</v>
      </c>
      <c r="AX215" s="14" t="s">
        <v>90</v>
      </c>
      <c r="AY215" s="259" t="s">
        <v>173</v>
      </c>
    </row>
    <row r="216" s="2" customFormat="1" ht="24.15" customHeight="1">
      <c r="A216" s="39"/>
      <c r="B216" s="40"/>
      <c r="C216" s="221" t="s">
        <v>7</v>
      </c>
      <c r="D216" s="221" t="s">
        <v>175</v>
      </c>
      <c r="E216" s="222" t="s">
        <v>305</v>
      </c>
      <c r="F216" s="223" t="s">
        <v>306</v>
      </c>
      <c r="G216" s="224" t="s">
        <v>178</v>
      </c>
      <c r="H216" s="225">
        <v>126</v>
      </c>
      <c r="I216" s="226"/>
      <c r="J216" s="227">
        <f>ROUND(I216*H216,2)</f>
        <v>0</v>
      </c>
      <c r="K216" s="223" t="s">
        <v>179</v>
      </c>
      <c r="L216" s="45"/>
      <c r="M216" s="228" t="s">
        <v>1</v>
      </c>
      <c r="N216" s="229" t="s">
        <v>47</v>
      </c>
      <c r="O216" s="92"/>
      <c r="P216" s="230">
        <f>O216*H216</f>
        <v>0</v>
      </c>
      <c r="Q216" s="230">
        <v>0</v>
      </c>
      <c r="R216" s="230">
        <f>Q216*H216</f>
        <v>0</v>
      </c>
      <c r="S216" s="230">
        <v>0</v>
      </c>
      <c r="T216" s="23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2" t="s">
        <v>101</v>
      </c>
      <c r="AT216" s="232" t="s">
        <v>175</v>
      </c>
      <c r="AU216" s="232" t="s">
        <v>92</v>
      </c>
      <c r="AY216" s="17" t="s">
        <v>173</v>
      </c>
      <c r="BE216" s="233">
        <f>IF(N216="základní",J216,0)</f>
        <v>0</v>
      </c>
      <c r="BF216" s="233">
        <f>IF(N216="snížená",J216,0)</f>
        <v>0</v>
      </c>
      <c r="BG216" s="233">
        <f>IF(N216="zákl. přenesená",J216,0)</f>
        <v>0</v>
      </c>
      <c r="BH216" s="233">
        <f>IF(N216="sníž. přenesená",J216,0)</f>
        <v>0</v>
      </c>
      <c r="BI216" s="233">
        <f>IF(N216="nulová",J216,0)</f>
        <v>0</v>
      </c>
      <c r="BJ216" s="17" t="s">
        <v>90</v>
      </c>
      <c r="BK216" s="233">
        <f>ROUND(I216*H216,2)</f>
        <v>0</v>
      </c>
      <c r="BL216" s="17" t="s">
        <v>101</v>
      </c>
      <c r="BM216" s="232" t="s">
        <v>307</v>
      </c>
    </row>
    <row r="217" s="2" customFormat="1">
      <c r="A217" s="39"/>
      <c r="B217" s="40"/>
      <c r="C217" s="41"/>
      <c r="D217" s="234" t="s">
        <v>181</v>
      </c>
      <c r="E217" s="41"/>
      <c r="F217" s="235" t="s">
        <v>308</v>
      </c>
      <c r="G217" s="41"/>
      <c r="H217" s="41"/>
      <c r="I217" s="236"/>
      <c r="J217" s="41"/>
      <c r="K217" s="41"/>
      <c r="L217" s="45"/>
      <c r="M217" s="237"/>
      <c r="N217" s="238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7" t="s">
        <v>181</v>
      </c>
      <c r="AU217" s="17" t="s">
        <v>92</v>
      </c>
    </row>
    <row r="218" s="14" customFormat="1">
      <c r="A218" s="14"/>
      <c r="B218" s="249"/>
      <c r="C218" s="250"/>
      <c r="D218" s="234" t="s">
        <v>183</v>
      </c>
      <c r="E218" s="251" t="s">
        <v>139</v>
      </c>
      <c r="F218" s="252" t="s">
        <v>309</v>
      </c>
      <c r="G218" s="250"/>
      <c r="H218" s="253">
        <v>5</v>
      </c>
      <c r="I218" s="254"/>
      <c r="J218" s="250"/>
      <c r="K218" s="250"/>
      <c r="L218" s="255"/>
      <c r="M218" s="256"/>
      <c r="N218" s="257"/>
      <c r="O218" s="257"/>
      <c r="P218" s="257"/>
      <c r="Q218" s="257"/>
      <c r="R218" s="257"/>
      <c r="S218" s="257"/>
      <c r="T218" s="258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9" t="s">
        <v>183</v>
      </c>
      <c r="AU218" s="259" t="s">
        <v>92</v>
      </c>
      <c r="AV218" s="14" t="s">
        <v>92</v>
      </c>
      <c r="AW218" s="14" t="s">
        <v>38</v>
      </c>
      <c r="AX218" s="14" t="s">
        <v>82</v>
      </c>
      <c r="AY218" s="259" t="s">
        <v>173</v>
      </c>
    </row>
    <row r="219" s="14" customFormat="1">
      <c r="A219" s="14"/>
      <c r="B219" s="249"/>
      <c r="C219" s="250"/>
      <c r="D219" s="234" t="s">
        <v>183</v>
      </c>
      <c r="E219" s="251" t="s">
        <v>141</v>
      </c>
      <c r="F219" s="252" t="s">
        <v>310</v>
      </c>
      <c r="G219" s="250"/>
      <c r="H219" s="253">
        <v>7</v>
      </c>
      <c r="I219" s="254"/>
      <c r="J219" s="250"/>
      <c r="K219" s="250"/>
      <c r="L219" s="255"/>
      <c r="M219" s="256"/>
      <c r="N219" s="257"/>
      <c r="O219" s="257"/>
      <c r="P219" s="257"/>
      <c r="Q219" s="257"/>
      <c r="R219" s="257"/>
      <c r="S219" s="257"/>
      <c r="T219" s="25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9" t="s">
        <v>183</v>
      </c>
      <c r="AU219" s="259" t="s">
        <v>92</v>
      </c>
      <c r="AV219" s="14" t="s">
        <v>92</v>
      </c>
      <c r="AW219" s="14" t="s">
        <v>38</v>
      </c>
      <c r="AX219" s="14" t="s">
        <v>82</v>
      </c>
      <c r="AY219" s="259" t="s">
        <v>173</v>
      </c>
    </row>
    <row r="220" s="14" customFormat="1">
      <c r="A220" s="14"/>
      <c r="B220" s="249"/>
      <c r="C220" s="250"/>
      <c r="D220" s="234" t="s">
        <v>183</v>
      </c>
      <c r="E220" s="251" t="s">
        <v>142</v>
      </c>
      <c r="F220" s="252" t="s">
        <v>311</v>
      </c>
      <c r="G220" s="250"/>
      <c r="H220" s="253">
        <v>8</v>
      </c>
      <c r="I220" s="254"/>
      <c r="J220" s="250"/>
      <c r="K220" s="250"/>
      <c r="L220" s="255"/>
      <c r="M220" s="256"/>
      <c r="N220" s="257"/>
      <c r="O220" s="257"/>
      <c r="P220" s="257"/>
      <c r="Q220" s="257"/>
      <c r="R220" s="257"/>
      <c r="S220" s="257"/>
      <c r="T220" s="258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9" t="s">
        <v>183</v>
      </c>
      <c r="AU220" s="259" t="s">
        <v>92</v>
      </c>
      <c r="AV220" s="14" t="s">
        <v>92</v>
      </c>
      <c r="AW220" s="14" t="s">
        <v>38</v>
      </c>
      <c r="AX220" s="14" t="s">
        <v>82</v>
      </c>
      <c r="AY220" s="259" t="s">
        <v>173</v>
      </c>
    </row>
    <row r="221" s="14" customFormat="1">
      <c r="A221" s="14"/>
      <c r="B221" s="249"/>
      <c r="C221" s="250"/>
      <c r="D221" s="234" t="s">
        <v>183</v>
      </c>
      <c r="E221" s="251" t="s">
        <v>144</v>
      </c>
      <c r="F221" s="252" t="s">
        <v>312</v>
      </c>
      <c r="G221" s="250"/>
      <c r="H221" s="253">
        <v>6</v>
      </c>
      <c r="I221" s="254"/>
      <c r="J221" s="250"/>
      <c r="K221" s="250"/>
      <c r="L221" s="255"/>
      <c r="M221" s="256"/>
      <c r="N221" s="257"/>
      <c r="O221" s="257"/>
      <c r="P221" s="257"/>
      <c r="Q221" s="257"/>
      <c r="R221" s="257"/>
      <c r="S221" s="257"/>
      <c r="T221" s="258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9" t="s">
        <v>183</v>
      </c>
      <c r="AU221" s="259" t="s">
        <v>92</v>
      </c>
      <c r="AV221" s="14" t="s">
        <v>92</v>
      </c>
      <c r="AW221" s="14" t="s">
        <v>38</v>
      </c>
      <c r="AX221" s="14" t="s">
        <v>82</v>
      </c>
      <c r="AY221" s="259" t="s">
        <v>173</v>
      </c>
    </row>
    <row r="222" s="14" customFormat="1">
      <c r="A222" s="14"/>
      <c r="B222" s="249"/>
      <c r="C222" s="250"/>
      <c r="D222" s="234" t="s">
        <v>183</v>
      </c>
      <c r="E222" s="251" t="s">
        <v>145</v>
      </c>
      <c r="F222" s="252" t="s">
        <v>313</v>
      </c>
      <c r="G222" s="250"/>
      <c r="H222" s="253">
        <v>100</v>
      </c>
      <c r="I222" s="254"/>
      <c r="J222" s="250"/>
      <c r="K222" s="250"/>
      <c r="L222" s="255"/>
      <c r="M222" s="256"/>
      <c r="N222" s="257"/>
      <c r="O222" s="257"/>
      <c r="P222" s="257"/>
      <c r="Q222" s="257"/>
      <c r="R222" s="257"/>
      <c r="S222" s="257"/>
      <c r="T222" s="258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9" t="s">
        <v>183</v>
      </c>
      <c r="AU222" s="259" t="s">
        <v>92</v>
      </c>
      <c r="AV222" s="14" t="s">
        <v>92</v>
      </c>
      <c r="AW222" s="14" t="s">
        <v>38</v>
      </c>
      <c r="AX222" s="14" t="s">
        <v>82</v>
      </c>
      <c r="AY222" s="259" t="s">
        <v>173</v>
      </c>
    </row>
    <row r="223" s="15" customFormat="1">
      <c r="A223" s="15"/>
      <c r="B223" s="260"/>
      <c r="C223" s="261"/>
      <c r="D223" s="234" t="s">
        <v>183</v>
      </c>
      <c r="E223" s="262" t="s">
        <v>1</v>
      </c>
      <c r="F223" s="263" t="s">
        <v>256</v>
      </c>
      <c r="G223" s="261"/>
      <c r="H223" s="264">
        <v>126</v>
      </c>
      <c r="I223" s="265"/>
      <c r="J223" s="261"/>
      <c r="K223" s="261"/>
      <c r="L223" s="266"/>
      <c r="M223" s="267"/>
      <c r="N223" s="268"/>
      <c r="O223" s="268"/>
      <c r="P223" s="268"/>
      <c r="Q223" s="268"/>
      <c r="R223" s="268"/>
      <c r="S223" s="268"/>
      <c r="T223" s="269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70" t="s">
        <v>183</v>
      </c>
      <c r="AU223" s="270" t="s">
        <v>92</v>
      </c>
      <c r="AV223" s="15" t="s">
        <v>101</v>
      </c>
      <c r="AW223" s="15" t="s">
        <v>38</v>
      </c>
      <c r="AX223" s="15" t="s">
        <v>90</v>
      </c>
      <c r="AY223" s="270" t="s">
        <v>173</v>
      </c>
    </row>
    <row r="224" s="2" customFormat="1" ht="33" customHeight="1">
      <c r="A224" s="39"/>
      <c r="B224" s="40"/>
      <c r="C224" s="221" t="s">
        <v>314</v>
      </c>
      <c r="D224" s="221" t="s">
        <v>175</v>
      </c>
      <c r="E224" s="222" t="s">
        <v>315</v>
      </c>
      <c r="F224" s="223" t="s">
        <v>316</v>
      </c>
      <c r="G224" s="224" t="s">
        <v>178</v>
      </c>
      <c r="H224" s="225">
        <v>150</v>
      </c>
      <c r="I224" s="226"/>
      <c r="J224" s="227">
        <f>ROUND(I224*H224,2)</f>
        <v>0</v>
      </c>
      <c r="K224" s="223" t="s">
        <v>179</v>
      </c>
      <c r="L224" s="45"/>
      <c r="M224" s="228" t="s">
        <v>1</v>
      </c>
      <c r="N224" s="229" t="s">
        <v>47</v>
      </c>
      <c r="O224" s="92"/>
      <c r="P224" s="230">
        <f>O224*H224</f>
        <v>0</v>
      </c>
      <c r="Q224" s="230">
        <v>0</v>
      </c>
      <c r="R224" s="230">
        <f>Q224*H224</f>
        <v>0</v>
      </c>
      <c r="S224" s="230">
        <v>0</v>
      </c>
      <c r="T224" s="23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2" t="s">
        <v>101</v>
      </c>
      <c r="AT224" s="232" t="s">
        <v>175</v>
      </c>
      <c r="AU224" s="232" t="s">
        <v>92</v>
      </c>
      <c r="AY224" s="17" t="s">
        <v>173</v>
      </c>
      <c r="BE224" s="233">
        <f>IF(N224="základní",J224,0)</f>
        <v>0</v>
      </c>
      <c r="BF224" s="233">
        <f>IF(N224="snížená",J224,0)</f>
        <v>0</v>
      </c>
      <c r="BG224" s="233">
        <f>IF(N224="zákl. přenesená",J224,0)</f>
        <v>0</v>
      </c>
      <c r="BH224" s="233">
        <f>IF(N224="sníž. přenesená",J224,0)</f>
        <v>0</v>
      </c>
      <c r="BI224" s="233">
        <f>IF(N224="nulová",J224,0)</f>
        <v>0</v>
      </c>
      <c r="BJ224" s="17" t="s">
        <v>90</v>
      </c>
      <c r="BK224" s="233">
        <f>ROUND(I224*H224,2)</f>
        <v>0</v>
      </c>
      <c r="BL224" s="17" t="s">
        <v>101</v>
      </c>
      <c r="BM224" s="232" t="s">
        <v>317</v>
      </c>
    </row>
    <row r="225" s="2" customFormat="1">
      <c r="A225" s="39"/>
      <c r="B225" s="40"/>
      <c r="C225" s="41"/>
      <c r="D225" s="234" t="s">
        <v>181</v>
      </c>
      <c r="E225" s="41"/>
      <c r="F225" s="235" t="s">
        <v>318</v>
      </c>
      <c r="G225" s="41"/>
      <c r="H225" s="41"/>
      <c r="I225" s="236"/>
      <c r="J225" s="41"/>
      <c r="K225" s="41"/>
      <c r="L225" s="45"/>
      <c r="M225" s="237"/>
      <c r="N225" s="238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7" t="s">
        <v>181</v>
      </c>
      <c r="AU225" s="17" t="s">
        <v>92</v>
      </c>
    </row>
    <row r="226" s="14" customFormat="1">
      <c r="A226" s="14"/>
      <c r="B226" s="249"/>
      <c r="C226" s="250"/>
      <c r="D226" s="234" t="s">
        <v>183</v>
      </c>
      <c r="E226" s="251" t="s">
        <v>127</v>
      </c>
      <c r="F226" s="252" t="s">
        <v>319</v>
      </c>
      <c r="G226" s="250"/>
      <c r="H226" s="253">
        <v>150</v>
      </c>
      <c r="I226" s="254"/>
      <c r="J226" s="250"/>
      <c r="K226" s="250"/>
      <c r="L226" s="255"/>
      <c r="M226" s="256"/>
      <c r="N226" s="257"/>
      <c r="O226" s="257"/>
      <c r="P226" s="257"/>
      <c r="Q226" s="257"/>
      <c r="R226" s="257"/>
      <c r="S226" s="257"/>
      <c r="T226" s="258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9" t="s">
        <v>183</v>
      </c>
      <c r="AU226" s="259" t="s">
        <v>92</v>
      </c>
      <c r="AV226" s="14" t="s">
        <v>92</v>
      </c>
      <c r="AW226" s="14" t="s">
        <v>38</v>
      </c>
      <c r="AX226" s="14" t="s">
        <v>90</v>
      </c>
      <c r="AY226" s="259" t="s">
        <v>173</v>
      </c>
    </row>
    <row r="227" s="2" customFormat="1" ht="24.15" customHeight="1">
      <c r="A227" s="39"/>
      <c r="B227" s="40"/>
      <c r="C227" s="221" t="s">
        <v>320</v>
      </c>
      <c r="D227" s="221" t="s">
        <v>175</v>
      </c>
      <c r="E227" s="222" t="s">
        <v>321</v>
      </c>
      <c r="F227" s="223" t="s">
        <v>322</v>
      </c>
      <c r="G227" s="224" t="s">
        <v>178</v>
      </c>
      <c r="H227" s="225">
        <v>150</v>
      </c>
      <c r="I227" s="226"/>
      <c r="J227" s="227">
        <f>ROUND(I227*H227,2)</f>
        <v>0</v>
      </c>
      <c r="K227" s="223" t="s">
        <v>179</v>
      </c>
      <c r="L227" s="45"/>
      <c r="M227" s="228" t="s">
        <v>1</v>
      </c>
      <c r="N227" s="229" t="s">
        <v>47</v>
      </c>
      <c r="O227" s="92"/>
      <c r="P227" s="230">
        <f>O227*H227</f>
        <v>0</v>
      </c>
      <c r="Q227" s="230">
        <v>0</v>
      </c>
      <c r="R227" s="230">
        <f>Q227*H227</f>
        <v>0</v>
      </c>
      <c r="S227" s="230">
        <v>0</v>
      </c>
      <c r="T227" s="23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2" t="s">
        <v>101</v>
      </c>
      <c r="AT227" s="232" t="s">
        <v>175</v>
      </c>
      <c r="AU227" s="232" t="s">
        <v>92</v>
      </c>
      <c r="AY227" s="17" t="s">
        <v>173</v>
      </c>
      <c r="BE227" s="233">
        <f>IF(N227="základní",J227,0)</f>
        <v>0</v>
      </c>
      <c r="BF227" s="233">
        <f>IF(N227="snížená",J227,0)</f>
        <v>0</v>
      </c>
      <c r="BG227" s="233">
        <f>IF(N227="zákl. přenesená",J227,0)</f>
        <v>0</v>
      </c>
      <c r="BH227" s="233">
        <f>IF(N227="sníž. přenesená",J227,0)</f>
        <v>0</v>
      </c>
      <c r="BI227" s="233">
        <f>IF(N227="nulová",J227,0)</f>
        <v>0</v>
      </c>
      <c r="BJ227" s="17" t="s">
        <v>90</v>
      </c>
      <c r="BK227" s="233">
        <f>ROUND(I227*H227,2)</f>
        <v>0</v>
      </c>
      <c r="BL227" s="17" t="s">
        <v>101</v>
      </c>
      <c r="BM227" s="232" t="s">
        <v>323</v>
      </c>
    </row>
    <row r="228" s="2" customFormat="1">
      <c r="A228" s="39"/>
      <c r="B228" s="40"/>
      <c r="C228" s="41"/>
      <c r="D228" s="234" t="s">
        <v>181</v>
      </c>
      <c r="E228" s="41"/>
      <c r="F228" s="235" t="s">
        <v>324</v>
      </c>
      <c r="G228" s="41"/>
      <c r="H228" s="41"/>
      <c r="I228" s="236"/>
      <c r="J228" s="41"/>
      <c r="K228" s="41"/>
      <c r="L228" s="45"/>
      <c r="M228" s="237"/>
      <c r="N228" s="238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7" t="s">
        <v>181</v>
      </c>
      <c r="AU228" s="17" t="s">
        <v>92</v>
      </c>
    </row>
    <row r="229" s="14" customFormat="1">
      <c r="A229" s="14"/>
      <c r="B229" s="249"/>
      <c r="C229" s="250"/>
      <c r="D229" s="234" t="s">
        <v>183</v>
      </c>
      <c r="E229" s="251" t="s">
        <v>1</v>
      </c>
      <c r="F229" s="252" t="s">
        <v>127</v>
      </c>
      <c r="G229" s="250"/>
      <c r="H229" s="253">
        <v>150</v>
      </c>
      <c r="I229" s="254"/>
      <c r="J229" s="250"/>
      <c r="K229" s="250"/>
      <c r="L229" s="255"/>
      <c r="M229" s="256"/>
      <c r="N229" s="257"/>
      <c r="O229" s="257"/>
      <c r="P229" s="257"/>
      <c r="Q229" s="257"/>
      <c r="R229" s="257"/>
      <c r="S229" s="257"/>
      <c r="T229" s="258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9" t="s">
        <v>183</v>
      </c>
      <c r="AU229" s="259" t="s">
        <v>92</v>
      </c>
      <c r="AV229" s="14" t="s">
        <v>92</v>
      </c>
      <c r="AW229" s="14" t="s">
        <v>38</v>
      </c>
      <c r="AX229" s="14" t="s">
        <v>90</v>
      </c>
      <c r="AY229" s="259" t="s">
        <v>173</v>
      </c>
    </row>
    <row r="230" s="2" customFormat="1" ht="16.5" customHeight="1">
      <c r="A230" s="39"/>
      <c r="B230" s="40"/>
      <c r="C230" s="271" t="s">
        <v>325</v>
      </c>
      <c r="D230" s="271" t="s">
        <v>326</v>
      </c>
      <c r="E230" s="272" t="s">
        <v>327</v>
      </c>
      <c r="F230" s="273" t="s">
        <v>328</v>
      </c>
      <c r="G230" s="274" t="s">
        <v>329</v>
      </c>
      <c r="H230" s="275">
        <v>7.5</v>
      </c>
      <c r="I230" s="276"/>
      <c r="J230" s="277">
        <f>ROUND(I230*H230,2)</f>
        <v>0</v>
      </c>
      <c r="K230" s="273" t="s">
        <v>179</v>
      </c>
      <c r="L230" s="278"/>
      <c r="M230" s="279" t="s">
        <v>1</v>
      </c>
      <c r="N230" s="280" t="s">
        <v>47</v>
      </c>
      <c r="O230" s="92"/>
      <c r="P230" s="230">
        <f>O230*H230</f>
        <v>0</v>
      </c>
      <c r="Q230" s="230">
        <v>0.001</v>
      </c>
      <c r="R230" s="230">
        <f>Q230*H230</f>
        <v>0.0074999999999999997</v>
      </c>
      <c r="S230" s="230">
        <v>0</v>
      </c>
      <c r="T230" s="23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2" t="s">
        <v>143</v>
      </c>
      <c r="AT230" s="232" t="s">
        <v>326</v>
      </c>
      <c r="AU230" s="232" t="s">
        <v>92</v>
      </c>
      <c r="AY230" s="17" t="s">
        <v>173</v>
      </c>
      <c r="BE230" s="233">
        <f>IF(N230="základní",J230,0)</f>
        <v>0</v>
      </c>
      <c r="BF230" s="233">
        <f>IF(N230="snížená",J230,0)</f>
        <v>0</v>
      </c>
      <c r="BG230" s="233">
        <f>IF(N230="zákl. přenesená",J230,0)</f>
        <v>0</v>
      </c>
      <c r="BH230" s="233">
        <f>IF(N230="sníž. přenesená",J230,0)</f>
        <v>0</v>
      </c>
      <c r="BI230" s="233">
        <f>IF(N230="nulová",J230,0)</f>
        <v>0</v>
      </c>
      <c r="BJ230" s="17" t="s">
        <v>90</v>
      </c>
      <c r="BK230" s="233">
        <f>ROUND(I230*H230,2)</f>
        <v>0</v>
      </c>
      <c r="BL230" s="17" t="s">
        <v>101</v>
      </c>
      <c r="BM230" s="232" t="s">
        <v>330</v>
      </c>
    </row>
    <row r="231" s="2" customFormat="1">
      <c r="A231" s="39"/>
      <c r="B231" s="40"/>
      <c r="C231" s="41"/>
      <c r="D231" s="234" t="s">
        <v>181</v>
      </c>
      <c r="E231" s="41"/>
      <c r="F231" s="235" t="s">
        <v>328</v>
      </c>
      <c r="G231" s="41"/>
      <c r="H231" s="41"/>
      <c r="I231" s="236"/>
      <c r="J231" s="41"/>
      <c r="K231" s="41"/>
      <c r="L231" s="45"/>
      <c r="M231" s="237"/>
      <c r="N231" s="238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7" t="s">
        <v>181</v>
      </c>
      <c r="AU231" s="17" t="s">
        <v>92</v>
      </c>
    </row>
    <row r="232" s="14" customFormat="1">
      <c r="A232" s="14"/>
      <c r="B232" s="249"/>
      <c r="C232" s="250"/>
      <c r="D232" s="234" t="s">
        <v>183</v>
      </c>
      <c r="E232" s="251" t="s">
        <v>1</v>
      </c>
      <c r="F232" s="252" t="s">
        <v>331</v>
      </c>
      <c r="G232" s="250"/>
      <c r="H232" s="253">
        <v>7.5</v>
      </c>
      <c r="I232" s="254"/>
      <c r="J232" s="250"/>
      <c r="K232" s="250"/>
      <c r="L232" s="255"/>
      <c r="M232" s="256"/>
      <c r="N232" s="257"/>
      <c r="O232" s="257"/>
      <c r="P232" s="257"/>
      <c r="Q232" s="257"/>
      <c r="R232" s="257"/>
      <c r="S232" s="257"/>
      <c r="T232" s="258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9" t="s">
        <v>183</v>
      </c>
      <c r="AU232" s="259" t="s">
        <v>92</v>
      </c>
      <c r="AV232" s="14" t="s">
        <v>92</v>
      </c>
      <c r="AW232" s="14" t="s">
        <v>38</v>
      </c>
      <c r="AX232" s="14" t="s">
        <v>90</v>
      </c>
      <c r="AY232" s="259" t="s">
        <v>173</v>
      </c>
    </row>
    <row r="233" s="2" customFormat="1" ht="37.8" customHeight="1">
      <c r="A233" s="39"/>
      <c r="B233" s="40"/>
      <c r="C233" s="221" t="s">
        <v>332</v>
      </c>
      <c r="D233" s="221" t="s">
        <v>175</v>
      </c>
      <c r="E233" s="222" t="s">
        <v>333</v>
      </c>
      <c r="F233" s="223" t="s">
        <v>334</v>
      </c>
      <c r="G233" s="224" t="s">
        <v>178</v>
      </c>
      <c r="H233" s="225">
        <v>150</v>
      </c>
      <c r="I233" s="226"/>
      <c r="J233" s="227">
        <f>ROUND(I233*H233,2)</f>
        <v>0</v>
      </c>
      <c r="K233" s="223" t="s">
        <v>1</v>
      </c>
      <c r="L233" s="45"/>
      <c r="M233" s="228" t="s">
        <v>1</v>
      </c>
      <c r="N233" s="229" t="s">
        <v>47</v>
      </c>
      <c r="O233" s="92"/>
      <c r="P233" s="230">
        <f>O233*H233</f>
        <v>0</v>
      </c>
      <c r="Q233" s="230">
        <v>0</v>
      </c>
      <c r="R233" s="230">
        <f>Q233*H233</f>
        <v>0</v>
      </c>
      <c r="S233" s="230">
        <v>0</v>
      </c>
      <c r="T233" s="23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2" t="s">
        <v>101</v>
      </c>
      <c r="AT233" s="232" t="s">
        <v>175</v>
      </c>
      <c r="AU233" s="232" t="s">
        <v>92</v>
      </c>
      <c r="AY233" s="17" t="s">
        <v>173</v>
      </c>
      <c r="BE233" s="233">
        <f>IF(N233="základní",J233,0)</f>
        <v>0</v>
      </c>
      <c r="BF233" s="233">
        <f>IF(N233="snížená",J233,0)</f>
        <v>0</v>
      </c>
      <c r="BG233" s="233">
        <f>IF(N233="zákl. přenesená",J233,0)</f>
        <v>0</v>
      </c>
      <c r="BH233" s="233">
        <f>IF(N233="sníž. přenesená",J233,0)</f>
        <v>0</v>
      </c>
      <c r="BI233" s="233">
        <f>IF(N233="nulová",J233,0)</f>
        <v>0</v>
      </c>
      <c r="BJ233" s="17" t="s">
        <v>90</v>
      </c>
      <c r="BK233" s="233">
        <f>ROUND(I233*H233,2)</f>
        <v>0</v>
      </c>
      <c r="BL233" s="17" t="s">
        <v>101</v>
      </c>
      <c r="BM233" s="232" t="s">
        <v>335</v>
      </c>
    </row>
    <row r="234" s="2" customFormat="1">
      <c r="A234" s="39"/>
      <c r="B234" s="40"/>
      <c r="C234" s="41"/>
      <c r="D234" s="234" t="s">
        <v>181</v>
      </c>
      <c r="E234" s="41"/>
      <c r="F234" s="235" t="s">
        <v>334</v>
      </c>
      <c r="G234" s="41"/>
      <c r="H234" s="41"/>
      <c r="I234" s="236"/>
      <c r="J234" s="41"/>
      <c r="K234" s="41"/>
      <c r="L234" s="45"/>
      <c r="M234" s="237"/>
      <c r="N234" s="238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7" t="s">
        <v>181</v>
      </c>
      <c r="AU234" s="17" t="s">
        <v>92</v>
      </c>
    </row>
    <row r="235" s="14" customFormat="1">
      <c r="A235" s="14"/>
      <c r="B235" s="249"/>
      <c r="C235" s="250"/>
      <c r="D235" s="234" t="s">
        <v>183</v>
      </c>
      <c r="E235" s="251" t="s">
        <v>1</v>
      </c>
      <c r="F235" s="252" t="s">
        <v>127</v>
      </c>
      <c r="G235" s="250"/>
      <c r="H235" s="253">
        <v>150</v>
      </c>
      <c r="I235" s="254"/>
      <c r="J235" s="250"/>
      <c r="K235" s="250"/>
      <c r="L235" s="255"/>
      <c r="M235" s="256"/>
      <c r="N235" s="257"/>
      <c r="O235" s="257"/>
      <c r="P235" s="257"/>
      <c r="Q235" s="257"/>
      <c r="R235" s="257"/>
      <c r="S235" s="257"/>
      <c r="T235" s="258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9" t="s">
        <v>183</v>
      </c>
      <c r="AU235" s="259" t="s">
        <v>92</v>
      </c>
      <c r="AV235" s="14" t="s">
        <v>92</v>
      </c>
      <c r="AW235" s="14" t="s">
        <v>38</v>
      </c>
      <c r="AX235" s="14" t="s">
        <v>90</v>
      </c>
      <c r="AY235" s="259" t="s">
        <v>173</v>
      </c>
    </row>
    <row r="236" s="2" customFormat="1" ht="24.15" customHeight="1">
      <c r="A236" s="39"/>
      <c r="B236" s="40"/>
      <c r="C236" s="221" t="s">
        <v>336</v>
      </c>
      <c r="D236" s="221" t="s">
        <v>175</v>
      </c>
      <c r="E236" s="222" t="s">
        <v>337</v>
      </c>
      <c r="F236" s="223" t="s">
        <v>338</v>
      </c>
      <c r="G236" s="224" t="s">
        <v>178</v>
      </c>
      <c r="H236" s="225">
        <v>150</v>
      </c>
      <c r="I236" s="226"/>
      <c r="J236" s="227">
        <f>ROUND(I236*H236,2)</f>
        <v>0</v>
      </c>
      <c r="K236" s="223" t="s">
        <v>179</v>
      </c>
      <c r="L236" s="45"/>
      <c r="M236" s="228" t="s">
        <v>1</v>
      </c>
      <c r="N236" s="229" t="s">
        <v>47</v>
      </c>
      <c r="O236" s="92"/>
      <c r="P236" s="230">
        <f>O236*H236</f>
        <v>0</v>
      </c>
      <c r="Q236" s="230">
        <v>0</v>
      </c>
      <c r="R236" s="230">
        <f>Q236*H236</f>
        <v>0</v>
      </c>
      <c r="S236" s="230">
        <v>0</v>
      </c>
      <c r="T236" s="23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2" t="s">
        <v>101</v>
      </c>
      <c r="AT236" s="232" t="s">
        <v>175</v>
      </c>
      <c r="AU236" s="232" t="s">
        <v>92</v>
      </c>
      <c r="AY236" s="17" t="s">
        <v>173</v>
      </c>
      <c r="BE236" s="233">
        <f>IF(N236="základní",J236,0)</f>
        <v>0</v>
      </c>
      <c r="BF236" s="233">
        <f>IF(N236="snížená",J236,0)</f>
        <v>0</v>
      </c>
      <c r="BG236" s="233">
        <f>IF(N236="zákl. přenesená",J236,0)</f>
        <v>0</v>
      </c>
      <c r="BH236" s="233">
        <f>IF(N236="sníž. přenesená",J236,0)</f>
        <v>0</v>
      </c>
      <c r="BI236" s="233">
        <f>IF(N236="nulová",J236,0)</f>
        <v>0</v>
      </c>
      <c r="BJ236" s="17" t="s">
        <v>90</v>
      </c>
      <c r="BK236" s="233">
        <f>ROUND(I236*H236,2)</f>
        <v>0</v>
      </c>
      <c r="BL236" s="17" t="s">
        <v>101</v>
      </c>
      <c r="BM236" s="232" t="s">
        <v>339</v>
      </c>
    </row>
    <row r="237" s="2" customFormat="1">
      <c r="A237" s="39"/>
      <c r="B237" s="40"/>
      <c r="C237" s="41"/>
      <c r="D237" s="234" t="s">
        <v>181</v>
      </c>
      <c r="E237" s="41"/>
      <c r="F237" s="235" t="s">
        <v>340</v>
      </c>
      <c r="G237" s="41"/>
      <c r="H237" s="41"/>
      <c r="I237" s="236"/>
      <c r="J237" s="41"/>
      <c r="K237" s="41"/>
      <c r="L237" s="45"/>
      <c r="M237" s="237"/>
      <c r="N237" s="238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7" t="s">
        <v>181</v>
      </c>
      <c r="AU237" s="17" t="s">
        <v>92</v>
      </c>
    </row>
    <row r="238" s="14" customFormat="1">
      <c r="A238" s="14"/>
      <c r="B238" s="249"/>
      <c r="C238" s="250"/>
      <c r="D238" s="234" t="s">
        <v>183</v>
      </c>
      <c r="E238" s="251" t="s">
        <v>1</v>
      </c>
      <c r="F238" s="252" t="s">
        <v>127</v>
      </c>
      <c r="G238" s="250"/>
      <c r="H238" s="253">
        <v>150</v>
      </c>
      <c r="I238" s="254"/>
      <c r="J238" s="250"/>
      <c r="K238" s="250"/>
      <c r="L238" s="255"/>
      <c r="M238" s="256"/>
      <c r="N238" s="257"/>
      <c r="O238" s="257"/>
      <c r="P238" s="257"/>
      <c r="Q238" s="257"/>
      <c r="R238" s="257"/>
      <c r="S238" s="257"/>
      <c r="T238" s="258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9" t="s">
        <v>183</v>
      </c>
      <c r="AU238" s="259" t="s">
        <v>92</v>
      </c>
      <c r="AV238" s="14" t="s">
        <v>92</v>
      </c>
      <c r="AW238" s="14" t="s">
        <v>38</v>
      </c>
      <c r="AX238" s="14" t="s">
        <v>90</v>
      </c>
      <c r="AY238" s="259" t="s">
        <v>173</v>
      </c>
    </row>
    <row r="239" s="12" customFormat="1" ht="22.8" customHeight="1">
      <c r="A239" s="12"/>
      <c r="B239" s="205"/>
      <c r="C239" s="206"/>
      <c r="D239" s="207" t="s">
        <v>81</v>
      </c>
      <c r="E239" s="219" t="s">
        <v>101</v>
      </c>
      <c r="F239" s="219" t="s">
        <v>341</v>
      </c>
      <c r="G239" s="206"/>
      <c r="H239" s="206"/>
      <c r="I239" s="209"/>
      <c r="J239" s="220">
        <f>BK239</f>
        <v>0</v>
      </c>
      <c r="K239" s="206"/>
      <c r="L239" s="211"/>
      <c r="M239" s="212"/>
      <c r="N239" s="213"/>
      <c r="O239" s="213"/>
      <c r="P239" s="214">
        <f>SUM(P240:P242)</f>
        <v>0</v>
      </c>
      <c r="Q239" s="213"/>
      <c r="R239" s="214">
        <f>SUM(R240:R242)</f>
        <v>0</v>
      </c>
      <c r="S239" s="213"/>
      <c r="T239" s="215">
        <f>SUM(T240:T242)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6" t="s">
        <v>90</v>
      </c>
      <c r="AT239" s="217" t="s">
        <v>81</v>
      </c>
      <c r="AU239" s="217" t="s">
        <v>90</v>
      </c>
      <c r="AY239" s="216" t="s">
        <v>173</v>
      </c>
      <c r="BK239" s="218">
        <f>SUM(BK240:BK242)</f>
        <v>0</v>
      </c>
    </row>
    <row r="240" s="2" customFormat="1" ht="24.15" customHeight="1">
      <c r="A240" s="39"/>
      <c r="B240" s="40"/>
      <c r="C240" s="221" t="s">
        <v>342</v>
      </c>
      <c r="D240" s="221" t="s">
        <v>175</v>
      </c>
      <c r="E240" s="222" t="s">
        <v>343</v>
      </c>
      <c r="F240" s="223" t="s">
        <v>344</v>
      </c>
      <c r="G240" s="224" t="s">
        <v>228</v>
      </c>
      <c r="H240" s="225">
        <v>0.40999999999999998</v>
      </c>
      <c r="I240" s="226"/>
      <c r="J240" s="227">
        <f>ROUND(I240*H240,2)</f>
        <v>0</v>
      </c>
      <c r="K240" s="223" t="s">
        <v>179</v>
      </c>
      <c r="L240" s="45"/>
      <c r="M240" s="228" t="s">
        <v>1</v>
      </c>
      <c r="N240" s="229" t="s">
        <v>47</v>
      </c>
      <c r="O240" s="92"/>
      <c r="P240" s="230">
        <f>O240*H240</f>
        <v>0</v>
      </c>
      <c r="Q240" s="230">
        <v>0</v>
      </c>
      <c r="R240" s="230">
        <f>Q240*H240</f>
        <v>0</v>
      </c>
      <c r="S240" s="230">
        <v>0</v>
      </c>
      <c r="T240" s="23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2" t="s">
        <v>101</v>
      </c>
      <c r="AT240" s="232" t="s">
        <v>175</v>
      </c>
      <c r="AU240" s="232" t="s">
        <v>92</v>
      </c>
      <c r="AY240" s="17" t="s">
        <v>173</v>
      </c>
      <c r="BE240" s="233">
        <f>IF(N240="základní",J240,0)</f>
        <v>0</v>
      </c>
      <c r="BF240" s="233">
        <f>IF(N240="snížená",J240,0)</f>
        <v>0</v>
      </c>
      <c r="BG240" s="233">
        <f>IF(N240="zákl. přenesená",J240,0)</f>
        <v>0</v>
      </c>
      <c r="BH240" s="233">
        <f>IF(N240="sníž. přenesená",J240,0)</f>
        <v>0</v>
      </c>
      <c r="BI240" s="233">
        <f>IF(N240="nulová",J240,0)</f>
        <v>0</v>
      </c>
      <c r="BJ240" s="17" t="s">
        <v>90</v>
      </c>
      <c r="BK240" s="233">
        <f>ROUND(I240*H240,2)</f>
        <v>0</v>
      </c>
      <c r="BL240" s="17" t="s">
        <v>101</v>
      </c>
      <c r="BM240" s="232" t="s">
        <v>345</v>
      </c>
    </row>
    <row r="241" s="2" customFormat="1">
      <c r="A241" s="39"/>
      <c r="B241" s="40"/>
      <c r="C241" s="41"/>
      <c r="D241" s="234" t="s">
        <v>181</v>
      </c>
      <c r="E241" s="41"/>
      <c r="F241" s="235" t="s">
        <v>346</v>
      </c>
      <c r="G241" s="41"/>
      <c r="H241" s="41"/>
      <c r="I241" s="236"/>
      <c r="J241" s="41"/>
      <c r="K241" s="41"/>
      <c r="L241" s="45"/>
      <c r="M241" s="237"/>
      <c r="N241" s="238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7" t="s">
        <v>181</v>
      </c>
      <c r="AU241" s="17" t="s">
        <v>92</v>
      </c>
    </row>
    <row r="242" s="14" customFormat="1">
      <c r="A242" s="14"/>
      <c r="B242" s="249"/>
      <c r="C242" s="250"/>
      <c r="D242" s="234" t="s">
        <v>183</v>
      </c>
      <c r="E242" s="251" t="s">
        <v>119</v>
      </c>
      <c r="F242" s="252" t="s">
        <v>347</v>
      </c>
      <c r="G242" s="250"/>
      <c r="H242" s="253">
        <v>0.40999999999999998</v>
      </c>
      <c r="I242" s="254"/>
      <c r="J242" s="250"/>
      <c r="K242" s="250"/>
      <c r="L242" s="255"/>
      <c r="M242" s="256"/>
      <c r="N242" s="257"/>
      <c r="O242" s="257"/>
      <c r="P242" s="257"/>
      <c r="Q242" s="257"/>
      <c r="R242" s="257"/>
      <c r="S242" s="257"/>
      <c r="T242" s="258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9" t="s">
        <v>183</v>
      </c>
      <c r="AU242" s="259" t="s">
        <v>92</v>
      </c>
      <c r="AV242" s="14" t="s">
        <v>92</v>
      </c>
      <c r="AW242" s="14" t="s">
        <v>38</v>
      </c>
      <c r="AX242" s="14" t="s">
        <v>90</v>
      </c>
      <c r="AY242" s="259" t="s">
        <v>173</v>
      </c>
    </row>
    <row r="243" s="12" customFormat="1" ht="22.8" customHeight="1">
      <c r="A243" s="12"/>
      <c r="B243" s="205"/>
      <c r="C243" s="206"/>
      <c r="D243" s="207" t="s">
        <v>81</v>
      </c>
      <c r="E243" s="219" t="s">
        <v>140</v>
      </c>
      <c r="F243" s="219" t="s">
        <v>348</v>
      </c>
      <c r="G243" s="206"/>
      <c r="H243" s="206"/>
      <c r="I243" s="209"/>
      <c r="J243" s="220">
        <f>BK243</f>
        <v>0</v>
      </c>
      <c r="K243" s="206"/>
      <c r="L243" s="211"/>
      <c r="M243" s="212"/>
      <c r="N243" s="213"/>
      <c r="O243" s="213"/>
      <c r="P243" s="214">
        <f>SUM(P244:P314)</f>
        <v>0</v>
      </c>
      <c r="Q243" s="213"/>
      <c r="R243" s="214">
        <f>SUM(R244:R314)</f>
        <v>3.1747799999999997</v>
      </c>
      <c r="S243" s="213"/>
      <c r="T243" s="215">
        <f>SUM(T244:T314)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6" t="s">
        <v>90</v>
      </c>
      <c r="AT243" s="217" t="s">
        <v>81</v>
      </c>
      <c r="AU243" s="217" t="s">
        <v>90</v>
      </c>
      <c r="AY243" s="216" t="s">
        <v>173</v>
      </c>
      <c r="BK243" s="218">
        <f>SUM(BK244:BK314)</f>
        <v>0</v>
      </c>
    </row>
    <row r="244" s="2" customFormat="1" ht="16.5" customHeight="1">
      <c r="A244" s="39"/>
      <c r="B244" s="40"/>
      <c r="C244" s="221" t="s">
        <v>349</v>
      </c>
      <c r="D244" s="221" t="s">
        <v>175</v>
      </c>
      <c r="E244" s="222" t="s">
        <v>350</v>
      </c>
      <c r="F244" s="223" t="s">
        <v>351</v>
      </c>
      <c r="G244" s="224" t="s">
        <v>178</v>
      </c>
      <c r="H244" s="225">
        <v>100</v>
      </c>
      <c r="I244" s="226"/>
      <c r="J244" s="227">
        <f>ROUND(I244*H244,2)</f>
        <v>0</v>
      </c>
      <c r="K244" s="223" t="s">
        <v>1</v>
      </c>
      <c r="L244" s="45"/>
      <c r="M244" s="228" t="s">
        <v>1</v>
      </c>
      <c r="N244" s="229" t="s">
        <v>47</v>
      </c>
      <c r="O244" s="92"/>
      <c r="P244" s="230">
        <f>O244*H244</f>
        <v>0</v>
      </c>
      <c r="Q244" s="230">
        <v>0</v>
      </c>
      <c r="R244" s="230">
        <f>Q244*H244</f>
        <v>0</v>
      </c>
      <c r="S244" s="230">
        <v>0</v>
      </c>
      <c r="T244" s="23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2" t="s">
        <v>101</v>
      </c>
      <c r="AT244" s="232" t="s">
        <v>175</v>
      </c>
      <c r="AU244" s="232" t="s">
        <v>92</v>
      </c>
      <c r="AY244" s="17" t="s">
        <v>173</v>
      </c>
      <c r="BE244" s="233">
        <f>IF(N244="základní",J244,0)</f>
        <v>0</v>
      </c>
      <c r="BF244" s="233">
        <f>IF(N244="snížená",J244,0)</f>
        <v>0</v>
      </c>
      <c r="BG244" s="233">
        <f>IF(N244="zákl. přenesená",J244,0)</f>
        <v>0</v>
      </c>
      <c r="BH244" s="233">
        <f>IF(N244="sníž. přenesená",J244,0)</f>
        <v>0</v>
      </c>
      <c r="BI244" s="233">
        <f>IF(N244="nulová",J244,0)</f>
        <v>0</v>
      </c>
      <c r="BJ244" s="17" t="s">
        <v>90</v>
      </c>
      <c r="BK244" s="233">
        <f>ROUND(I244*H244,2)</f>
        <v>0</v>
      </c>
      <c r="BL244" s="17" t="s">
        <v>101</v>
      </c>
      <c r="BM244" s="232" t="s">
        <v>352</v>
      </c>
    </row>
    <row r="245" s="2" customFormat="1">
      <c r="A245" s="39"/>
      <c r="B245" s="40"/>
      <c r="C245" s="41"/>
      <c r="D245" s="234" t="s">
        <v>181</v>
      </c>
      <c r="E245" s="41"/>
      <c r="F245" s="235" t="s">
        <v>351</v>
      </c>
      <c r="G245" s="41"/>
      <c r="H245" s="41"/>
      <c r="I245" s="236"/>
      <c r="J245" s="41"/>
      <c r="K245" s="41"/>
      <c r="L245" s="45"/>
      <c r="M245" s="237"/>
      <c r="N245" s="238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7" t="s">
        <v>181</v>
      </c>
      <c r="AU245" s="17" t="s">
        <v>92</v>
      </c>
    </row>
    <row r="246" s="13" customFormat="1">
      <c r="A246" s="13"/>
      <c r="B246" s="239"/>
      <c r="C246" s="240"/>
      <c r="D246" s="234" t="s">
        <v>183</v>
      </c>
      <c r="E246" s="241" t="s">
        <v>1</v>
      </c>
      <c r="F246" s="242" t="s">
        <v>184</v>
      </c>
      <c r="G246" s="240"/>
      <c r="H246" s="241" t="s">
        <v>1</v>
      </c>
      <c r="I246" s="243"/>
      <c r="J246" s="240"/>
      <c r="K246" s="240"/>
      <c r="L246" s="244"/>
      <c r="M246" s="245"/>
      <c r="N246" s="246"/>
      <c r="O246" s="246"/>
      <c r="P246" s="246"/>
      <c r="Q246" s="246"/>
      <c r="R246" s="246"/>
      <c r="S246" s="246"/>
      <c r="T246" s="24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8" t="s">
        <v>183</v>
      </c>
      <c r="AU246" s="248" t="s">
        <v>92</v>
      </c>
      <c r="AV246" s="13" t="s">
        <v>90</v>
      </c>
      <c r="AW246" s="13" t="s">
        <v>38</v>
      </c>
      <c r="AX246" s="13" t="s">
        <v>82</v>
      </c>
      <c r="AY246" s="248" t="s">
        <v>173</v>
      </c>
    </row>
    <row r="247" s="13" customFormat="1">
      <c r="A247" s="13"/>
      <c r="B247" s="239"/>
      <c r="C247" s="240"/>
      <c r="D247" s="234" t="s">
        <v>183</v>
      </c>
      <c r="E247" s="241" t="s">
        <v>1</v>
      </c>
      <c r="F247" s="242" t="s">
        <v>185</v>
      </c>
      <c r="G247" s="240"/>
      <c r="H247" s="241" t="s">
        <v>1</v>
      </c>
      <c r="I247" s="243"/>
      <c r="J247" s="240"/>
      <c r="K247" s="240"/>
      <c r="L247" s="244"/>
      <c r="M247" s="245"/>
      <c r="N247" s="246"/>
      <c r="O247" s="246"/>
      <c r="P247" s="246"/>
      <c r="Q247" s="246"/>
      <c r="R247" s="246"/>
      <c r="S247" s="246"/>
      <c r="T247" s="24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8" t="s">
        <v>183</v>
      </c>
      <c r="AU247" s="248" t="s">
        <v>92</v>
      </c>
      <c r="AV247" s="13" t="s">
        <v>90</v>
      </c>
      <c r="AW247" s="13" t="s">
        <v>38</v>
      </c>
      <c r="AX247" s="13" t="s">
        <v>82</v>
      </c>
      <c r="AY247" s="248" t="s">
        <v>173</v>
      </c>
    </row>
    <row r="248" s="14" customFormat="1">
      <c r="A248" s="14"/>
      <c r="B248" s="249"/>
      <c r="C248" s="250"/>
      <c r="D248" s="234" t="s">
        <v>183</v>
      </c>
      <c r="E248" s="251" t="s">
        <v>1</v>
      </c>
      <c r="F248" s="252" t="s">
        <v>353</v>
      </c>
      <c r="G248" s="250"/>
      <c r="H248" s="253">
        <v>100</v>
      </c>
      <c r="I248" s="254"/>
      <c r="J248" s="250"/>
      <c r="K248" s="250"/>
      <c r="L248" s="255"/>
      <c r="M248" s="256"/>
      <c r="N248" s="257"/>
      <c r="O248" s="257"/>
      <c r="P248" s="257"/>
      <c r="Q248" s="257"/>
      <c r="R248" s="257"/>
      <c r="S248" s="257"/>
      <c r="T248" s="258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9" t="s">
        <v>183</v>
      </c>
      <c r="AU248" s="259" t="s">
        <v>92</v>
      </c>
      <c r="AV248" s="14" t="s">
        <v>92</v>
      </c>
      <c r="AW248" s="14" t="s">
        <v>38</v>
      </c>
      <c r="AX248" s="14" t="s">
        <v>90</v>
      </c>
      <c r="AY248" s="259" t="s">
        <v>173</v>
      </c>
    </row>
    <row r="249" s="2" customFormat="1" ht="21.75" customHeight="1">
      <c r="A249" s="39"/>
      <c r="B249" s="40"/>
      <c r="C249" s="221" t="s">
        <v>354</v>
      </c>
      <c r="D249" s="221" t="s">
        <v>175</v>
      </c>
      <c r="E249" s="222" t="s">
        <v>355</v>
      </c>
      <c r="F249" s="223" t="s">
        <v>356</v>
      </c>
      <c r="G249" s="224" t="s">
        <v>178</v>
      </c>
      <c r="H249" s="225">
        <v>19</v>
      </c>
      <c r="I249" s="226"/>
      <c r="J249" s="227">
        <f>ROUND(I249*H249,2)</f>
        <v>0</v>
      </c>
      <c r="K249" s="223" t="s">
        <v>179</v>
      </c>
      <c r="L249" s="45"/>
      <c r="M249" s="228" t="s">
        <v>1</v>
      </c>
      <c r="N249" s="229" t="s">
        <v>47</v>
      </c>
      <c r="O249" s="92"/>
      <c r="P249" s="230">
        <f>O249*H249</f>
        <v>0</v>
      </c>
      <c r="Q249" s="230">
        <v>0</v>
      </c>
      <c r="R249" s="230">
        <f>Q249*H249</f>
        <v>0</v>
      </c>
      <c r="S249" s="230">
        <v>0</v>
      </c>
      <c r="T249" s="23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2" t="s">
        <v>101</v>
      </c>
      <c r="AT249" s="232" t="s">
        <v>175</v>
      </c>
      <c r="AU249" s="232" t="s">
        <v>92</v>
      </c>
      <c r="AY249" s="17" t="s">
        <v>173</v>
      </c>
      <c r="BE249" s="233">
        <f>IF(N249="základní",J249,0)</f>
        <v>0</v>
      </c>
      <c r="BF249" s="233">
        <f>IF(N249="snížená",J249,0)</f>
        <v>0</v>
      </c>
      <c r="BG249" s="233">
        <f>IF(N249="zákl. přenesená",J249,0)</f>
        <v>0</v>
      </c>
      <c r="BH249" s="233">
        <f>IF(N249="sníž. přenesená",J249,0)</f>
        <v>0</v>
      </c>
      <c r="BI249" s="233">
        <f>IF(N249="nulová",J249,0)</f>
        <v>0</v>
      </c>
      <c r="BJ249" s="17" t="s">
        <v>90</v>
      </c>
      <c r="BK249" s="233">
        <f>ROUND(I249*H249,2)</f>
        <v>0</v>
      </c>
      <c r="BL249" s="17" t="s">
        <v>101</v>
      </c>
      <c r="BM249" s="232" t="s">
        <v>357</v>
      </c>
    </row>
    <row r="250" s="2" customFormat="1">
      <c r="A250" s="39"/>
      <c r="B250" s="40"/>
      <c r="C250" s="41"/>
      <c r="D250" s="234" t="s">
        <v>181</v>
      </c>
      <c r="E250" s="41"/>
      <c r="F250" s="235" t="s">
        <v>358</v>
      </c>
      <c r="G250" s="41"/>
      <c r="H250" s="41"/>
      <c r="I250" s="236"/>
      <c r="J250" s="41"/>
      <c r="K250" s="41"/>
      <c r="L250" s="45"/>
      <c r="M250" s="237"/>
      <c r="N250" s="238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7" t="s">
        <v>181</v>
      </c>
      <c r="AU250" s="17" t="s">
        <v>92</v>
      </c>
    </row>
    <row r="251" s="13" customFormat="1">
      <c r="A251" s="13"/>
      <c r="B251" s="239"/>
      <c r="C251" s="240"/>
      <c r="D251" s="234" t="s">
        <v>183</v>
      </c>
      <c r="E251" s="241" t="s">
        <v>1</v>
      </c>
      <c r="F251" s="242" t="s">
        <v>184</v>
      </c>
      <c r="G251" s="240"/>
      <c r="H251" s="241" t="s">
        <v>1</v>
      </c>
      <c r="I251" s="243"/>
      <c r="J251" s="240"/>
      <c r="K251" s="240"/>
      <c r="L251" s="244"/>
      <c r="M251" s="245"/>
      <c r="N251" s="246"/>
      <c r="O251" s="246"/>
      <c r="P251" s="246"/>
      <c r="Q251" s="246"/>
      <c r="R251" s="246"/>
      <c r="S251" s="246"/>
      <c r="T251" s="24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8" t="s">
        <v>183</v>
      </c>
      <c r="AU251" s="248" t="s">
        <v>92</v>
      </c>
      <c r="AV251" s="13" t="s">
        <v>90</v>
      </c>
      <c r="AW251" s="13" t="s">
        <v>38</v>
      </c>
      <c r="AX251" s="13" t="s">
        <v>82</v>
      </c>
      <c r="AY251" s="248" t="s">
        <v>173</v>
      </c>
    </row>
    <row r="252" s="13" customFormat="1">
      <c r="A252" s="13"/>
      <c r="B252" s="239"/>
      <c r="C252" s="240"/>
      <c r="D252" s="234" t="s">
        <v>183</v>
      </c>
      <c r="E252" s="241" t="s">
        <v>1</v>
      </c>
      <c r="F252" s="242" t="s">
        <v>185</v>
      </c>
      <c r="G252" s="240"/>
      <c r="H252" s="241" t="s">
        <v>1</v>
      </c>
      <c r="I252" s="243"/>
      <c r="J252" s="240"/>
      <c r="K252" s="240"/>
      <c r="L252" s="244"/>
      <c r="M252" s="245"/>
      <c r="N252" s="246"/>
      <c r="O252" s="246"/>
      <c r="P252" s="246"/>
      <c r="Q252" s="246"/>
      <c r="R252" s="246"/>
      <c r="S252" s="246"/>
      <c r="T252" s="24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8" t="s">
        <v>183</v>
      </c>
      <c r="AU252" s="248" t="s">
        <v>92</v>
      </c>
      <c r="AV252" s="13" t="s">
        <v>90</v>
      </c>
      <c r="AW252" s="13" t="s">
        <v>38</v>
      </c>
      <c r="AX252" s="13" t="s">
        <v>82</v>
      </c>
      <c r="AY252" s="248" t="s">
        <v>173</v>
      </c>
    </row>
    <row r="253" s="14" customFormat="1">
      <c r="A253" s="14"/>
      <c r="B253" s="249"/>
      <c r="C253" s="250"/>
      <c r="D253" s="234" t="s">
        <v>183</v>
      </c>
      <c r="E253" s="251" t="s">
        <v>1</v>
      </c>
      <c r="F253" s="252" t="s">
        <v>359</v>
      </c>
      <c r="G253" s="250"/>
      <c r="H253" s="253">
        <v>19</v>
      </c>
      <c r="I253" s="254"/>
      <c r="J253" s="250"/>
      <c r="K253" s="250"/>
      <c r="L253" s="255"/>
      <c r="M253" s="256"/>
      <c r="N253" s="257"/>
      <c r="O253" s="257"/>
      <c r="P253" s="257"/>
      <c r="Q253" s="257"/>
      <c r="R253" s="257"/>
      <c r="S253" s="257"/>
      <c r="T253" s="258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9" t="s">
        <v>183</v>
      </c>
      <c r="AU253" s="259" t="s">
        <v>92</v>
      </c>
      <c r="AV253" s="14" t="s">
        <v>92</v>
      </c>
      <c r="AW253" s="14" t="s">
        <v>38</v>
      </c>
      <c r="AX253" s="14" t="s">
        <v>90</v>
      </c>
      <c r="AY253" s="259" t="s">
        <v>173</v>
      </c>
    </row>
    <row r="254" s="2" customFormat="1" ht="21.75" customHeight="1">
      <c r="A254" s="39"/>
      <c r="B254" s="40"/>
      <c r="C254" s="221" t="s">
        <v>360</v>
      </c>
      <c r="D254" s="221" t="s">
        <v>175</v>
      </c>
      <c r="E254" s="222" t="s">
        <v>361</v>
      </c>
      <c r="F254" s="223" t="s">
        <v>362</v>
      </c>
      <c r="G254" s="224" t="s">
        <v>178</v>
      </c>
      <c r="H254" s="225">
        <v>7</v>
      </c>
      <c r="I254" s="226"/>
      <c r="J254" s="227">
        <f>ROUND(I254*H254,2)</f>
        <v>0</v>
      </c>
      <c r="K254" s="223" t="s">
        <v>179</v>
      </c>
      <c r="L254" s="45"/>
      <c r="M254" s="228" t="s">
        <v>1</v>
      </c>
      <c r="N254" s="229" t="s">
        <v>47</v>
      </c>
      <c r="O254" s="92"/>
      <c r="P254" s="230">
        <f>O254*H254</f>
        <v>0</v>
      </c>
      <c r="Q254" s="230">
        <v>0</v>
      </c>
      <c r="R254" s="230">
        <f>Q254*H254</f>
        <v>0</v>
      </c>
      <c r="S254" s="230">
        <v>0</v>
      </c>
      <c r="T254" s="23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2" t="s">
        <v>101</v>
      </c>
      <c r="AT254" s="232" t="s">
        <v>175</v>
      </c>
      <c r="AU254" s="232" t="s">
        <v>92</v>
      </c>
      <c r="AY254" s="17" t="s">
        <v>173</v>
      </c>
      <c r="BE254" s="233">
        <f>IF(N254="základní",J254,0)</f>
        <v>0</v>
      </c>
      <c r="BF254" s="233">
        <f>IF(N254="snížená",J254,0)</f>
        <v>0</v>
      </c>
      <c r="BG254" s="233">
        <f>IF(N254="zákl. přenesená",J254,0)</f>
        <v>0</v>
      </c>
      <c r="BH254" s="233">
        <f>IF(N254="sníž. přenesená",J254,0)</f>
        <v>0</v>
      </c>
      <c r="BI254" s="233">
        <f>IF(N254="nulová",J254,0)</f>
        <v>0</v>
      </c>
      <c r="BJ254" s="17" t="s">
        <v>90</v>
      </c>
      <c r="BK254" s="233">
        <f>ROUND(I254*H254,2)</f>
        <v>0</v>
      </c>
      <c r="BL254" s="17" t="s">
        <v>101</v>
      </c>
      <c r="BM254" s="232" t="s">
        <v>363</v>
      </c>
    </row>
    <row r="255" s="2" customFormat="1">
      <c r="A255" s="39"/>
      <c r="B255" s="40"/>
      <c r="C255" s="41"/>
      <c r="D255" s="234" t="s">
        <v>181</v>
      </c>
      <c r="E255" s="41"/>
      <c r="F255" s="235" t="s">
        <v>364</v>
      </c>
      <c r="G255" s="41"/>
      <c r="H255" s="41"/>
      <c r="I255" s="236"/>
      <c r="J255" s="41"/>
      <c r="K255" s="41"/>
      <c r="L255" s="45"/>
      <c r="M255" s="237"/>
      <c r="N255" s="238"/>
      <c r="O255" s="92"/>
      <c r="P255" s="92"/>
      <c r="Q255" s="92"/>
      <c r="R255" s="92"/>
      <c r="S255" s="92"/>
      <c r="T255" s="93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7" t="s">
        <v>181</v>
      </c>
      <c r="AU255" s="17" t="s">
        <v>92</v>
      </c>
    </row>
    <row r="256" s="13" customFormat="1">
      <c r="A256" s="13"/>
      <c r="B256" s="239"/>
      <c r="C256" s="240"/>
      <c r="D256" s="234" t="s">
        <v>183</v>
      </c>
      <c r="E256" s="241" t="s">
        <v>1</v>
      </c>
      <c r="F256" s="242" t="s">
        <v>184</v>
      </c>
      <c r="G256" s="240"/>
      <c r="H256" s="241" t="s">
        <v>1</v>
      </c>
      <c r="I256" s="243"/>
      <c r="J256" s="240"/>
      <c r="K256" s="240"/>
      <c r="L256" s="244"/>
      <c r="M256" s="245"/>
      <c r="N256" s="246"/>
      <c r="O256" s="246"/>
      <c r="P256" s="246"/>
      <c r="Q256" s="246"/>
      <c r="R256" s="246"/>
      <c r="S256" s="246"/>
      <c r="T256" s="24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8" t="s">
        <v>183</v>
      </c>
      <c r="AU256" s="248" t="s">
        <v>92</v>
      </c>
      <c r="AV256" s="13" t="s">
        <v>90</v>
      </c>
      <c r="AW256" s="13" t="s">
        <v>38</v>
      </c>
      <c r="AX256" s="13" t="s">
        <v>82</v>
      </c>
      <c r="AY256" s="248" t="s">
        <v>173</v>
      </c>
    </row>
    <row r="257" s="13" customFormat="1">
      <c r="A257" s="13"/>
      <c r="B257" s="239"/>
      <c r="C257" s="240"/>
      <c r="D257" s="234" t="s">
        <v>183</v>
      </c>
      <c r="E257" s="241" t="s">
        <v>1</v>
      </c>
      <c r="F257" s="242" t="s">
        <v>185</v>
      </c>
      <c r="G257" s="240"/>
      <c r="H257" s="241" t="s">
        <v>1</v>
      </c>
      <c r="I257" s="243"/>
      <c r="J257" s="240"/>
      <c r="K257" s="240"/>
      <c r="L257" s="244"/>
      <c r="M257" s="245"/>
      <c r="N257" s="246"/>
      <c r="O257" s="246"/>
      <c r="P257" s="246"/>
      <c r="Q257" s="246"/>
      <c r="R257" s="246"/>
      <c r="S257" s="246"/>
      <c r="T257" s="247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8" t="s">
        <v>183</v>
      </c>
      <c r="AU257" s="248" t="s">
        <v>92</v>
      </c>
      <c r="AV257" s="13" t="s">
        <v>90</v>
      </c>
      <c r="AW257" s="13" t="s">
        <v>38</v>
      </c>
      <c r="AX257" s="13" t="s">
        <v>82</v>
      </c>
      <c r="AY257" s="248" t="s">
        <v>173</v>
      </c>
    </row>
    <row r="258" s="14" customFormat="1">
      <c r="A258" s="14"/>
      <c r="B258" s="249"/>
      <c r="C258" s="250"/>
      <c r="D258" s="234" t="s">
        <v>183</v>
      </c>
      <c r="E258" s="251" t="s">
        <v>1</v>
      </c>
      <c r="F258" s="252" t="s">
        <v>365</v>
      </c>
      <c r="G258" s="250"/>
      <c r="H258" s="253">
        <v>7</v>
      </c>
      <c r="I258" s="254"/>
      <c r="J258" s="250"/>
      <c r="K258" s="250"/>
      <c r="L258" s="255"/>
      <c r="M258" s="256"/>
      <c r="N258" s="257"/>
      <c r="O258" s="257"/>
      <c r="P258" s="257"/>
      <c r="Q258" s="257"/>
      <c r="R258" s="257"/>
      <c r="S258" s="257"/>
      <c r="T258" s="258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9" t="s">
        <v>183</v>
      </c>
      <c r="AU258" s="259" t="s">
        <v>92</v>
      </c>
      <c r="AV258" s="14" t="s">
        <v>92</v>
      </c>
      <c r="AW258" s="14" t="s">
        <v>38</v>
      </c>
      <c r="AX258" s="14" t="s">
        <v>90</v>
      </c>
      <c r="AY258" s="259" t="s">
        <v>173</v>
      </c>
    </row>
    <row r="259" s="2" customFormat="1" ht="21.75" customHeight="1">
      <c r="A259" s="39"/>
      <c r="B259" s="40"/>
      <c r="C259" s="221" t="s">
        <v>366</v>
      </c>
      <c r="D259" s="221" t="s">
        <v>175</v>
      </c>
      <c r="E259" s="222" t="s">
        <v>367</v>
      </c>
      <c r="F259" s="223" t="s">
        <v>368</v>
      </c>
      <c r="G259" s="224" t="s">
        <v>178</v>
      </c>
      <c r="H259" s="225">
        <v>100</v>
      </c>
      <c r="I259" s="226"/>
      <c r="J259" s="227">
        <f>ROUND(I259*H259,2)</f>
        <v>0</v>
      </c>
      <c r="K259" s="223" t="s">
        <v>179</v>
      </c>
      <c r="L259" s="45"/>
      <c r="M259" s="228" t="s">
        <v>1</v>
      </c>
      <c r="N259" s="229" t="s">
        <v>47</v>
      </c>
      <c r="O259" s="92"/>
      <c r="P259" s="230">
        <f>O259*H259</f>
        <v>0</v>
      </c>
      <c r="Q259" s="230">
        <v>0</v>
      </c>
      <c r="R259" s="230">
        <f>Q259*H259</f>
        <v>0</v>
      </c>
      <c r="S259" s="230">
        <v>0</v>
      </c>
      <c r="T259" s="231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2" t="s">
        <v>101</v>
      </c>
      <c r="AT259" s="232" t="s">
        <v>175</v>
      </c>
      <c r="AU259" s="232" t="s">
        <v>92</v>
      </c>
      <c r="AY259" s="17" t="s">
        <v>173</v>
      </c>
      <c r="BE259" s="233">
        <f>IF(N259="základní",J259,0)</f>
        <v>0</v>
      </c>
      <c r="BF259" s="233">
        <f>IF(N259="snížená",J259,0)</f>
        <v>0</v>
      </c>
      <c r="BG259" s="233">
        <f>IF(N259="zákl. přenesená",J259,0)</f>
        <v>0</v>
      </c>
      <c r="BH259" s="233">
        <f>IF(N259="sníž. přenesená",J259,0)</f>
        <v>0</v>
      </c>
      <c r="BI259" s="233">
        <f>IF(N259="nulová",J259,0)</f>
        <v>0</v>
      </c>
      <c r="BJ259" s="17" t="s">
        <v>90</v>
      </c>
      <c r="BK259" s="233">
        <f>ROUND(I259*H259,2)</f>
        <v>0</v>
      </c>
      <c r="BL259" s="17" t="s">
        <v>101</v>
      </c>
      <c r="BM259" s="232" t="s">
        <v>369</v>
      </c>
    </row>
    <row r="260" s="2" customFormat="1">
      <c r="A260" s="39"/>
      <c r="B260" s="40"/>
      <c r="C260" s="41"/>
      <c r="D260" s="234" t="s">
        <v>181</v>
      </c>
      <c r="E260" s="41"/>
      <c r="F260" s="235" t="s">
        <v>370</v>
      </c>
      <c r="G260" s="41"/>
      <c r="H260" s="41"/>
      <c r="I260" s="236"/>
      <c r="J260" s="41"/>
      <c r="K260" s="41"/>
      <c r="L260" s="45"/>
      <c r="M260" s="237"/>
      <c r="N260" s="238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7" t="s">
        <v>181</v>
      </c>
      <c r="AU260" s="17" t="s">
        <v>92</v>
      </c>
    </row>
    <row r="261" s="13" customFormat="1">
      <c r="A261" s="13"/>
      <c r="B261" s="239"/>
      <c r="C261" s="240"/>
      <c r="D261" s="234" t="s">
        <v>183</v>
      </c>
      <c r="E261" s="241" t="s">
        <v>1</v>
      </c>
      <c r="F261" s="242" t="s">
        <v>184</v>
      </c>
      <c r="G261" s="240"/>
      <c r="H261" s="241" t="s">
        <v>1</v>
      </c>
      <c r="I261" s="243"/>
      <c r="J261" s="240"/>
      <c r="K261" s="240"/>
      <c r="L261" s="244"/>
      <c r="M261" s="245"/>
      <c r="N261" s="246"/>
      <c r="O261" s="246"/>
      <c r="P261" s="246"/>
      <c r="Q261" s="246"/>
      <c r="R261" s="246"/>
      <c r="S261" s="246"/>
      <c r="T261" s="247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8" t="s">
        <v>183</v>
      </c>
      <c r="AU261" s="248" t="s">
        <v>92</v>
      </c>
      <c r="AV261" s="13" t="s">
        <v>90</v>
      </c>
      <c r="AW261" s="13" t="s">
        <v>38</v>
      </c>
      <c r="AX261" s="13" t="s">
        <v>82</v>
      </c>
      <c r="AY261" s="248" t="s">
        <v>173</v>
      </c>
    </row>
    <row r="262" s="13" customFormat="1">
      <c r="A262" s="13"/>
      <c r="B262" s="239"/>
      <c r="C262" s="240"/>
      <c r="D262" s="234" t="s">
        <v>183</v>
      </c>
      <c r="E262" s="241" t="s">
        <v>1</v>
      </c>
      <c r="F262" s="242" t="s">
        <v>185</v>
      </c>
      <c r="G262" s="240"/>
      <c r="H262" s="241" t="s">
        <v>1</v>
      </c>
      <c r="I262" s="243"/>
      <c r="J262" s="240"/>
      <c r="K262" s="240"/>
      <c r="L262" s="244"/>
      <c r="M262" s="245"/>
      <c r="N262" s="246"/>
      <c r="O262" s="246"/>
      <c r="P262" s="246"/>
      <c r="Q262" s="246"/>
      <c r="R262" s="246"/>
      <c r="S262" s="246"/>
      <c r="T262" s="247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8" t="s">
        <v>183</v>
      </c>
      <c r="AU262" s="248" t="s">
        <v>92</v>
      </c>
      <c r="AV262" s="13" t="s">
        <v>90</v>
      </c>
      <c r="AW262" s="13" t="s">
        <v>38</v>
      </c>
      <c r="AX262" s="13" t="s">
        <v>82</v>
      </c>
      <c r="AY262" s="248" t="s">
        <v>173</v>
      </c>
    </row>
    <row r="263" s="14" customFormat="1">
      <c r="A263" s="14"/>
      <c r="B263" s="249"/>
      <c r="C263" s="250"/>
      <c r="D263" s="234" t="s">
        <v>183</v>
      </c>
      <c r="E263" s="251" t="s">
        <v>1</v>
      </c>
      <c r="F263" s="252" t="s">
        <v>353</v>
      </c>
      <c r="G263" s="250"/>
      <c r="H263" s="253">
        <v>100</v>
      </c>
      <c r="I263" s="254"/>
      <c r="J263" s="250"/>
      <c r="K263" s="250"/>
      <c r="L263" s="255"/>
      <c r="M263" s="256"/>
      <c r="N263" s="257"/>
      <c r="O263" s="257"/>
      <c r="P263" s="257"/>
      <c r="Q263" s="257"/>
      <c r="R263" s="257"/>
      <c r="S263" s="257"/>
      <c r="T263" s="258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9" t="s">
        <v>183</v>
      </c>
      <c r="AU263" s="259" t="s">
        <v>92</v>
      </c>
      <c r="AV263" s="14" t="s">
        <v>92</v>
      </c>
      <c r="AW263" s="14" t="s">
        <v>38</v>
      </c>
      <c r="AX263" s="14" t="s">
        <v>90</v>
      </c>
      <c r="AY263" s="259" t="s">
        <v>173</v>
      </c>
    </row>
    <row r="264" s="2" customFormat="1" ht="24.15" customHeight="1">
      <c r="A264" s="39"/>
      <c r="B264" s="40"/>
      <c r="C264" s="221" t="s">
        <v>371</v>
      </c>
      <c r="D264" s="221" t="s">
        <v>175</v>
      </c>
      <c r="E264" s="222" t="s">
        <v>372</v>
      </c>
      <c r="F264" s="223" t="s">
        <v>373</v>
      </c>
      <c r="G264" s="224" t="s">
        <v>178</v>
      </c>
      <c r="H264" s="225">
        <v>5</v>
      </c>
      <c r="I264" s="226"/>
      <c r="J264" s="227">
        <f>ROUND(I264*H264,2)</f>
        <v>0</v>
      </c>
      <c r="K264" s="223" t="s">
        <v>179</v>
      </c>
      <c r="L264" s="45"/>
      <c r="M264" s="228" t="s">
        <v>1</v>
      </c>
      <c r="N264" s="229" t="s">
        <v>47</v>
      </c>
      <c r="O264" s="92"/>
      <c r="P264" s="230">
        <f>O264*H264</f>
        <v>0</v>
      </c>
      <c r="Q264" s="230">
        <v>0</v>
      </c>
      <c r="R264" s="230">
        <f>Q264*H264</f>
        <v>0</v>
      </c>
      <c r="S264" s="230">
        <v>0</v>
      </c>
      <c r="T264" s="231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2" t="s">
        <v>101</v>
      </c>
      <c r="AT264" s="232" t="s">
        <v>175</v>
      </c>
      <c r="AU264" s="232" t="s">
        <v>92</v>
      </c>
      <c r="AY264" s="17" t="s">
        <v>173</v>
      </c>
      <c r="BE264" s="233">
        <f>IF(N264="základní",J264,0)</f>
        <v>0</v>
      </c>
      <c r="BF264" s="233">
        <f>IF(N264="snížená",J264,0)</f>
        <v>0</v>
      </c>
      <c r="BG264" s="233">
        <f>IF(N264="zákl. přenesená",J264,0)</f>
        <v>0</v>
      </c>
      <c r="BH264" s="233">
        <f>IF(N264="sníž. přenesená",J264,0)</f>
        <v>0</v>
      </c>
      <c r="BI264" s="233">
        <f>IF(N264="nulová",J264,0)</f>
        <v>0</v>
      </c>
      <c r="BJ264" s="17" t="s">
        <v>90</v>
      </c>
      <c r="BK264" s="233">
        <f>ROUND(I264*H264,2)</f>
        <v>0</v>
      </c>
      <c r="BL264" s="17" t="s">
        <v>101</v>
      </c>
      <c r="BM264" s="232" t="s">
        <v>374</v>
      </c>
    </row>
    <row r="265" s="2" customFormat="1">
      <c r="A265" s="39"/>
      <c r="B265" s="40"/>
      <c r="C265" s="41"/>
      <c r="D265" s="234" t="s">
        <v>181</v>
      </c>
      <c r="E265" s="41"/>
      <c r="F265" s="235" t="s">
        <v>375</v>
      </c>
      <c r="G265" s="41"/>
      <c r="H265" s="41"/>
      <c r="I265" s="236"/>
      <c r="J265" s="41"/>
      <c r="K265" s="41"/>
      <c r="L265" s="45"/>
      <c r="M265" s="237"/>
      <c r="N265" s="238"/>
      <c r="O265" s="92"/>
      <c r="P265" s="92"/>
      <c r="Q265" s="92"/>
      <c r="R265" s="92"/>
      <c r="S265" s="92"/>
      <c r="T265" s="93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7" t="s">
        <v>181</v>
      </c>
      <c r="AU265" s="17" t="s">
        <v>92</v>
      </c>
    </row>
    <row r="266" s="13" customFormat="1">
      <c r="A266" s="13"/>
      <c r="B266" s="239"/>
      <c r="C266" s="240"/>
      <c r="D266" s="234" t="s">
        <v>183</v>
      </c>
      <c r="E266" s="241" t="s">
        <v>1</v>
      </c>
      <c r="F266" s="242" t="s">
        <v>184</v>
      </c>
      <c r="G266" s="240"/>
      <c r="H266" s="241" t="s">
        <v>1</v>
      </c>
      <c r="I266" s="243"/>
      <c r="J266" s="240"/>
      <c r="K266" s="240"/>
      <c r="L266" s="244"/>
      <c r="M266" s="245"/>
      <c r="N266" s="246"/>
      <c r="O266" s="246"/>
      <c r="P266" s="246"/>
      <c r="Q266" s="246"/>
      <c r="R266" s="246"/>
      <c r="S266" s="246"/>
      <c r="T266" s="247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8" t="s">
        <v>183</v>
      </c>
      <c r="AU266" s="248" t="s">
        <v>92</v>
      </c>
      <c r="AV266" s="13" t="s">
        <v>90</v>
      </c>
      <c r="AW266" s="13" t="s">
        <v>38</v>
      </c>
      <c r="AX266" s="13" t="s">
        <v>82</v>
      </c>
      <c r="AY266" s="248" t="s">
        <v>173</v>
      </c>
    </row>
    <row r="267" s="13" customFormat="1">
      <c r="A267" s="13"/>
      <c r="B267" s="239"/>
      <c r="C267" s="240"/>
      <c r="D267" s="234" t="s">
        <v>183</v>
      </c>
      <c r="E267" s="241" t="s">
        <v>1</v>
      </c>
      <c r="F267" s="242" t="s">
        <v>185</v>
      </c>
      <c r="G267" s="240"/>
      <c r="H267" s="241" t="s">
        <v>1</v>
      </c>
      <c r="I267" s="243"/>
      <c r="J267" s="240"/>
      <c r="K267" s="240"/>
      <c r="L267" s="244"/>
      <c r="M267" s="245"/>
      <c r="N267" s="246"/>
      <c r="O267" s="246"/>
      <c r="P267" s="246"/>
      <c r="Q267" s="246"/>
      <c r="R267" s="246"/>
      <c r="S267" s="246"/>
      <c r="T267" s="247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8" t="s">
        <v>183</v>
      </c>
      <c r="AU267" s="248" t="s">
        <v>92</v>
      </c>
      <c r="AV267" s="13" t="s">
        <v>90</v>
      </c>
      <c r="AW267" s="13" t="s">
        <v>38</v>
      </c>
      <c r="AX267" s="13" t="s">
        <v>82</v>
      </c>
      <c r="AY267" s="248" t="s">
        <v>173</v>
      </c>
    </row>
    <row r="268" s="14" customFormat="1">
      <c r="A268" s="14"/>
      <c r="B268" s="249"/>
      <c r="C268" s="250"/>
      <c r="D268" s="234" t="s">
        <v>183</v>
      </c>
      <c r="E268" s="251" t="s">
        <v>1</v>
      </c>
      <c r="F268" s="252" t="s">
        <v>139</v>
      </c>
      <c r="G268" s="250"/>
      <c r="H268" s="253">
        <v>5</v>
      </c>
      <c r="I268" s="254"/>
      <c r="J268" s="250"/>
      <c r="K268" s="250"/>
      <c r="L268" s="255"/>
      <c r="M268" s="256"/>
      <c r="N268" s="257"/>
      <c r="O268" s="257"/>
      <c r="P268" s="257"/>
      <c r="Q268" s="257"/>
      <c r="R268" s="257"/>
      <c r="S268" s="257"/>
      <c r="T268" s="258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9" t="s">
        <v>183</v>
      </c>
      <c r="AU268" s="259" t="s">
        <v>92</v>
      </c>
      <c r="AV268" s="14" t="s">
        <v>92</v>
      </c>
      <c r="AW268" s="14" t="s">
        <v>38</v>
      </c>
      <c r="AX268" s="14" t="s">
        <v>90</v>
      </c>
      <c r="AY268" s="259" t="s">
        <v>173</v>
      </c>
    </row>
    <row r="269" s="2" customFormat="1" ht="33" customHeight="1">
      <c r="A269" s="39"/>
      <c r="B269" s="40"/>
      <c r="C269" s="221" t="s">
        <v>376</v>
      </c>
      <c r="D269" s="221" t="s">
        <v>175</v>
      </c>
      <c r="E269" s="222" t="s">
        <v>377</v>
      </c>
      <c r="F269" s="223" t="s">
        <v>378</v>
      </c>
      <c r="G269" s="224" t="s">
        <v>178</v>
      </c>
      <c r="H269" s="225">
        <v>7</v>
      </c>
      <c r="I269" s="226"/>
      <c r="J269" s="227">
        <f>ROUND(I269*H269,2)</f>
        <v>0</v>
      </c>
      <c r="K269" s="223" t="s">
        <v>179</v>
      </c>
      <c r="L269" s="45"/>
      <c r="M269" s="228" t="s">
        <v>1</v>
      </c>
      <c r="N269" s="229" t="s">
        <v>47</v>
      </c>
      <c r="O269" s="92"/>
      <c r="P269" s="230">
        <f>O269*H269</f>
        <v>0</v>
      </c>
      <c r="Q269" s="230">
        <v>0</v>
      </c>
      <c r="R269" s="230">
        <f>Q269*H269</f>
        <v>0</v>
      </c>
      <c r="S269" s="230">
        <v>0</v>
      </c>
      <c r="T269" s="231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2" t="s">
        <v>101</v>
      </c>
      <c r="AT269" s="232" t="s">
        <v>175</v>
      </c>
      <c r="AU269" s="232" t="s">
        <v>92</v>
      </c>
      <c r="AY269" s="17" t="s">
        <v>173</v>
      </c>
      <c r="BE269" s="233">
        <f>IF(N269="základní",J269,0)</f>
        <v>0</v>
      </c>
      <c r="BF269" s="233">
        <f>IF(N269="snížená",J269,0)</f>
        <v>0</v>
      </c>
      <c r="BG269" s="233">
        <f>IF(N269="zákl. přenesená",J269,0)</f>
        <v>0</v>
      </c>
      <c r="BH269" s="233">
        <f>IF(N269="sníž. přenesená",J269,0)</f>
        <v>0</v>
      </c>
      <c r="BI269" s="233">
        <f>IF(N269="nulová",J269,0)</f>
        <v>0</v>
      </c>
      <c r="BJ269" s="17" t="s">
        <v>90</v>
      </c>
      <c r="BK269" s="233">
        <f>ROUND(I269*H269,2)</f>
        <v>0</v>
      </c>
      <c r="BL269" s="17" t="s">
        <v>101</v>
      </c>
      <c r="BM269" s="232" t="s">
        <v>379</v>
      </c>
    </row>
    <row r="270" s="2" customFormat="1">
      <c r="A270" s="39"/>
      <c r="B270" s="40"/>
      <c r="C270" s="41"/>
      <c r="D270" s="234" t="s">
        <v>181</v>
      </c>
      <c r="E270" s="41"/>
      <c r="F270" s="235" t="s">
        <v>380</v>
      </c>
      <c r="G270" s="41"/>
      <c r="H270" s="41"/>
      <c r="I270" s="236"/>
      <c r="J270" s="41"/>
      <c r="K270" s="41"/>
      <c r="L270" s="45"/>
      <c r="M270" s="237"/>
      <c r="N270" s="238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7" t="s">
        <v>181</v>
      </c>
      <c r="AU270" s="17" t="s">
        <v>92</v>
      </c>
    </row>
    <row r="271" s="13" customFormat="1">
      <c r="A271" s="13"/>
      <c r="B271" s="239"/>
      <c r="C271" s="240"/>
      <c r="D271" s="234" t="s">
        <v>183</v>
      </c>
      <c r="E271" s="241" t="s">
        <v>1</v>
      </c>
      <c r="F271" s="242" t="s">
        <v>184</v>
      </c>
      <c r="G271" s="240"/>
      <c r="H271" s="241" t="s">
        <v>1</v>
      </c>
      <c r="I271" s="243"/>
      <c r="J271" s="240"/>
      <c r="K271" s="240"/>
      <c r="L271" s="244"/>
      <c r="M271" s="245"/>
      <c r="N271" s="246"/>
      <c r="O271" s="246"/>
      <c r="P271" s="246"/>
      <c r="Q271" s="246"/>
      <c r="R271" s="246"/>
      <c r="S271" s="246"/>
      <c r="T271" s="247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8" t="s">
        <v>183</v>
      </c>
      <c r="AU271" s="248" t="s">
        <v>92</v>
      </c>
      <c r="AV271" s="13" t="s">
        <v>90</v>
      </c>
      <c r="AW271" s="13" t="s">
        <v>38</v>
      </c>
      <c r="AX271" s="13" t="s">
        <v>82</v>
      </c>
      <c r="AY271" s="248" t="s">
        <v>173</v>
      </c>
    </row>
    <row r="272" s="13" customFormat="1">
      <c r="A272" s="13"/>
      <c r="B272" s="239"/>
      <c r="C272" s="240"/>
      <c r="D272" s="234" t="s">
        <v>183</v>
      </c>
      <c r="E272" s="241" t="s">
        <v>1</v>
      </c>
      <c r="F272" s="242" t="s">
        <v>185</v>
      </c>
      <c r="G272" s="240"/>
      <c r="H272" s="241" t="s">
        <v>1</v>
      </c>
      <c r="I272" s="243"/>
      <c r="J272" s="240"/>
      <c r="K272" s="240"/>
      <c r="L272" s="244"/>
      <c r="M272" s="245"/>
      <c r="N272" s="246"/>
      <c r="O272" s="246"/>
      <c r="P272" s="246"/>
      <c r="Q272" s="246"/>
      <c r="R272" s="246"/>
      <c r="S272" s="246"/>
      <c r="T272" s="24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8" t="s">
        <v>183</v>
      </c>
      <c r="AU272" s="248" t="s">
        <v>92</v>
      </c>
      <c r="AV272" s="13" t="s">
        <v>90</v>
      </c>
      <c r="AW272" s="13" t="s">
        <v>38</v>
      </c>
      <c r="AX272" s="13" t="s">
        <v>82</v>
      </c>
      <c r="AY272" s="248" t="s">
        <v>173</v>
      </c>
    </row>
    <row r="273" s="14" customFormat="1">
      <c r="A273" s="14"/>
      <c r="B273" s="249"/>
      <c r="C273" s="250"/>
      <c r="D273" s="234" t="s">
        <v>183</v>
      </c>
      <c r="E273" s="251" t="s">
        <v>1</v>
      </c>
      <c r="F273" s="252" t="s">
        <v>381</v>
      </c>
      <c r="G273" s="250"/>
      <c r="H273" s="253">
        <v>7</v>
      </c>
      <c r="I273" s="254"/>
      <c r="J273" s="250"/>
      <c r="K273" s="250"/>
      <c r="L273" s="255"/>
      <c r="M273" s="256"/>
      <c r="N273" s="257"/>
      <c r="O273" s="257"/>
      <c r="P273" s="257"/>
      <c r="Q273" s="257"/>
      <c r="R273" s="257"/>
      <c r="S273" s="257"/>
      <c r="T273" s="258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9" t="s">
        <v>183</v>
      </c>
      <c r="AU273" s="259" t="s">
        <v>92</v>
      </c>
      <c r="AV273" s="14" t="s">
        <v>92</v>
      </c>
      <c r="AW273" s="14" t="s">
        <v>38</v>
      </c>
      <c r="AX273" s="14" t="s">
        <v>90</v>
      </c>
      <c r="AY273" s="259" t="s">
        <v>173</v>
      </c>
    </row>
    <row r="274" s="2" customFormat="1" ht="24.15" customHeight="1">
      <c r="A274" s="39"/>
      <c r="B274" s="40"/>
      <c r="C274" s="221" t="s">
        <v>382</v>
      </c>
      <c r="D274" s="221" t="s">
        <v>175</v>
      </c>
      <c r="E274" s="222" t="s">
        <v>383</v>
      </c>
      <c r="F274" s="223" t="s">
        <v>384</v>
      </c>
      <c r="G274" s="224" t="s">
        <v>178</v>
      </c>
      <c r="H274" s="225">
        <v>7</v>
      </c>
      <c r="I274" s="226"/>
      <c r="J274" s="227">
        <f>ROUND(I274*H274,2)</f>
        <v>0</v>
      </c>
      <c r="K274" s="223" t="s">
        <v>179</v>
      </c>
      <c r="L274" s="45"/>
      <c r="M274" s="228" t="s">
        <v>1</v>
      </c>
      <c r="N274" s="229" t="s">
        <v>47</v>
      </c>
      <c r="O274" s="92"/>
      <c r="P274" s="230">
        <f>O274*H274</f>
        <v>0</v>
      </c>
      <c r="Q274" s="230">
        <v>0</v>
      </c>
      <c r="R274" s="230">
        <f>Q274*H274</f>
        <v>0</v>
      </c>
      <c r="S274" s="230">
        <v>0</v>
      </c>
      <c r="T274" s="23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2" t="s">
        <v>101</v>
      </c>
      <c r="AT274" s="232" t="s">
        <v>175</v>
      </c>
      <c r="AU274" s="232" t="s">
        <v>92</v>
      </c>
      <c r="AY274" s="17" t="s">
        <v>173</v>
      </c>
      <c r="BE274" s="233">
        <f>IF(N274="základní",J274,0)</f>
        <v>0</v>
      </c>
      <c r="BF274" s="233">
        <f>IF(N274="snížená",J274,0)</f>
        <v>0</v>
      </c>
      <c r="BG274" s="233">
        <f>IF(N274="zákl. přenesená",J274,0)</f>
        <v>0</v>
      </c>
      <c r="BH274" s="233">
        <f>IF(N274="sníž. přenesená",J274,0)</f>
        <v>0</v>
      </c>
      <c r="BI274" s="233">
        <f>IF(N274="nulová",J274,0)</f>
        <v>0</v>
      </c>
      <c r="BJ274" s="17" t="s">
        <v>90</v>
      </c>
      <c r="BK274" s="233">
        <f>ROUND(I274*H274,2)</f>
        <v>0</v>
      </c>
      <c r="BL274" s="17" t="s">
        <v>101</v>
      </c>
      <c r="BM274" s="232" t="s">
        <v>385</v>
      </c>
    </row>
    <row r="275" s="2" customFormat="1">
      <c r="A275" s="39"/>
      <c r="B275" s="40"/>
      <c r="C275" s="41"/>
      <c r="D275" s="234" t="s">
        <v>181</v>
      </c>
      <c r="E275" s="41"/>
      <c r="F275" s="235" t="s">
        <v>386</v>
      </c>
      <c r="G275" s="41"/>
      <c r="H275" s="41"/>
      <c r="I275" s="236"/>
      <c r="J275" s="41"/>
      <c r="K275" s="41"/>
      <c r="L275" s="45"/>
      <c r="M275" s="237"/>
      <c r="N275" s="238"/>
      <c r="O275" s="92"/>
      <c r="P275" s="92"/>
      <c r="Q275" s="92"/>
      <c r="R275" s="92"/>
      <c r="S275" s="92"/>
      <c r="T275" s="93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7" t="s">
        <v>181</v>
      </c>
      <c r="AU275" s="17" t="s">
        <v>92</v>
      </c>
    </row>
    <row r="276" s="13" customFormat="1">
      <c r="A276" s="13"/>
      <c r="B276" s="239"/>
      <c r="C276" s="240"/>
      <c r="D276" s="234" t="s">
        <v>183</v>
      </c>
      <c r="E276" s="241" t="s">
        <v>1</v>
      </c>
      <c r="F276" s="242" t="s">
        <v>184</v>
      </c>
      <c r="G276" s="240"/>
      <c r="H276" s="241" t="s">
        <v>1</v>
      </c>
      <c r="I276" s="243"/>
      <c r="J276" s="240"/>
      <c r="K276" s="240"/>
      <c r="L276" s="244"/>
      <c r="M276" s="245"/>
      <c r="N276" s="246"/>
      <c r="O276" s="246"/>
      <c r="P276" s="246"/>
      <c r="Q276" s="246"/>
      <c r="R276" s="246"/>
      <c r="S276" s="246"/>
      <c r="T276" s="247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8" t="s">
        <v>183</v>
      </c>
      <c r="AU276" s="248" t="s">
        <v>92</v>
      </c>
      <c r="AV276" s="13" t="s">
        <v>90</v>
      </c>
      <c r="AW276" s="13" t="s">
        <v>38</v>
      </c>
      <c r="AX276" s="13" t="s">
        <v>82</v>
      </c>
      <c r="AY276" s="248" t="s">
        <v>173</v>
      </c>
    </row>
    <row r="277" s="13" customFormat="1">
      <c r="A277" s="13"/>
      <c r="B277" s="239"/>
      <c r="C277" s="240"/>
      <c r="D277" s="234" t="s">
        <v>183</v>
      </c>
      <c r="E277" s="241" t="s">
        <v>1</v>
      </c>
      <c r="F277" s="242" t="s">
        <v>185</v>
      </c>
      <c r="G277" s="240"/>
      <c r="H277" s="241" t="s">
        <v>1</v>
      </c>
      <c r="I277" s="243"/>
      <c r="J277" s="240"/>
      <c r="K277" s="240"/>
      <c r="L277" s="244"/>
      <c r="M277" s="245"/>
      <c r="N277" s="246"/>
      <c r="O277" s="246"/>
      <c r="P277" s="246"/>
      <c r="Q277" s="246"/>
      <c r="R277" s="246"/>
      <c r="S277" s="246"/>
      <c r="T277" s="24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8" t="s">
        <v>183</v>
      </c>
      <c r="AU277" s="248" t="s">
        <v>92</v>
      </c>
      <c r="AV277" s="13" t="s">
        <v>90</v>
      </c>
      <c r="AW277" s="13" t="s">
        <v>38</v>
      </c>
      <c r="AX277" s="13" t="s">
        <v>82</v>
      </c>
      <c r="AY277" s="248" t="s">
        <v>173</v>
      </c>
    </row>
    <row r="278" s="14" customFormat="1">
      <c r="A278" s="14"/>
      <c r="B278" s="249"/>
      <c r="C278" s="250"/>
      <c r="D278" s="234" t="s">
        <v>183</v>
      </c>
      <c r="E278" s="251" t="s">
        <v>1</v>
      </c>
      <c r="F278" s="252" t="s">
        <v>381</v>
      </c>
      <c r="G278" s="250"/>
      <c r="H278" s="253">
        <v>7</v>
      </c>
      <c r="I278" s="254"/>
      <c r="J278" s="250"/>
      <c r="K278" s="250"/>
      <c r="L278" s="255"/>
      <c r="M278" s="256"/>
      <c r="N278" s="257"/>
      <c r="O278" s="257"/>
      <c r="P278" s="257"/>
      <c r="Q278" s="257"/>
      <c r="R278" s="257"/>
      <c r="S278" s="257"/>
      <c r="T278" s="258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9" t="s">
        <v>183</v>
      </c>
      <c r="AU278" s="259" t="s">
        <v>92</v>
      </c>
      <c r="AV278" s="14" t="s">
        <v>92</v>
      </c>
      <c r="AW278" s="14" t="s">
        <v>38</v>
      </c>
      <c r="AX278" s="14" t="s">
        <v>90</v>
      </c>
      <c r="AY278" s="259" t="s">
        <v>173</v>
      </c>
    </row>
    <row r="279" s="2" customFormat="1" ht="24.15" customHeight="1">
      <c r="A279" s="39"/>
      <c r="B279" s="40"/>
      <c r="C279" s="221" t="s">
        <v>387</v>
      </c>
      <c r="D279" s="221" t="s">
        <v>175</v>
      </c>
      <c r="E279" s="222" t="s">
        <v>388</v>
      </c>
      <c r="F279" s="223" t="s">
        <v>389</v>
      </c>
      <c r="G279" s="224" t="s">
        <v>178</v>
      </c>
      <c r="H279" s="225">
        <v>12</v>
      </c>
      <c r="I279" s="226"/>
      <c r="J279" s="227">
        <f>ROUND(I279*H279,2)</f>
        <v>0</v>
      </c>
      <c r="K279" s="223" t="s">
        <v>179</v>
      </c>
      <c r="L279" s="45"/>
      <c r="M279" s="228" t="s">
        <v>1</v>
      </c>
      <c r="N279" s="229" t="s">
        <v>47</v>
      </c>
      <c r="O279" s="92"/>
      <c r="P279" s="230">
        <f>O279*H279</f>
        <v>0</v>
      </c>
      <c r="Q279" s="230">
        <v>0</v>
      </c>
      <c r="R279" s="230">
        <f>Q279*H279</f>
        <v>0</v>
      </c>
      <c r="S279" s="230">
        <v>0</v>
      </c>
      <c r="T279" s="23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2" t="s">
        <v>101</v>
      </c>
      <c r="AT279" s="232" t="s">
        <v>175</v>
      </c>
      <c r="AU279" s="232" t="s">
        <v>92</v>
      </c>
      <c r="AY279" s="17" t="s">
        <v>173</v>
      </c>
      <c r="BE279" s="233">
        <f>IF(N279="základní",J279,0)</f>
        <v>0</v>
      </c>
      <c r="BF279" s="233">
        <f>IF(N279="snížená",J279,0)</f>
        <v>0</v>
      </c>
      <c r="BG279" s="233">
        <f>IF(N279="zákl. přenesená",J279,0)</f>
        <v>0</v>
      </c>
      <c r="BH279" s="233">
        <f>IF(N279="sníž. přenesená",J279,0)</f>
        <v>0</v>
      </c>
      <c r="BI279" s="233">
        <f>IF(N279="nulová",J279,0)</f>
        <v>0</v>
      </c>
      <c r="BJ279" s="17" t="s">
        <v>90</v>
      </c>
      <c r="BK279" s="233">
        <f>ROUND(I279*H279,2)</f>
        <v>0</v>
      </c>
      <c r="BL279" s="17" t="s">
        <v>101</v>
      </c>
      <c r="BM279" s="232" t="s">
        <v>390</v>
      </c>
    </row>
    <row r="280" s="2" customFormat="1">
      <c r="A280" s="39"/>
      <c r="B280" s="40"/>
      <c r="C280" s="41"/>
      <c r="D280" s="234" t="s">
        <v>181</v>
      </c>
      <c r="E280" s="41"/>
      <c r="F280" s="235" t="s">
        <v>391</v>
      </c>
      <c r="G280" s="41"/>
      <c r="H280" s="41"/>
      <c r="I280" s="236"/>
      <c r="J280" s="41"/>
      <c r="K280" s="41"/>
      <c r="L280" s="45"/>
      <c r="M280" s="237"/>
      <c r="N280" s="238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7" t="s">
        <v>181</v>
      </c>
      <c r="AU280" s="17" t="s">
        <v>92</v>
      </c>
    </row>
    <row r="281" s="13" customFormat="1">
      <c r="A281" s="13"/>
      <c r="B281" s="239"/>
      <c r="C281" s="240"/>
      <c r="D281" s="234" t="s">
        <v>183</v>
      </c>
      <c r="E281" s="241" t="s">
        <v>1</v>
      </c>
      <c r="F281" s="242" t="s">
        <v>184</v>
      </c>
      <c r="G281" s="240"/>
      <c r="H281" s="241" t="s">
        <v>1</v>
      </c>
      <c r="I281" s="243"/>
      <c r="J281" s="240"/>
      <c r="K281" s="240"/>
      <c r="L281" s="244"/>
      <c r="M281" s="245"/>
      <c r="N281" s="246"/>
      <c r="O281" s="246"/>
      <c r="P281" s="246"/>
      <c r="Q281" s="246"/>
      <c r="R281" s="246"/>
      <c r="S281" s="246"/>
      <c r="T281" s="24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8" t="s">
        <v>183</v>
      </c>
      <c r="AU281" s="248" t="s">
        <v>92</v>
      </c>
      <c r="AV281" s="13" t="s">
        <v>90</v>
      </c>
      <c r="AW281" s="13" t="s">
        <v>38</v>
      </c>
      <c r="AX281" s="13" t="s">
        <v>82</v>
      </c>
      <c r="AY281" s="248" t="s">
        <v>173</v>
      </c>
    </row>
    <row r="282" s="13" customFormat="1">
      <c r="A282" s="13"/>
      <c r="B282" s="239"/>
      <c r="C282" s="240"/>
      <c r="D282" s="234" t="s">
        <v>183</v>
      </c>
      <c r="E282" s="241" t="s">
        <v>1</v>
      </c>
      <c r="F282" s="242" t="s">
        <v>185</v>
      </c>
      <c r="G282" s="240"/>
      <c r="H282" s="241" t="s">
        <v>1</v>
      </c>
      <c r="I282" s="243"/>
      <c r="J282" s="240"/>
      <c r="K282" s="240"/>
      <c r="L282" s="244"/>
      <c r="M282" s="245"/>
      <c r="N282" s="246"/>
      <c r="O282" s="246"/>
      <c r="P282" s="246"/>
      <c r="Q282" s="246"/>
      <c r="R282" s="246"/>
      <c r="S282" s="246"/>
      <c r="T282" s="247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8" t="s">
        <v>183</v>
      </c>
      <c r="AU282" s="248" t="s">
        <v>92</v>
      </c>
      <c r="AV282" s="13" t="s">
        <v>90</v>
      </c>
      <c r="AW282" s="13" t="s">
        <v>38</v>
      </c>
      <c r="AX282" s="13" t="s">
        <v>82</v>
      </c>
      <c r="AY282" s="248" t="s">
        <v>173</v>
      </c>
    </row>
    <row r="283" s="14" customFormat="1">
      <c r="A283" s="14"/>
      <c r="B283" s="249"/>
      <c r="C283" s="250"/>
      <c r="D283" s="234" t="s">
        <v>183</v>
      </c>
      <c r="E283" s="251" t="s">
        <v>1</v>
      </c>
      <c r="F283" s="252" t="s">
        <v>392</v>
      </c>
      <c r="G283" s="250"/>
      <c r="H283" s="253">
        <v>12</v>
      </c>
      <c r="I283" s="254"/>
      <c r="J283" s="250"/>
      <c r="K283" s="250"/>
      <c r="L283" s="255"/>
      <c r="M283" s="256"/>
      <c r="N283" s="257"/>
      <c r="O283" s="257"/>
      <c r="P283" s="257"/>
      <c r="Q283" s="257"/>
      <c r="R283" s="257"/>
      <c r="S283" s="257"/>
      <c r="T283" s="258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9" t="s">
        <v>183</v>
      </c>
      <c r="AU283" s="259" t="s">
        <v>92</v>
      </c>
      <c r="AV283" s="14" t="s">
        <v>92</v>
      </c>
      <c r="AW283" s="14" t="s">
        <v>38</v>
      </c>
      <c r="AX283" s="14" t="s">
        <v>90</v>
      </c>
      <c r="AY283" s="259" t="s">
        <v>173</v>
      </c>
    </row>
    <row r="284" s="2" customFormat="1" ht="24.15" customHeight="1">
      <c r="A284" s="39"/>
      <c r="B284" s="40"/>
      <c r="C284" s="221" t="s">
        <v>393</v>
      </c>
      <c r="D284" s="221" t="s">
        <v>175</v>
      </c>
      <c r="E284" s="222" t="s">
        <v>394</v>
      </c>
      <c r="F284" s="223" t="s">
        <v>395</v>
      </c>
      <c r="G284" s="224" t="s">
        <v>178</v>
      </c>
      <c r="H284" s="225">
        <v>7</v>
      </c>
      <c r="I284" s="226"/>
      <c r="J284" s="227">
        <f>ROUND(I284*H284,2)</f>
        <v>0</v>
      </c>
      <c r="K284" s="223" t="s">
        <v>179</v>
      </c>
      <c r="L284" s="45"/>
      <c r="M284" s="228" t="s">
        <v>1</v>
      </c>
      <c r="N284" s="229" t="s">
        <v>47</v>
      </c>
      <c r="O284" s="92"/>
      <c r="P284" s="230">
        <f>O284*H284</f>
        <v>0</v>
      </c>
      <c r="Q284" s="230">
        <v>0</v>
      </c>
      <c r="R284" s="230">
        <f>Q284*H284</f>
        <v>0</v>
      </c>
      <c r="S284" s="230">
        <v>0</v>
      </c>
      <c r="T284" s="23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2" t="s">
        <v>101</v>
      </c>
      <c r="AT284" s="232" t="s">
        <v>175</v>
      </c>
      <c r="AU284" s="232" t="s">
        <v>92</v>
      </c>
      <c r="AY284" s="17" t="s">
        <v>173</v>
      </c>
      <c r="BE284" s="233">
        <f>IF(N284="základní",J284,0)</f>
        <v>0</v>
      </c>
      <c r="BF284" s="233">
        <f>IF(N284="snížená",J284,0)</f>
        <v>0</v>
      </c>
      <c r="BG284" s="233">
        <f>IF(N284="zákl. přenesená",J284,0)</f>
        <v>0</v>
      </c>
      <c r="BH284" s="233">
        <f>IF(N284="sníž. přenesená",J284,0)</f>
        <v>0</v>
      </c>
      <c r="BI284" s="233">
        <f>IF(N284="nulová",J284,0)</f>
        <v>0</v>
      </c>
      <c r="BJ284" s="17" t="s">
        <v>90</v>
      </c>
      <c r="BK284" s="233">
        <f>ROUND(I284*H284,2)</f>
        <v>0</v>
      </c>
      <c r="BL284" s="17" t="s">
        <v>101</v>
      </c>
      <c r="BM284" s="232" t="s">
        <v>396</v>
      </c>
    </row>
    <row r="285" s="2" customFormat="1">
      <c r="A285" s="39"/>
      <c r="B285" s="40"/>
      <c r="C285" s="41"/>
      <c r="D285" s="234" t="s">
        <v>181</v>
      </c>
      <c r="E285" s="41"/>
      <c r="F285" s="235" t="s">
        <v>397</v>
      </c>
      <c r="G285" s="41"/>
      <c r="H285" s="41"/>
      <c r="I285" s="236"/>
      <c r="J285" s="41"/>
      <c r="K285" s="41"/>
      <c r="L285" s="45"/>
      <c r="M285" s="237"/>
      <c r="N285" s="238"/>
      <c r="O285" s="92"/>
      <c r="P285" s="92"/>
      <c r="Q285" s="92"/>
      <c r="R285" s="92"/>
      <c r="S285" s="92"/>
      <c r="T285" s="93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7" t="s">
        <v>181</v>
      </c>
      <c r="AU285" s="17" t="s">
        <v>92</v>
      </c>
    </row>
    <row r="286" s="13" customFormat="1">
      <c r="A286" s="13"/>
      <c r="B286" s="239"/>
      <c r="C286" s="240"/>
      <c r="D286" s="234" t="s">
        <v>183</v>
      </c>
      <c r="E286" s="241" t="s">
        <v>1</v>
      </c>
      <c r="F286" s="242" t="s">
        <v>184</v>
      </c>
      <c r="G286" s="240"/>
      <c r="H286" s="241" t="s">
        <v>1</v>
      </c>
      <c r="I286" s="243"/>
      <c r="J286" s="240"/>
      <c r="K286" s="240"/>
      <c r="L286" s="244"/>
      <c r="M286" s="245"/>
      <c r="N286" s="246"/>
      <c r="O286" s="246"/>
      <c r="P286" s="246"/>
      <c r="Q286" s="246"/>
      <c r="R286" s="246"/>
      <c r="S286" s="246"/>
      <c r="T286" s="24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8" t="s">
        <v>183</v>
      </c>
      <c r="AU286" s="248" t="s">
        <v>92</v>
      </c>
      <c r="AV286" s="13" t="s">
        <v>90</v>
      </c>
      <c r="AW286" s="13" t="s">
        <v>38</v>
      </c>
      <c r="AX286" s="13" t="s">
        <v>82</v>
      </c>
      <c r="AY286" s="248" t="s">
        <v>173</v>
      </c>
    </row>
    <row r="287" s="13" customFormat="1">
      <c r="A287" s="13"/>
      <c r="B287" s="239"/>
      <c r="C287" s="240"/>
      <c r="D287" s="234" t="s">
        <v>183</v>
      </c>
      <c r="E287" s="241" t="s">
        <v>1</v>
      </c>
      <c r="F287" s="242" t="s">
        <v>185</v>
      </c>
      <c r="G287" s="240"/>
      <c r="H287" s="241" t="s">
        <v>1</v>
      </c>
      <c r="I287" s="243"/>
      <c r="J287" s="240"/>
      <c r="K287" s="240"/>
      <c r="L287" s="244"/>
      <c r="M287" s="245"/>
      <c r="N287" s="246"/>
      <c r="O287" s="246"/>
      <c r="P287" s="246"/>
      <c r="Q287" s="246"/>
      <c r="R287" s="246"/>
      <c r="S287" s="246"/>
      <c r="T287" s="24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8" t="s">
        <v>183</v>
      </c>
      <c r="AU287" s="248" t="s">
        <v>92</v>
      </c>
      <c r="AV287" s="13" t="s">
        <v>90</v>
      </c>
      <c r="AW287" s="13" t="s">
        <v>38</v>
      </c>
      <c r="AX287" s="13" t="s">
        <v>82</v>
      </c>
      <c r="AY287" s="248" t="s">
        <v>173</v>
      </c>
    </row>
    <row r="288" s="14" customFormat="1">
      <c r="A288" s="14"/>
      <c r="B288" s="249"/>
      <c r="C288" s="250"/>
      <c r="D288" s="234" t="s">
        <v>183</v>
      </c>
      <c r="E288" s="251" t="s">
        <v>1</v>
      </c>
      <c r="F288" s="252" t="s">
        <v>381</v>
      </c>
      <c r="G288" s="250"/>
      <c r="H288" s="253">
        <v>7</v>
      </c>
      <c r="I288" s="254"/>
      <c r="J288" s="250"/>
      <c r="K288" s="250"/>
      <c r="L288" s="255"/>
      <c r="M288" s="256"/>
      <c r="N288" s="257"/>
      <c r="O288" s="257"/>
      <c r="P288" s="257"/>
      <c r="Q288" s="257"/>
      <c r="R288" s="257"/>
      <c r="S288" s="257"/>
      <c r="T288" s="258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9" t="s">
        <v>183</v>
      </c>
      <c r="AU288" s="259" t="s">
        <v>92</v>
      </c>
      <c r="AV288" s="14" t="s">
        <v>92</v>
      </c>
      <c r="AW288" s="14" t="s">
        <v>38</v>
      </c>
      <c r="AX288" s="14" t="s">
        <v>90</v>
      </c>
      <c r="AY288" s="259" t="s">
        <v>173</v>
      </c>
    </row>
    <row r="289" s="2" customFormat="1" ht="24.15" customHeight="1">
      <c r="A289" s="39"/>
      <c r="B289" s="40"/>
      <c r="C289" s="221" t="s">
        <v>398</v>
      </c>
      <c r="D289" s="221" t="s">
        <v>175</v>
      </c>
      <c r="E289" s="222" t="s">
        <v>399</v>
      </c>
      <c r="F289" s="223" t="s">
        <v>400</v>
      </c>
      <c r="G289" s="224" t="s">
        <v>178</v>
      </c>
      <c r="H289" s="225">
        <v>5</v>
      </c>
      <c r="I289" s="226"/>
      <c r="J289" s="227">
        <f>ROUND(I289*H289,2)</f>
        <v>0</v>
      </c>
      <c r="K289" s="223" t="s">
        <v>179</v>
      </c>
      <c r="L289" s="45"/>
      <c r="M289" s="228" t="s">
        <v>1</v>
      </c>
      <c r="N289" s="229" t="s">
        <v>47</v>
      </c>
      <c r="O289" s="92"/>
      <c r="P289" s="230">
        <f>O289*H289</f>
        <v>0</v>
      </c>
      <c r="Q289" s="230">
        <v>0</v>
      </c>
      <c r="R289" s="230">
        <f>Q289*H289</f>
        <v>0</v>
      </c>
      <c r="S289" s="230">
        <v>0</v>
      </c>
      <c r="T289" s="231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2" t="s">
        <v>101</v>
      </c>
      <c r="AT289" s="232" t="s">
        <v>175</v>
      </c>
      <c r="AU289" s="232" t="s">
        <v>92</v>
      </c>
      <c r="AY289" s="17" t="s">
        <v>173</v>
      </c>
      <c r="BE289" s="233">
        <f>IF(N289="základní",J289,0)</f>
        <v>0</v>
      </c>
      <c r="BF289" s="233">
        <f>IF(N289="snížená",J289,0)</f>
        <v>0</v>
      </c>
      <c r="BG289" s="233">
        <f>IF(N289="zákl. přenesená",J289,0)</f>
        <v>0</v>
      </c>
      <c r="BH289" s="233">
        <f>IF(N289="sníž. přenesená",J289,0)</f>
        <v>0</v>
      </c>
      <c r="BI289" s="233">
        <f>IF(N289="nulová",J289,0)</f>
        <v>0</v>
      </c>
      <c r="BJ289" s="17" t="s">
        <v>90</v>
      </c>
      <c r="BK289" s="233">
        <f>ROUND(I289*H289,2)</f>
        <v>0</v>
      </c>
      <c r="BL289" s="17" t="s">
        <v>101</v>
      </c>
      <c r="BM289" s="232" t="s">
        <v>401</v>
      </c>
    </row>
    <row r="290" s="2" customFormat="1">
      <c r="A290" s="39"/>
      <c r="B290" s="40"/>
      <c r="C290" s="41"/>
      <c r="D290" s="234" t="s">
        <v>181</v>
      </c>
      <c r="E290" s="41"/>
      <c r="F290" s="235" t="s">
        <v>402</v>
      </c>
      <c r="G290" s="41"/>
      <c r="H290" s="41"/>
      <c r="I290" s="236"/>
      <c r="J290" s="41"/>
      <c r="K290" s="41"/>
      <c r="L290" s="45"/>
      <c r="M290" s="237"/>
      <c r="N290" s="238"/>
      <c r="O290" s="92"/>
      <c r="P290" s="92"/>
      <c r="Q290" s="92"/>
      <c r="R290" s="92"/>
      <c r="S290" s="92"/>
      <c r="T290" s="93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7" t="s">
        <v>181</v>
      </c>
      <c r="AU290" s="17" t="s">
        <v>92</v>
      </c>
    </row>
    <row r="291" s="13" customFormat="1">
      <c r="A291" s="13"/>
      <c r="B291" s="239"/>
      <c r="C291" s="240"/>
      <c r="D291" s="234" t="s">
        <v>183</v>
      </c>
      <c r="E291" s="241" t="s">
        <v>1</v>
      </c>
      <c r="F291" s="242" t="s">
        <v>184</v>
      </c>
      <c r="G291" s="240"/>
      <c r="H291" s="241" t="s">
        <v>1</v>
      </c>
      <c r="I291" s="243"/>
      <c r="J291" s="240"/>
      <c r="K291" s="240"/>
      <c r="L291" s="244"/>
      <c r="M291" s="245"/>
      <c r="N291" s="246"/>
      <c r="O291" s="246"/>
      <c r="P291" s="246"/>
      <c r="Q291" s="246"/>
      <c r="R291" s="246"/>
      <c r="S291" s="246"/>
      <c r="T291" s="247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8" t="s">
        <v>183</v>
      </c>
      <c r="AU291" s="248" t="s">
        <v>92</v>
      </c>
      <c r="AV291" s="13" t="s">
        <v>90</v>
      </c>
      <c r="AW291" s="13" t="s">
        <v>38</v>
      </c>
      <c r="AX291" s="13" t="s">
        <v>82</v>
      </c>
      <c r="AY291" s="248" t="s">
        <v>173</v>
      </c>
    </row>
    <row r="292" s="13" customFormat="1">
      <c r="A292" s="13"/>
      <c r="B292" s="239"/>
      <c r="C292" s="240"/>
      <c r="D292" s="234" t="s">
        <v>183</v>
      </c>
      <c r="E292" s="241" t="s">
        <v>1</v>
      </c>
      <c r="F292" s="242" t="s">
        <v>185</v>
      </c>
      <c r="G292" s="240"/>
      <c r="H292" s="241" t="s">
        <v>1</v>
      </c>
      <c r="I292" s="243"/>
      <c r="J292" s="240"/>
      <c r="K292" s="240"/>
      <c r="L292" s="244"/>
      <c r="M292" s="245"/>
      <c r="N292" s="246"/>
      <c r="O292" s="246"/>
      <c r="P292" s="246"/>
      <c r="Q292" s="246"/>
      <c r="R292" s="246"/>
      <c r="S292" s="246"/>
      <c r="T292" s="247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8" t="s">
        <v>183</v>
      </c>
      <c r="AU292" s="248" t="s">
        <v>92</v>
      </c>
      <c r="AV292" s="13" t="s">
        <v>90</v>
      </c>
      <c r="AW292" s="13" t="s">
        <v>38</v>
      </c>
      <c r="AX292" s="13" t="s">
        <v>82</v>
      </c>
      <c r="AY292" s="248" t="s">
        <v>173</v>
      </c>
    </row>
    <row r="293" s="14" customFormat="1">
      <c r="A293" s="14"/>
      <c r="B293" s="249"/>
      <c r="C293" s="250"/>
      <c r="D293" s="234" t="s">
        <v>183</v>
      </c>
      <c r="E293" s="251" t="s">
        <v>1</v>
      </c>
      <c r="F293" s="252" t="s">
        <v>139</v>
      </c>
      <c r="G293" s="250"/>
      <c r="H293" s="253">
        <v>5</v>
      </c>
      <c r="I293" s="254"/>
      <c r="J293" s="250"/>
      <c r="K293" s="250"/>
      <c r="L293" s="255"/>
      <c r="M293" s="256"/>
      <c r="N293" s="257"/>
      <c r="O293" s="257"/>
      <c r="P293" s="257"/>
      <c r="Q293" s="257"/>
      <c r="R293" s="257"/>
      <c r="S293" s="257"/>
      <c r="T293" s="258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9" t="s">
        <v>183</v>
      </c>
      <c r="AU293" s="259" t="s">
        <v>92</v>
      </c>
      <c r="AV293" s="14" t="s">
        <v>92</v>
      </c>
      <c r="AW293" s="14" t="s">
        <v>38</v>
      </c>
      <c r="AX293" s="14" t="s">
        <v>90</v>
      </c>
      <c r="AY293" s="259" t="s">
        <v>173</v>
      </c>
    </row>
    <row r="294" s="2" customFormat="1" ht="33" customHeight="1">
      <c r="A294" s="39"/>
      <c r="B294" s="40"/>
      <c r="C294" s="221" t="s">
        <v>403</v>
      </c>
      <c r="D294" s="221" t="s">
        <v>175</v>
      </c>
      <c r="E294" s="222" t="s">
        <v>404</v>
      </c>
      <c r="F294" s="223" t="s">
        <v>405</v>
      </c>
      <c r="G294" s="224" t="s">
        <v>178</v>
      </c>
      <c r="H294" s="225">
        <v>7</v>
      </c>
      <c r="I294" s="226"/>
      <c r="J294" s="227">
        <f>ROUND(I294*H294,2)</f>
        <v>0</v>
      </c>
      <c r="K294" s="223" t="s">
        <v>179</v>
      </c>
      <c r="L294" s="45"/>
      <c r="M294" s="228" t="s">
        <v>1</v>
      </c>
      <c r="N294" s="229" t="s">
        <v>47</v>
      </c>
      <c r="O294" s="92"/>
      <c r="P294" s="230">
        <f>O294*H294</f>
        <v>0</v>
      </c>
      <c r="Q294" s="230">
        <v>0</v>
      </c>
      <c r="R294" s="230">
        <f>Q294*H294</f>
        <v>0</v>
      </c>
      <c r="S294" s="230">
        <v>0</v>
      </c>
      <c r="T294" s="23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2" t="s">
        <v>101</v>
      </c>
      <c r="AT294" s="232" t="s">
        <v>175</v>
      </c>
      <c r="AU294" s="232" t="s">
        <v>92</v>
      </c>
      <c r="AY294" s="17" t="s">
        <v>173</v>
      </c>
      <c r="BE294" s="233">
        <f>IF(N294="základní",J294,0)</f>
        <v>0</v>
      </c>
      <c r="BF294" s="233">
        <f>IF(N294="snížená",J294,0)</f>
        <v>0</v>
      </c>
      <c r="BG294" s="233">
        <f>IF(N294="zákl. přenesená",J294,0)</f>
        <v>0</v>
      </c>
      <c r="BH294" s="233">
        <f>IF(N294="sníž. přenesená",J294,0)</f>
        <v>0</v>
      </c>
      <c r="BI294" s="233">
        <f>IF(N294="nulová",J294,0)</f>
        <v>0</v>
      </c>
      <c r="BJ294" s="17" t="s">
        <v>90</v>
      </c>
      <c r="BK294" s="233">
        <f>ROUND(I294*H294,2)</f>
        <v>0</v>
      </c>
      <c r="BL294" s="17" t="s">
        <v>101</v>
      </c>
      <c r="BM294" s="232" t="s">
        <v>406</v>
      </c>
    </row>
    <row r="295" s="2" customFormat="1">
      <c r="A295" s="39"/>
      <c r="B295" s="40"/>
      <c r="C295" s="41"/>
      <c r="D295" s="234" t="s">
        <v>181</v>
      </c>
      <c r="E295" s="41"/>
      <c r="F295" s="235" t="s">
        <v>407</v>
      </c>
      <c r="G295" s="41"/>
      <c r="H295" s="41"/>
      <c r="I295" s="236"/>
      <c r="J295" s="41"/>
      <c r="K295" s="41"/>
      <c r="L295" s="45"/>
      <c r="M295" s="237"/>
      <c r="N295" s="238"/>
      <c r="O295" s="92"/>
      <c r="P295" s="92"/>
      <c r="Q295" s="92"/>
      <c r="R295" s="92"/>
      <c r="S295" s="92"/>
      <c r="T295" s="93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7" t="s">
        <v>181</v>
      </c>
      <c r="AU295" s="17" t="s">
        <v>92</v>
      </c>
    </row>
    <row r="296" s="13" customFormat="1">
      <c r="A296" s="13"/>
      <c r="B296" s="239"/>
      <c r="C296" s="240"/>
      <c r="D296" s="234" t="s">
        <v>183</v>
      </c>
      <c r="E296" s="241" t="s">
        <v>1</v>
      </c>
      <c r="F296" s="242" t="s">
        <v>184</v>
      </c>
      <c r="G296" s="240"/>
      <c r="H296" s="241" t="s">
        <v>1</v>
      </c>
      <c r="I296" s="243"/>
      <c r="J296" s="240"/>
      <c r="K296" s="240"/>
      <c r="L296" s="244"/>
      <c r="M296" s="245"/>
      <c r="N296" s="246"/>
      <c r="O296" s="246"/>
      <c r="P296" s="246"/>
      <c r="Q296" s="246"/>
      <c r="R296" s="246"/>
      <c r="S296" s="246"/>
      <c r="T296" s="247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8" t="s">
        <v>183</v>
      </c>
      <c r="AU296" s="248" t="s">
        <v>92</v>
      </c>
      <c r="AV296" s="13" t="s">
        <v>90</v>
      </c>
      <c r="AW296" s="13" t="s">
        <v>38</v>
      </c>
      <c r="AX296" s="13" t="s">
        <v>82</v>
      </c>
      <c r="AY296" s="248" t="s">
        <v>173</v>
      </c>
    </row>
    <row r="297" s="13" customFormat="1">
      <c r="A297" s="13"/>
      <c r="B297" s="239"/>
      <c r="C297" s="240"/>
      <c r="D297" s="234" t="s">
        <v>183</v>
      </c>
      <c r="E297" s="241" t="s">
        <v>1</v>
      </c>
      <c r="F297" s="242" t="s">
        <v>185</v>
      </c>
      <c r="G297" s="240"/>
      <c r="H297" s="241" t="s">
        <v>1</v>
      </c>
      <c r="I297" s="243"/>
      <c r="J297" s="240"/>
      <c r="K297" s="240"/>
      <c r="L297" s="244"/>
      <c r="M297" s="245"/>
      <c r="N297" s="246"/>
      <c r="O297" s="246"/>
      <c r="P297" s="246"/>
      <c r="Q297" s="246"/>
      <c r="R297" s="246"/>
      <c r="S297" s="246"/>
      <c r="T297" s="247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8" t="s">
        <v>183</v>
      </c>
      <c r="AU297" s="248" t="s">
        <v>92</v>
      </c>
      <c r="AV297" s="13" t="s">
        <v>90</v>
      </c>
      <c r="AW297" s="13" t="s">
        <v>38</v>
      </c>
      <c r="AX297" s="13" t="s">
        <v>82</v>
      </c>
      <c r="AY297" s="248" t="s">
        <v>173</v>
      </c>
    </row>
    <row r="298" s="14" customFormat="1">
      <c r="A298" s="14"/>
      <c r="B298" s="249"/>
      <c r="C298" s="250"/>
      <c r="D298" s="234" t="s">
        <v>183</v>
      </c>
      <c r="E298" s="251" t="s">
        <v>1</v>
      </c>
      <c r="F298" s="252" t="s">
        <v>381</v>
      </c>
      <c r="G298" s="250"/>
      <c r="H298" s="253">
        <v>7</v>
      </c>
      <c r="I298" s="254"/>
      <c r="J298" s="250"/>
      <c r="K298" s="250"/>
      <c r="L298" s="255"/>
      <c r="M298" s="256"/>
      <c r="N298" s="257"/>
      <c r="O298" s="257"/>
      <c r="P298" s="257"/>
      <c r="Q298" s="257"/>
      <c r="R298" s="257"/>
      <c r="S298" s="257"/>
      <c r="T298" s="258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9" t="s">
        <v>183</v>
      </c>
      <c r="AU298" s="259" t="s">
        <v>92</v>
      </c>
      <c r="AV298" s="14" t="s">
        <v>92</v>
      </c>
      <c r="AW298" s="14" t="s">
        <v>38</v>
      </c>
      <c r="AX298" s="14" t="s">
        <v>90</v>
      </c>
      <c r="AY298" s="259" t="s">
        <v>173</v>
      </c>
    </row>
    <row r="299" s="2" customFormat="1" ht="24.15" customHeight="1">
      <c r="A299" s="39"/>
      <c r="B299" s="40"/>
      <c r="C299" s="221" t="s">
        <v>408</v>
      </c>
      <c r="D299" s="221" t="s">
        <v>175</v>
      </c>
      <c r="E299" s="222" t="s">
        <v>409</v>
      </c>
      <c r="F299" s="223" t="s">
        <v>410</v>
      </c>
      <c r="G299" s="224" t="s">
        <v>178</v>
      </c>
      <c r="H299" s="225">
        <v>14</v>
      </c>
      <c r="I299" s="226"/>
      <c r="J299" s="227">
        <f>ROUND(I299*H299,2)</f>
        <v>0</v>
      </c>
      <c r="K299" s="223" t="s">
        <v>179</v>
      </c>
      <c r="L299" s="45"/>
      <c r="M299" s="228" t="s">
        <v>1</v>
      </c>
      <c r="N299" s="229" t="s">
        <v>47</v>
      </c>
      <c r="O299" s="92"/>
      <c r="P299" s="230">
        <f>O299*H299</f>
        <v>0</v>
      </c>
      <c r="Q299" s="230">
        <v>0.089219999999999994</v>
      </c>
      <c r="R299" s="230">
        <f>Q299*H299</f>
        <v>1.24908</v>
      </c>
      <c r="S299" s="230">
        <v>0</v>
      </c>
      <c r="T299" s="23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2" t="s">
        <v>101</v>
      </c>
      <c r="AT299" s="232" t="s">
        <v>175</v>
      </c>
      <c r="AU299" s="232" t="s">
        <v>92</v>
      </c>
      <c r="AY299" s="17" t="s">
        <v>173</v>
      </c>
      <c r="BE299" s="233">
        <f>IF(N299="základní",J299,0)</f>
        <v>0</v>
      </c>
      <c r="BF299" s="233">
        <f>IF(N299="snížená",J299,0)</f>
        <v>0</v>
      </c>
      <c r="BG299" s="233">
        <f>IF(N299="zákl. přenesená",J299,0)</f>
        <v>0</v>
      </c>
      <c r="BH299" s="233">
        <f>IF(N299="sníž. přenesená",J299,0)</f>
        <v>0</v>
      </c>
      <c r="BI299" s="233">
        <f>IF(N299="nulová",J299,0)</f>
        <v>0</v>
      </c>
      <c r="BJ299" s="17" t="s">
        <v>90</v>
      </c>
      <c r="BK299" s="233">
        <f>ROUND(I299*H299,2)</f>
        <v>0</v>
      </c>
      <c r="BL299" s="17" t="s">
        <v>101</v>
      </c>
      <c r="BM299" s="232" t="s">
        <v>411</v>
      </c>
    </row>
    <row r="300" s="2" customFormat="1">
      <c r="A300" s="39"/>
      <c r="B300" s="40"/>
      <c r="C300" s="41"/>
      <c r="D300" s="234" t="s">
        <v>181</v>
      </c>
      <c r="E300" s="41"/>
      <c r="F300" s="235" t="s">
        <v>412</v>
      </c>
      <c r="G300" s="41"/>
      <c r="H300" s="41"/>
      <c r="I300" s="236"/>
      <c r="J300" s="41"/>
      <c r="K300" s="41"/>
      <c r="L300" s="45"/>
      <c r="M300" s="237"/>
      <c r="N300" s="238"/>
      <c r="O300" s="92"/>
      <c r="P300" s="92"/>
      <c r="Q300" s="92"/>
      <c r="R300" s="92"/>
      <c r="S300" s="92"/>
      <c r="T300" s="93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7" t="s">
        <v>181</v>
      </c>
      <c r="AU300" s="17" t="s">
        <v>92</v>
      </c>
    </row>
    <row r="301" s="13" customFormat="1">
      <c r="A301" s="13"/>
      <c r="B301" s="239"/>
      <c r="C301" s="240"/>
      <c r="D301" s="234" t="s">
        <v>183</v>
      </c>
      <c r="E301" s="241" t="s">
        <v>1</v>
      </c>
      <c r="F301" s="242" t="s">
        <v>184</v>
      </c>
      <c r="G301" s="240"/>
      <c r="H301" s="241" t="s">
        <v>1</v>
      </c>
      <c r="I301" s="243"/>
      <c r="J301" s="240"/>
      <c r="K301" s="240"/>
      <c r="L301" s="244"/>
      <c r="M301" s="245"/>
      <c r="N301" s="246"/>
      <c r="O301" s="246"/>
      <c r="P301" s="246"/>
      <c r="Q301" s="246"/>
      <c r="R301" s="246"/>
      <c r="S301" s="246"/>
      <c r="T301" s="247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8" t="s">
        <v>183</v>
      </c>
      <c r="AU301" s="248" t="s">
        <v>92</v>
      </c>
      <c r="AV301" s="13" t="s">
        <v>90</v>
      </c>
      <c r="AW301" s="13" t="s">
        <v>38</v>
      </c>
      <c r="AX301" s="13" t="s">
        <v>82</v>
      </c>
      <c r="AY301" s="248" t="s">
        <v>173</v>
      </c>
    </row>
    <row r="302" s="13" customFormat="1">
      <c r="A302" s="13"/>
      <c r="B302" s="239"/>
      <c r="C302" s="240"/>
      <c r="D302" s="234" t="s">
        <v>183</v>
      </c>
      <c r="E302" s="241" t="s">
        <v>1</v>
      </c>
      <c r="F302" s="242" t="s">
        <v>185</v>
      </c>
      <c r="G302" s="240"/>
      <c r="H302" s="241" t="s">
        <v>1</v>
      </c>
      <c r="I302" s="243"/>
      <c r="J302" s="240"/>
      <c r="K302" s="240"/>
      <c r="L302" s="244"/>
      <c r="M302" s="245"/>
      <c r="N302" s="246"/>
      <c r="O302" s="246"/>
      <c r="P302" s="246"/>
      <c r="Q302" s="246"/>
      <c r="R302" s="246"/>
      <c r="S302" s="246"/>
      <c r="T302" s="247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8" t="s">
        <v>183</v>
      </c>
      <c r="AU302" s="248" t="s">
        <v>92</v>
      </c>
      <c r="AV302" s="13" t="s">
        <v>90</v>
      </c>
      <c r="AW302" s="13" t="s">
        <v>38</v>
      </c>
      <c r="AX302" s="13" t="s">
        <v>82</v>
      </c>
      <c r="AY302" s="248" t="s">
        <v>173</v>
      </c>
    </row>
    <row r="303" s="14" customFormat="1">
      <c r="A303" s="14"/>
      <c r="B303" s="249"/>
      <c r="C303" s="250"/>
      <c r="D303" s="234" t="s">
        <v>183</v>
      </c>
      <c r="E303" s="251" t="s">
        <v>1</v>
      </c>
      <c r="F303" s="252" t="s">
        <v>413</v>
      </c>
      <c r="G303" s="250"/>
      <c r="H303" s="253">
        <v>14</v>
      </c>
      <c r="I303" s="254"/>
      <c r="J303" s="250"/>
      <c r="K303" s="250"/>
      <c r="L303" s="255"/>
      <c r="M303" s="256"/>
      <c r="N303" s="257"/>
      <c r="O303" s="257"/>
      <c r="P303" s="257"/>
      <c r="Q303" s="257"/>
      <c r="R303" s="257"/>
      <c r="S303" s="257"/>
      <c r="T303" s="258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9" t="s">
        <v>183</v>
      </c>
      <c r="AU303" s="259" t="s">
        <v>92</v>
      </c>
      <c r="AV303" s="14" t="s">
        <v>92</v>
      </c>
      <c r="AW303" s="14" t="s">
        <v>38</v>
      </c>
      <c r="AX303" s="14" t="s">
        <v>90</v>
      </c>
      <c r="AY303" s="259" t="s">
        <v>173</v>
      </c>
    </row>
    <row r="304" s="2" customFormat="1" ht="16.5" customHeight="1">
      <c r="A304" s="39"/>
      <c r="B304" s="40"/>
      <c r="C304" s="271" t="s">
        <v>414</v>
      </c>
      <c r="D304" s="271" t="s">
        <v>326</v>
      </c>
      <c r="E304" s="272" t="s">
        <v>415</v>
      </c>
      <c r="F304" s="273" t="s">
        <v>416</v>
      </c>
      <c r="G304" s="274" t="s">
        <v>178</v>
      </c>
      <c r="H304" s="275">
        <v>8.4000000000000004</v>
      </c>
      <c r="I304" s="276"/>
      <c r="J304" s="277">
        <f>ROUND(I304*H304,2)</f>
        <v>0</v>
      </c>
      <c r="K304" s="273" t="s">
        <v>179</v>
      </c>
      <c r="L304" s="278"/>
      <c r="M304" s="279" t="s">
        <v>1</v>
      </c>
      <c r="N304" s="280" t="s">
        <v>47</v>
      </c>
      <c r="O304" s="92"/>
      <c r="P304" s="230">
        <f>O304*H304</f>
        <v>0</v>
      </c>
      <c r="Q304" s="230">
        <v>0.13100000000000001</v>
      </c>
      <c r="R304" s="230">
        <f>Q304*H304</f>
        <v>1.1004</v>
      </c>
      <c r="S304" s="230">
        <v>0</v>
      </c>
      <c r="T304" s="231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2" t="s">
        <v>143</v>
      </c>
      <c r="AT304" s="232" t="s">
        <v>326</v>
      </c>
      <c r="AU304" s="232" t="s">
        <v>92</v>
      </c>
      <c r="AY304" s="17" t="s">
        <v>173</v>
      </c>
      <c r="BE304" s="233">
        <f>IF(N304="základní",J304,0)</f>
        <v>0</v>
      </c>
      <c r="BF304" s="233">
        <f>IF(N304="snížená",J304,0)</f>
        <v>0</v>
      </c>
      <c r="BG304" s="233">
        <f>IF(N304="zákl. přenesená",J304,0)</f>
        <v>0</v>
      </c>
      <c r="BH304" s="233">
        <f>IF(N304="sníž. přenesená",J304,0)</f>
        <v>0</v>
      </c>
      <c r="BI304" s="233">
        <f>IF(N304="nulová",J304,0)</f>
        <v>0</v>
      </c>
      <c r="BJ304" s="17" t="s">
        <v>90</v>
      </c>
      <c r="BK304" s="233">
        <f>ROUND(I304*H304,2)</f>
        <v>0</v>
      </c>
      <c r="BL304" s="17" t="s">
        <v>101</v>
      </c>
      <c r="BM304" s="232" t="s">
        <v>417</v>
      </c>
    </row>
    <row r="305" s="2" customFormat="1">
      <c r="A305" s="39"/>
      <c r="B305" s="40"/>
      <c r="C305" s="41"/>
      <c r="D305" s="234" t="s">
        <v>181</v>
      </c>
      <c r="E305" s="41"/>
      <c r="F305" s="235" t="s">
        <v>416</v>
      </c>
      <c r="G305" s="41"/>
      <c r="H305" s="41"/>
      <c r="I305" s="236"/>
      <c r="J305" s="41"/>
      <c r="K305" s="41"/>
      <c r="L305" s="45"/>
      <c r="M305" s="237"/>
      <c r="N305" s="238"/>
      <c r="O305" s="92"/>
      <c r="P305" s="92"/>
      <c r="Q305" s="92"/>
      <c r="R305" s="92"/>
      <c r="S305" s="92"/>
      <c r="T305" s="93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7" t="s">
        <v>181</v>
      </c>
      <c r="AU305" s="17" t="s">
        <v>92</v>
      </c>
    </row>
    <row r="306" s="14" customFormat="1">
      <c r="A306" s="14"/>
      <c r="B306" s="249"/>
      <c r="C306" s="250"/>
      <c r="D306" s="234" t="s">
        <v>183</v>
      </c>
      <c r="E306" s="251" t="s">
        <v>1</v>
      </c>
      <c r="F306" s="252" t="s">
        <v>418</v>
      </c>
      <c r="G306" s="250"/>
      <c r="H306" s="253">
        <v>8.4000000000000004</v>
      </c>
      <c r="I306" s="254"/>
      <c r="J306" s="250"/>
      <c r="K306" s="250"/>
      <c r="L306" s="255"/>
      <c r="M306" s="256"/>
      <c r="N306" s="257"/>
      <c r="O306" s="257"/>
      <c r="P306" s="257"/>
      <c r="Q306" s="257"/>
      <c r="R306" s="257"/>
      <c r="S306" s="257"/>
      <c r="T306" s="258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9" t="s">
        <v>183</v>
      </c>
      <c r="AU306" s="259" t="s">
        <v>92</v>
      </c>
      <c r="AV306" s="14" t="s">
        <v>92</v>
      </c>
      <c r="AW306" s="14" t="s">
        <v>38</v>
      </c>
      <c r="AX306" s="14" t="s">
        <v>90</v>
      </c>
      <c r="AY306" s="259" t="s">
        <v>173</v>
      </c>
    </row>
    <row r="307" s="2" customFormat="1" ht="16.5" customHeight="1">
      <c r="A307" s="39"/>
      <c r="B307" s="40"/>
      <c r="C307" s="271" t="s">
        <v>419</v>
      </c>
      <c r="D307" s="271" t="s">
        <v>326</v>
      </c>
      <c r="E307" s="272" t="s">
        <v>420</v>
      </c>
      <c r="F307" s="273" t="s">
        <v>421</v>
      </c>
      <c r="G307" s="274" t="s">
        <v>178</v>
      </c>
      <c r="H307" s="275">
        <v>6.2999999999999998</v>
      </c>
      <c r="I307" s="276"/>
      <c r="J307" s="277">
        <f>ROUND(I307*H307,2)</f>
        <v>0</v>
      </c>
      <c r="K307" s="273" t="s">
        <v>179</v>
      </c>
      <c r="L307" s="278"/>
      <c r="M307" s="279" t="s">
        <v>1</v>
      </c>
      <c r="N307" s="280" t="s">
        <v>47</v>
      </c>
      <c r="O307" s="92"/>
      <c r="P307" s="230">
        <f>O307*H307</f>
        <v>0</v>
      </c>
      <c r="Q307" s="230">
        <v>0.13100000000000001</v>
      </c>
      <c r="R307" s="230">
        <f>Q307*H307</f>
        <v>0.82530000000000003</v>
      </c>
      <c r="S307" s="230">
        <v>0</v>
      </c>
      <c r="T307" s="231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2" t="s">
        <v>143</v>
      </c>
      <c r="AT307" s="232" t="s">
        <v>326</v>
      </c>
      <c r="AU307" s="232" t="s">
        <v>92</v>
      </c>
      <c r="AY307" s="17" t="s">
        <v>173</v>
      </c>
      <c r="BE307" s="233">
        <f>IF(N307="základní",J307,0)</f>
        <v>0</v>
      </c>
      <c r="BF307" s="233">
        <f>IF(N307="snížená",J307,0)</f>
        <v>0</v>
      </c>
      <c r="BG307" s="233">
        <f>IF(N307="zákl. přenesená",J307,0)</f>
        <v>0</v>
      </c>
      <c r="BH307" s="233">
        <f>IF(N307="sníž. přenesená",J307,0)</f>
        <v>0</v>
      </c>
      <c r="BI307" s="233">
        <f>IF(N307="nulová",J307,0)</f>
        <v>0</v>
      </c>
      <c r="BJ307" s="17" t="s">
        <v>90</v>
      </c>
      <c r="BK307" s="233">
        <f>ROUND(I307*H307,2)</f>
        <v>0</v>
      </c>
      <c r="BL307" s="17" t="s">
        <v>101</v>
      </c>
      <c r="BM307" s="232" t="s">
        <v>422</v>
      </c>
    </row>
    <row r="308" s="2" customFormat="1">
      <c r="A308" s="39"/>
      <c r="B308" s="40"/>
      <c r="C308" s="41"/>
      <c r="D308" s="234" t="s">
        <v>181</v>
      </c>
      <c r="E308" s="41"/>
      <c r="F308" s="235" t="s">
        <v>421</v>
      </c>
      <c r="G308" s="41"/>
      <c r="H308" s="41"/>
      <c r="I308" s="236"/>
      <c r="J308" s="41"/>
      <c r="K308" s="41"/>
      <c r="L308" s="45"/>
      <c r="M308" s="237"/>
      <c r="N308" s="238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7" t="s">
        <v>181</v>
      </c>
      <c r="AU308" s="17" t="s">
        <v>92</v>
      </c>
    </row>
    <row r="309" s="14" customFormat="1">
      <c r="A309" s="14"/>
      <c r="B309" s="249"/>
      <c r="C309" s="250"/>
      <c r="D309" s="234" t="s">
        <v>183</v>
      </c>
      <c r="E309" s="251" t="s">
        <v>1</v>
      </c>
      <c r="F309" s="252" t="s">
        <v>423</v>
      </c>
      <c r="G309" s="250"/>
      <c r="H309" s="253">
        <v>6.2999999999999998</v>
      </c>
      <c r="I309" s="254"/>
      <c r="J309" s="250"/>
      <c r="K309" s="250"/>
      <c r="L309" s="255"/>
      <c r="M309" s="256"/>
      <c r="N309" s="257"/>
      <c r="O309" s="257"/>
      <c r="P309" s="257"/>
      <c r="Q309" s="257"/>
      <c r="R309" s="257"/>
      <c r="S309" s="257"/>
      <c r="T309" s="258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9" t="s">
        <v>183</v>
      </c>
      <c r="AU309" s="259" t="s">
        <v>92</v>
      </c>
      <c r="AV309" s="14" t="s">
        <v>92</v>
      </c>
      <c r="AW309" s="14" t="s">
        <v>38</v>
      </c>
      <c r="AX309" s="14" t="s">
        <v>90</v>
      </c>
      <c r="AY309" s="259" t="s">
        <v>173</v>
      </c>
    </row>
    <row r="310" s="2" customFormat="1" ht="37.8" customHeight="1">
      <c r="A310" s="39"/>
      <c r="B310" s="40"/>
      <c r="C310" s="221" t="s">
        <v>424</v>
      </c>
      <c r="D310" s="221" t="s">
        <v>175</v>
      </c>
      <c r="E310" s="222" t="s">
        <v>425</v>
      </c>
      <c r="F310" s="223" t="s">
        <v>426</v>
      </c>
      <c r="G310" s="224" t="s">
        <v>178</v>
      </c>
      <c r="H310" s="225">
        <v>14</v>
      </c>
      <c r="I310" s="226"/>
      <c r="J310" s="227">
        <f>ROUND(I310*H310,2)</f>
        <v>0</v>
      </c>
      <c r="K310" s="223" t="s">
        <v>179</v>
      </c>
      <c r="L310" s="45"/>
      <c r="M310" s="228" t="s">
        <v>1</v>
      </c>
      <c r="N310" s="229" t="s">
        <v>47</v>
      </c>
      <c r="O310" s="92"/>
      <c r="P310" s="230">
        <f>O310*H310</f>
        <v>0</v>
      </c>
      <c r="Q310" s="230">
        <v>0</v>
      </c>
      <c r="R310" s="230">
        <f>Q310*H310</f>
        <v>0</v>
      </c>
      <c r="S310" s="230">
        <v>0</v>
      </c>
      <c r="T310" s="231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2" t="s">
        <v>101</v>
      </c>
      <c r="AT310" s="232" t="s">
        <v>175</v>
      </c>
      <c r="AU310" s="232" t="s">
        <v>92</v>
      </c>
      <c r="AY310" s="17" t="s">
        <v>173</v>
      </c>
      <c r="BE310" s="233">
        <f>IF(N310="základní",J310,0)</f>
        <v>0</v>
      </c>
      <c r="BF310" s="233">
        <f>IF(N310="snížená",J310,0)</f>
        <v>0</v>
      </c>
      <c r="BG310" s="233">
        <f>IF(N310="zákl. přenesená",J310,0)</f>
        <v>0</v>
      </c>
      <c r="BH310" s="233">
        <f>IF(N310="sníž. přenesená",J310,0)</f>
        <v>0</v>
      </c>
      <c r="BI310" s="233">
        <f>IF(N310="nulová",J310,0)</f>
        <v>0</v>
      </c>
      <c r="BJ310" s="17" t="s">
        <v>90</v>
      </c>
      <c r="BK310" s="233">
        <f>ROUND(I310*H310,2)</f>
        <v>0</v>
      </c>
      <c r="BL310" s="17" t="s">
        <v>101</v>
      </c>
      <c r="BM310" s="232" t="s">
        <v>427</v>
      </c>
    </row>
    <row r="311" s="2" customFormat="1">
      <c r="A311" s="39"/>
      <c r="B311" s="40"/>
      <c r="C311" s="41"/>
      <c r="D311" s="234" t="s">
        <v>181</v>
      </c>
      <c r="E311" s="41"/>
      <c r="F311" s="235" t="s">
        <v>428</v>
      </c>
      <c r="G311" s="41"/>
      <c r="H311" s="41"/>
      <c r="I311" s="236"/>
      <c r="J311" s="41"/>
      <c r="K311" s="41"/>
      <c r="L311" s="45"/>
      <c r="M311" s="237"/>
      <c r="N311" s="238"/>
      <c r="O311" s="92"/>
      <c r="P311" s="92"/>
      <c r="Q311" s="92"/>
      <c r="R311" s="92"/>
      <c r="S311" s="92"/>
      <c r="T311" s="93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7" t="s">
        <v>181</v>
      </c>
      <c r="AU311" s="17" t="s">
        <v>92</v>
      </c>
    </row>
    <row r="312" s="13" customFormat="1">
      <c r="A312" s="13"/>
      <c r="B312" s="239"/>
      <c r="C312" s="240"/>
      <c r="D312" s="234" t="s">
        <v>183</v>
      </c>
      <c r="E312" s="241" t="s">
        <v>1</v>
      </c>
      <c r="F312" s="242" t="s">
        <v>184</v>
      </c>
      <c r="G312" s="240"/>
      <c r="H312" s="241" t="s">
        <v>1</v>
      </c>
      <c r="I312" s="243"/>
      <c r="J312" s="240"/>
      <c r="K312" s="240"/>
      <c r="L312" s="244"/>
      <c r="M312" s="245"/>
      <c r="N312" s="246"/>
      <c r="O312" s="246"/>
      <c r="P312" s="246"/>
      <c r="Q312" s="246"/>
      <c r="R312" s="246"/>
      <c r="S312" s="246"/>
      <c r="T312" s="247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8" t="s">
        <v>183</v>
      </c>
      <c r="AU312" s="248" t="s">
        <v>92</v>
      </c>
      <c r="AV312" s="13" t="s">
        <v>90</v>
      </c>
      <c r="AW312" s="13" t="s">
        <v>38</v>
      </c>
      <c r="AX312" s="13" t="s">
        <v>82</v>
      </c>
      <c r="AY312" s="248" t="s">
        <v>173</v>
      </c>
    </row>
    <row r="313" s="13" customFormat="1">
      <c r="A313" s="13"/>
      <c r="B313" s="239"/>
      <c r="C313" s="240"/>
      <c r="D313" s="234" t="s">
        <v>183</v>
      </c>
      <c r="E313" s="241" t="s">
        <v>1</v>
      </c>
      <c r="F313" s="242" t="s">
        <v>185</v>
      </c>
      <c r="G313" s="240"/>
      <c r="H313" s="241" t="s">
        <v>1</v>
      </c>
      <c r="I313" s="243"/>
      <c r="J313" s="240"/>
      <c r="K313" s="240"/>
      <c r="L313" s="244"/>
      <c r="M313" s="245"/>
      <c r="N313" s="246"/>
      <c r="O313" s="246"/>
      <c r="P313" s="246"/>
      <c r="Q313" s="246"/>
      <c r="R313" s="246"/>
      <c r="S313" s="246"/>
      <c r="T313" s="247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8" t="s">
        <v>183</v>
      </c>
      <c r="AU313" s="248" t="s">
        <v>92</v>
      </c>
      <c r="AV313" s="13" t="s">
        <v>90</v>
      </c>
      <c r="AW313" s="13" t="s">
        <v>38</v>
      </c>
      <c r="AX313" s="13" t="s">
        <v>82</v>
      </c>
      <c r="AY313" s="248" t="s">
        <v>173</v>
      </c>
    </row>
    <row r="314" s="14" customFormat="1">
      <c r="A314" s="14"/>
      <c r="B314" s="249"/>
      <c r="C314" s="250"/>
      <c r="D314" s="234" t="s">
        <v>183</v>
      </c>
      <c r="E314" s="251" t="s">
        <v>1</v>
      </c>
      <c r="F314" s="252" t="s">
        <v>413</v>
      </c>
      <c r="G314" s="250"/>
      <c r="H314" s="253">
        <v>14</v>
      </c>
      <c r="I314" s="254"/>
      <c r="J314" s="250"/>
      <c r="K314" s="250"/>
      <c r="L314" s="255"/>
      <c r="M314" s="256"/>
      <c r="N314" s="257"/>
      <c r="O314" s="257"/>
      <c r="P314" s="257"/>
      <c r="Q314" s="257"/>
      <c r="R314" s="257"/>
      <c r="S314" s="257"/>
      <c r="T314" s="258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9" t="s">
        <v>183</v>
      </c>
      <c r="AU314" s="259" t="s">
        <v>92</v>
      </c>
      <c r="AV314" s="14" t="s">
        <v>92</v>
      </c>
      <c r="AW314" s="14" t="s">
        <v>38</v>
      </c>
      <c r="AX314" s="14" t="s">
        <v>90</v>
      </c>
      <c r="AY314" s="259" t="s">
        <v>173</v>
      </c>
    </row>
    <row r="315" s="12" customFormat="1" ht="22.8" customHeight="1">
      <c r="A315" s="12"/>
      <c r="B315" s="205"/>
      <c r="C315" s="206"/>
      <c r="D315" s="207" t="s">
        <v>81</v>
      </c>
      <c r="E315" s="219" t="s">
        <v>143</v>
      </c>
      <c r="F315" s="219" t="s">
        <v>429</v>
      </c>
      <c r="G315" s="206"/>
      <c r="H315" s="206"/>
      <c r="I315" s="209"/>
      <c r="J315" s="220">
        <f>BK315</f>
        <v>0</v>
      </c>
      <c r="K315" s="206"/>
      <c r="L315" s="211"/>
      <c r="M315" s="212"/>
      <c r="N315" s="213"/>
      <c r="O315" s="213"/>
      <c r="P315" s="214">
        <f>SUM(P316:P365)</f>
        <v>0</v>
      </c>
      <c r="Q315" s="213"/>
      <c r="R315" s="214">
        <f>SUM(R316:R365)</f>
        <v>0.94360600000000006</v>
      </c>
      <c r="S315" s="213"/>
      <c r="T315" s="215">
        <f>SUM(T316:T365)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16" t="s">
        <v>90</v>
      </c>
      <c r="AT315" s="217" t="s">
        <v>81</v>
      </c>
      <c r="AU315" s="217" t="s">
        <v>90</v>
      </c>
      <c r="AY315" s="216" t="s">
        <v>173</v>
      </c>
      <c r="BK315" s="218">
        <f>SUM(BK316:BK365)</f>
        <v>0</v>
      </c>
    </row>
    <row r="316" s="2" customFormat="1" ht="33" customHeight="1">
      <c r="A316" s="39"/>
      <c r="B316" s="40"/>
      <c r="C316" s="221" t="s">
        <v>430</v>
      </c>
      <c r="D316" s="221" t="s">
        <v>175</v>
      </c>
      <c r="E316" s="222" t="s">
        <v>431</v>
      </c>
      <c r="F316" s="223" t="s">
        <v>432</v>
      </c>
      <c r="G316" s="224" t="s">
        <v>210</v>
      </c>
      <c r="H316" s="225">
        <v>1.5</v>
      </c>
      <c r="I316" s="226"/>
      <c r="J316" s="227">
        <f>ROUND(I316*H316,2)</f>
        <v>0</v>
      </c>
      <c r="K316" s="223" t="s">
        <v>179</v>
      </c>
      <c r="L316" s="45"/>
      <c r="M316" s="228" t="s">
        <v>1</v>
      </c>
      <c r="N316" s="229" t="s">
        <v>47</v>
      </c>
      <c r="O316" s="92"/>
      <c r="P316" s="230">
        <f>O316*H316</f>
        <v>0</v>
      </c>
      <c r="Q316" s="230">
        <v>0</v>
      </c>
      <c r="R316" s="230">
        <f>Q316*H316</f>
        <v>0</v>
      </c>
      <c r="S316" s="230">
        <v>0</v>
      </c>
      <c r="T316" s="231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2" t="s">
        <v>101</v>
      </c>
      <c r="AT316" s="232" t="s">
        <v>175</v>
      </c>
      <c r="AU316" s="232" t="s">
        <v>92</v>
      </c>
      <c r="AY316" s="17" t="s">
        <v>173</v>
      </c>
      <c r="BE316" s="233">
        <f>IF(N316="základní",J316,0)</f>
        <v>0</v>
      </c>
      <c r="BF316" s="233">
        <f>IF(N316="snížená",J316,0)</f>
        <v>0</v>
      </c>
      <c r="BG316" s="233">
        <f>IF(N316="zákl. přenesená",J316,0)</f>
        <v>0</v>
      </c>
      <c r="BH316" s="233">
        <f>IF(N316="sníž. přenesená",J316,0)</f>
        <v>0</v>
      </c>
      <c r="BI316" s="233">
        <f>IF(N316="nulová",J316,0)</f>
        <v>0</v>
      </c>
      <c r="BJ316" s="17" t="s">
        <v>90</v>
      </c>
      <c r="BK316" s="233">
        <f>ROUND(I316*H316,2)</f>
        <v>0</v>
      </c>
      <c r="BL316" s="17" t="s">
        <v>101</v>
      </c>
      <c r="BM316" s="232" t="s">
        <v>433</v>
      </c>
    </row>
    <row r="317" s="2" customFormat="1">
      <c r="A317" s="39"/>
      <c r="B317" s="40"/>
      <c r="C317" s="41"/>
      <c r="D317" s="234" t="s">
        <v>181</v>
      </c>
      <c r="E317" s="41"/>
      <c r="F317" s="235" t="s">
        <v>434</v>
      </c>
      <c r="G317" s="41"/>
      <c r="H317" s="41"/>
      <c r="I317" s="236"/>
      <c r="J317" s="41"/>
      <c r="K317" s="41"/>
      <c r="L317" s="45"/>
      <c r="M317" s="237"/>
      <c r="N317" s="238"/>
      <c r="O317" s="92"/>
      <c r="P317" s="92"/>
      <c r="Q317" s="92"/>
      <c r="R317" s="92"/>
      <c r="S317" s="92"/>
      <c r="T317" s="93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7" t="s">
        <v>181</v>
      </c>
      <c r="AU317" s="17" t="s">
        <v>92</v>
      </c>
    </row>
    <row r="318" s="13" customFormat="1">
      <c r="A318" s="13"/>
      <c r="B318" s="239"/>
      <c r="C318" s="240"/>
      <c r="D318" s="234" t="s">
        <v>183</v>
      </c>
      <c r="E318" s="241" t="s">
        <v>1</v>
      </c>
      <c r="F318" s="242" t="s">
        <v>184</v>
      </c>
      <c r="G318" s="240"/>
      <c r="H318" s="241" t="s">
        <v>1</v>
      </c>
      <c r="I318" s="243"/>
      <c r="J318" s="240"/>
      <c r="K318" s="240"/>
      <c r="L318" s="244"/>
      <c r="M318" s="245"/>
      <c r="N318" s="246"/>
      <c r="O318" s="246"/>
      <c r="P318" s="246"/>
      <c r="Q318" s="246"/>
      <c r="R318" s="246"/>
      <c r="S318" s="246"/>
      <c r="T318" s="247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8" t="s">
        <v>183</v>
      </c>
      <c r="AU318" s="248" t="s">
        <v>92</v>
      </c>
      <c r="AV318" s="13" t="s">
        <v>90</v>
      </c>
      <c r="AW318" s="13" t="s">
        <v>38</v>
      </c>
      <c r="AX318" s="13" t="s">
        <v>82</v>
      </c>
      <c r="AY318" s="248" t="s">
        <v>173</v>
      </c>
    </row>
    <row r="319" s="13" customFormat="1">
      <c r="A319" s="13"/>
      <c r="B319" s="239"/>
      <c r="C319" s="240"/>
      <c r="D319" s="234" t="s">
        <v>183</v>
      </c>
      <c r="E319" s="241" t="s">
        <v>1</v>
      </c>
      <c r="F319" s="242" t="s">
        <v>435</v>
      </c>
      <c r="G319" s="240"/>
      <c r="H319" s="241" t="s">
        <v>1</v>
      </c>
      <c r="I319" s="243"/>
      <c r="J319" s="240"/>
      <c r="K319" s="240"/>
      <c r="L319" s="244"/>
      <c r="M319" s="245"/>
      <c r="N319" s="246"/>
      <c r="O319" s="246"/>
      <c r="P319" s="246"/>
      <c r="Q319" s="246"/>
      <c r="R319" s="246"/>
      <c r="S319" s="246"/>
      <c r="T319" s="247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8" t="s">
        <v>183</v>
      </c>
      <c r="AU319" s="248" t="s">
        <v>92</v>
      </c>
      <c r="AV319" s="13" t="s">
        <v>90</v>
      </c>
      <c r="AW319" s="13" t="s">
        <v>38</v>
      </c>
      <c r="AX319" s="13" t="s">
        <v>82</v>
      </c>
      <c r="AY319" s="248" t="s">
        <v>173</v>
      </c>
    </row>
    <row r="320" s="14" customFormat="1">
      <c r="A320" s="14"/>
      <c r="B320" s="249"/>
      <c r="C320" s="250"/>
      <c r="D320" s="234" t="s">
        <v>183</v>
      </c>
      <c r="E320" s="251" t="s">
        <v>1</v>
      </c>
      <c r="F320" s="252" t="s">
        <v>436</v>
      </c>
      <c r="G320" s="250"/>
      <c r="H320" s="253">
        <v>1.5</v>
      </c>
      <c r="I320" s="254"/>
      <c r="J320" s="250"/>
      <c r="K320" s="250"/>
      <c r="L320" s="255"/>
      <c r="M320" s="256"/>
      <c r="N320" s="257"/>
      <c r="O320" s="257"/>
      <c r="P320" s="257"/>
      <c r="Q320" s="257"/>
      <c r="R320" s="257"/>
      <c r="S320" s="257"/>
      <c r="T320" s="258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9" t="s">
        <v>183</v>
      </c>
      <c r="AU320" s="259" t="s">
        <v>92</v>
      </c>
      <c r="AV320" s="14" t="s">
        <v>92</v>
      </c>
      <c r="AW320" s="14" t="s">
        <v>38</v>
      </c>
      <c r="AX320" s="14" t="s">
        <v>90</v>
      </c>
      <c r="AY320" s="259" t="s">
        <v>173</v>
      </c>
    </row>
    <row r="321" s="2" customFormat="1" ht="33" customHeight="1">
      <c r="A321" s="39"/>
      <c r="B321" s="40"/>
      <c r="C321" s="221" t="s">
        <v>437</v>
      </c>
      <c r="D321" s="221" t="s">
        <v>175</v>
      </c>
      <c r="E321" s="222" t="s">
        <v>438</v>
      </c>
      <c r="F321" s="223" t="s">
        <v>439</v>
      </c>
      <c r="G321" s="224" t="s">
        <v>210</v>
      </c>
      <c r="H321" s="225">
        <v>1.5</v>
      </c>
      <c r="I321" s="226"/>
      <c r="J321" s="227">
        <f>ROUND(I321*H321,2)</f>
        <v>0</v>
      </c>
      <c r="K321" s="223" t="s">
        <v>179</v>
      </c>
      <c r="L321" s="45"/>
      <c r="M321" s="228" t="s">
        <v>1</v>
      </c>
      <c r="N321" s="229" t="s">
        <v>47</v>
      </c>
      <c r="O321" s="92"/>
      <c r="P321" s="230">
        <f>O321*H321</f>
        <v>0</v>
      </c>
      <c r="Q321" s="230">
        <v>4.0000000000000003E-05</v>
      </c>
      <c r="R321" s="230">
        <f>Q321*H321</f>
        <v>6.0000000000000008E-05</v>
      </c>
      <c r="S321" s="230">
        <v>0</v>
      </c>
      <c r="T321" s="231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2" t="s">
        <v>101</v>
      </c>
      <c r="AT321" s="232" t="s">
        <v>175</v>
      </c>
      <c r="AU321" s="232" t="s">
        <v>92</v>
      </c>
      <c r="AY321" s="17" t="s">
        <v>173</v>
      </c>
      <c r="BE321" s="233">
        <f>IF(N321="základní",J321,0)</f>
        <v>0</v>
      </c>
      <c r="BF321" s="233">
        <f>IF(N321="snížená",J321,0)</f>
        <v>0</v>
      </c>
      <c r="BG321" s="233">
        <f>IF(N321="zákl. přenesená",J321,0)</f>
        <v>0</v>
      </c>
      <c r="BH321" s="233">
        <f>IF(N321="sníž. přenesená",J321,0)</f>
        <v>0</v>
      </c>
      <c r="BI321" s="233">
        <f>IF(N321="nulová",J321,0)</f>
        <v>0</v>
      </c>
      <c r="BJ321" s="17" t="s">
        <v>90</v>
      </c>
      <c r="BK321" s="233">
        <f>ROUND(I321*H321,2)</f>
        <v>0</v>
      </c>
      <c r="BL321" s="17" t="s">
        <v>101</v>
      </c>
      <c r="BM321" s="232" t="s">
        <v>440</v>
      </c>
    </row>
    <row r="322" s="2" customFormat="1">
      <c r="A322" s="39"/>
      <c r="B322" s="40"/>
      <c r="C322" s="41"/>
      <c r="D322" s="234" t="s">
        <v>181</v>
      </c>
      <c r="E322" s="41"/>
      <c r="F322" s="235" t="s">
        <v>441</v>
      </c>
      <c r="G322" s="41"/>
      <c r="H322" s="41"/>
      <c r="I322" s="236"/>
      <c r="J322" s="41"/>
      <c r="K322" s="41"/>
      <c r="L322" s="45"/>
      <c r="M322" s="237"/>
      <c r="N322" s="238"/>
      <c r="O322" s="92"/>
      <c r="P322" s="92"/>
      <c r="Q322" s="92"/>
      <c r="R322" s="92"/>
      <c r="S322" s="92"/>
      <c r="T322" s="93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7" t="s">
        <v>181</v>
      </c>
      <c r="AU322" s="17" t="s">
        <v>92</v>
      </c>
    </row>
    <row r="323" s="13" customFormat="1">
      <c r="A323" s="13"/>
      <c r="B323" s="239"/>
      <c r="C323" s="240"/>
      <c r="D323" s="234" t="s">
        <v>183</v>
      </c>
      <c r="E323" s="241" t="s">
        <v>1</v>
      </c>
      <c r="F323" s="242" t="s">
        <v>184</v>
      </c>
      <c r="G323" s="240"/>
      <c r="H323" s="241" t="s">
        <v>1</v>
      </c>
      <c r="I323" s="243"/>
      <c r="J323" s="240"/>
      <c r="K323" s="240"/>
      <c r="L323" s="244"/>
      <c r="M323" s="245"/>
      <c r="N323" s="246"/>
      <c r="O323" s="246"/>
      <c r="P323" s="246"/>
      <c r="Q323" s="246"/>
      <c r="R323" s="246"/>
      <c r="S323" s="246"/>
      <c r="T323" s="247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8" t="s">
        <v>183</v>
      </c>
      <c r="AU323" s="248" t="s">
        <v>92</v>
      </c>
      <c r="AV323" s="13" t="s">
        <v>90</v>
      </c>
      <c r="AW323" s="13" t="s">
        <v>38</v>
      </c>
      <c r="AX323" s="13" t="s">
        <v>82</v>
      </c>
      <c r="AY323" s="248" t="s">
        <v>173</v>
      </c>
    </row>
    <row r="324" s="13" customFormat="1">
      <c r="A324" s="13"/>
      <c r="B324" s="239"/>
      <c r="C324" s="240"/>
      <c r="D324" s="234" t="s">
        <v>183</v>
      </c>
      <c r="E324" s="241" t="s">
        <v>1</v>
      </c>
      <c r="F324" s="242" t="s">
        <v>435</v>
      </c>
      <c r="G324" s="240"/>
      <c r="H324" s="241" t="s">
        <v>1</v>
      </c>
      <c r="I324" s="243"/>
      <c r="J324" s="240"/>
      <c r="K324" s="240"/>
      <c r="L324" s="244"/>
      <c r="M324" s="245"/>
      <c r="N324" s="246"/>
      <c r="O324" s="246"/>
      <c r="P324" s="246"/>
      <c r="Q324" s="246"/>
      <c r="R324" s="246"/>
      <c r="S324" s="246"/>
      <c r="T324" s="247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8" t="s">
        <v>183</v>
      </c>
      <c r="AU324" s="248" t="s">
        <v>92</v>
      </c>
      <c r="AV324" s="13" t="s">
        <v>90</v>
      </c>
      <c r="AW324" s="13" t="s">
        <v>38</v>
      </c>
      <c r="AX324" s="13" t="s">
        <v>82</v>
      </c>
      <c r="AY324" s="248" t="s">
        <v>173</v>
      </c>
    </row>
    <row r="325" s="14" customFormat="1">
      <c r="A325" s="14"/>
      <c r="B325" s="249"/>
      <c r="C325" s="250"/>
      <c r="D325" s="234" t="s">
        <v>183</v>
      </c>
      <c r="E325" s="251" t="s">
        <v>1</v>
      </c>
      <c r="F325" s="252" t="s">
        <v>436</v>
      </c>
      <c r="G325" s="250"/>
      <c r="H325" s="253">
        <v>1.5</v>
      </c>
      <c r="I325" s="254"/>
      <c r="J325" s="250"/>
      <c r="K325" s="250"/>
      <c r="L325" s="255"/>
      <c r="M325" s="256"/>
      <c r="N325" s="257"/>
      <c r="O325" s="257"/>
      <c r="P325" s="257"/>
      <c r="Q325" s="257"/>
      <c r="R325" s="257"/>
      <c r="S325" s="257"/>
      <c r="T325" s="258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9" t="s">
        <v>183</v>
      </c>
      <c r="AU325" s="259" t="s">
        <v>92</v>
      </c>
      <c r="AV325" s="14" t="s">
        <v>92</v>
      </c>
      <c r="AW325" s="14" t="s">
        <v>38</v>
      </c>
      <c r="AX325" s="14" t="s">
        <v>90</v>
      </c>
      <c r="AY325" s="259" t="s">
        <v>173</v>
      </c>
    </row>
    <row r="326" s="2" customFormat="1" ht="24.15" customHeight="1">
      <c r="A326" s="39"/>
      <c r="B326" s="40"/>
      <c r="C326" s="271" t="s">
        <v>442</v>
      </c>
      <c r="D326" s="271" t="s">
        <v>326</v>
      </c>
      <c r="E326" s="272" t="s">
        <v>443</v>
      </c>
      <c r="F326" s="273" t="s">
        <v>444</v>
      </c>
      <c r="G326" s="274" t="s">
        <v>210</v>
      </c>
      <c r="H326" s="275">
        <v>1.478</v>
      </c>
      <c r="I326" s="276"/>
      <c r="J326" s="277">
        <f>ROUND(I326*H326,2)</f>
        <v>0</v>
      </c>
      <c r="K326" s="273" t="s">
        <v>179</v>
      </c>
      <c r="L326" s="278"/>
      <c r="M326" s="279" t="s">
        <v>1</v>
      </c>
      <c r="N326" s="280" t="s">
        <v>47</v>
      </c>
      <c r="O326" s="92"/>
      <c r="P326" s="230">
        <f>O326*H326</f>
        <v>0</v>
      </c>
      <c r="Q326" s="230">
        <v>0.036999999999999998</v>
      </c>
      <c r="R326" s="230">
        <f>Q326*H326</f>
        <v>0.054685999999999998</v>
      </c>
      <c r="S326" s="230">
        <v>0</v>
      </c>
      <c r="T326" s="231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2" t="s">
        <v>143</v>
      </c>
      <c r="AT326" s="232" t="s">
        <v>326</v>
      </c>
      <c r="AU326" s="232" t="s">
        <v>92</v>
      </c>
      <c r="AY326" s="17" t="s">
        <v>173</v>
      </c>
      <c r="BE326" s="233">
        <f>IF(N326="základní",J326,0)</f>
        <v>0</v>
      </c>
      <c r="BF326" s="233">
        <f>IF(N326="snížená",J326,0)</f>
        <v>0</v>
      </c>
      <c r="BG326" s="233">
        <f>IF(N326="zákl. přenesená",J326,0)</f>
        <v>0</v>
      </c>
      <c r="BH326" s="233">
        <f>IF(N326="sníž. přenesená",J326,0)</f>
        <v>0</v>
      </c>
      <c r="BI326" s="233">
        <f>IF(N326="nulová",J326,0)</f>
        <v>0</v>
      </c>
      <c r="BJ326" s="17" t="s">
        <v>90</v>
      </c>
      <c r="BK326" s="233">
        <f>ROUND(I326*H326,2)</f>
        <v>0</v>
      </c>
      <c r="BL326" s="17" t="s">
        <v>101</v>
      </c>
      <c r="BM326" s="232" t="s">
        <v>445</v>
      </c>
    </row>
    <row r="327" s="2" customFormat="1">
      <c r="A327" s="39"/>
      <c r="B327" s="40"/>
      <c r="C327" s="41"/>
      <c r="D327" s="234" t="s">
        <v>181</v>
      </c>
      <c r="E327" s="41"/>
      <c r="F327" s="235" t="s">
        <v>444</v>
      </c>
      <c r="G327" s="41"/>
      <c r="H327" s="41"/>
      <c r="I327" s="236"/>
      <c r="J327" s="41"/>
      <c r="K327" s="41"/>
      <c r="L327" s="45"/>
      <c r="M327" s="237"/>
      <c r="N327" s="238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7" t="s">
        <v>181</v>
      </c>
      <c r="AU327" s="17" t="s">
        <v>92</v>
      </c>
    </row>
    <row r="328" s="2" customFormat="1" ht="24.15" customHeight="1">
      <c r="A328" s="39"/>
      <c r="B328" s="40"/>
      <c r="C328" s="221" t="s">
        <v>446</v>
      </c>
      <c r="D328" s="221" t="s">
        <v>175</v>
      </c>
      <c r="E328" s="222" t="s">
        <v>447</v>
      </c>
      <c r="F328" s="223" t="s">
        <v>448</v>
      </c>
      <c r="G328" s="224" t="s">
        <v>449</v>
      </c>
      <c r="H328" s="225">
        <v>1</v>
      </c>
      <c r="I328" s="226"/>
      <c r="J328" s="227">
        <f>ROUND(I328*H328,2)</f>
        <v>0</v>
      </c>
      <c r="K328" s="223" t="s">
        <v>179</v>
      </c>
      <c r="L328" s="45"/>
      <c r="M328" s="228" t="s">
        <v>1</v>
      </c>
      <c r="N328" s="229" t="s">
        <v>47</v>
      </c>
      <c r="O328" s="92"/>
      <c r="P328" s="230">
        <f>O328*H328</f>
        <v>0</v>
      </c>
      <c r="Q328" s="230">
        <v>6.9999999999999994E-05</v>
      </c>
      <c r="R328" s="230">
        <f>Q328*H328</f>
        <v>6.9999999999999994E-05</v>
      </c>
      <c r="S328" s="230">
        <v>0</v>
      </c>
      <c r="T328" s="231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2" t="s">
        <v>101</v>
      </c>
      <c r="AT328" s="232" t="s">
        <v>175</v>
      </c>
      <c r="AU328" s="232" t="s">
        <v>92</v>
      </c>
      <c r="AY328" s="17" t="s">
        <v>173</v>
      </c>
      <c r="BE328" s="233">
        <f>IF(N328="základní",J328,0)</f>
        <v>0</v>
      </c>
      <c r="BF328" s="233">
        <f>IF(N328="snížená",J328,0)</f>
        <v>0</v>
      </c>
      <c r="BG328" s="233">
        <f>IF(N328="zákl. přenesená",J328,0)</f>
        <v>0</v>
      </c>
      <c r="BH328" s="233">
        <f>IF(N328="sníž. přenesená",J328,0)</f>
        <v>0</v>
      </c>
      <c r="BI328" s="233">
        <f>IF(N328="nulová",J328,0)</f>
        <v>0</v>
      </c>
      <c r="BJ328" s="17" t="s">
        <v>90</v>
      </c>
      <c r="BK328" s="233">
        <f>ROUND(I328*H328,2)</f>
        <v>0</v>
      </c>
      <c r="BL328" s="17" t="s">
        <v>101</v>
      </c>
      <c r="BM328" s="232" t="s">
        <v>450</v>
      </c>
    </row>
    <row r="329" s="2" customFormat="1">
      <c r="A329" s="39"/>
      <c r="B329" s="40"/>
      <c r="C329" s="41"/>
      <c r="D329" s="234" t="s">
        <v>181</v>
      </c>
      <c r="E329" s="41"/>
      <c r="F329" s="235" t="s">
        <v>451</v>
      </c>
      <c r="G329" s="41"/>
      <c r="H329" s="41"/>
      <c r="I329" s="236"/>
      <c r="J329" s="41"/>
      <c r="K329" s="41"/>
      <c r="L329" s="45"/>
      <c r="M329" s="237"/>
      <c r="N329" s="238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7" t="s">
        <v>181</v>
      </c>
      <c r="AU329" s="17" t="s">
        <v>92</v>
      </c>
    </row>
    <row r="330" s="2" customFormat="1" ht="24.15" customHeight="1">
      <c r="A330" s="39"/>
      <c r="B330" s="40"/>
      <c r="C330" s="271" t="s">
        <v>452</v>
      </c>
      <c r="D330" s="271" t="s">
        <v>326</v>
      </c>
      <c r="E330" s="272" t="s">
        <v>453</v>
      </c>
      <c r="F330" s="273" t="s">
        <v>454</v>
      </c>
      <c r="G330" s="274" t="s">
        <v>449</v>
      </c>
      <c r="H330" s="275">
        <v>0.98499999999999999</v>
      </c>
      <c r="I330" s="276"/>
      <c r="J330" s="277">
        <f>ROUND(I330*H330,2)</f>
        <v>0</v>
      </c>
      <c r="K330" s="273" t="s">
        <v>179</v>
      </c>
      <c r="L330" s="278"/>
      <c r="M330" s="279" t="s">
        <v>1</v>
      </c>
      <c r="N330" s="280" t="s">
        <v>47</v>
      </c>
      <c r="O330" s="92"/>
      <c r="P330" s="230">
        <f>O330*H330</f>
        <v>0</v>
      </c>
      <c r="Q330" s="230">
        <v>0.021999999999999999</v>
      </c>
      <c r="R330" s="230">
        <f>Q330*H330</f>
        <v>0.021669999999999998</v>
      </c>
      <c r="S330" s="230">
        <v>0</v>
      </c>
      <c r="T330" s="231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2" t="s">
        <v>143</v>
      </c>
      <c r="AT330" s="232" t="s">
        <v>326</v>
      </c>
      <c r="AU330" s="232" t="s">
        <v>92</v>
      </c>
      <c r="AY330" s="17" t="s">
        <v>173</v>
      </c>
      <c r="BE330" s="233">
        <f>IF(N330="základní",J330,0)</f>
        <v>0</v>
      </c>
      <c r="BF330" s="233">
        <f>IF(N330="snížená",J330,0)</f>
        <v>0</v>
      </c>
      <c r="BG330" s="233">
        <f>IF(N330="zákl. přenesená",J330,0)</f>
        <v>0</v>
      </c>
      <c r="BH330" s="233">
        <f>IF(N330="sníž. přenesená",J330,0)</f>
        <v>0</v>
      </c>
      <c r="BI330" s="233">
        <f>IF(N330="nulová",J330,0)</f>
        <v>0</v>
      </c>
      <c r="BJ330" s="17" t="s">
        <v>90</v>
      </c>
      <c r="BK330" s="233">
        <f>ROUND(I330*H330,2)</f>
        <v>0</v>
      </c>
      <c r="BL330" s="17" t="s">
        <v>101</v>
      </c>
      <c r="BM330" s="232" t="s">
        <v>455</v>
      </c>
    </row>
    <row r="331" s="2" customFormat="1">
      <c r="A331" s="39"/>
      <c r="B331" s="40"/>
      <c r="C331" s="41"/>
      <c r="D331" s="234" t="s">
        <v>181</v>
      </c>
      <c r="E331" s="41"/>
      <c r="F331" s="235" t="s">
        <v>454</v>
      </c>
      <c r="G331" s="41"/>
      <c r="H331" s="41"/>
      <c r="I331" s="236"/>
      <c r="J331" s="41"/>
      <c r="K331" s="41"/>
      <c r="L331" s="45"/>
      <c r="M331" s="237"/>
      <c r="N331" s="238"/>
      <c r="O331" s="92"/>
      <c r="P331" s="92"/>
      <c r="Q331" s="92"/>
      <c r="R331" s="92"/>
      <c r="S331" s="92"/>
      <c r="T331" s="93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7" t="s">
        <v>181</v>
      </c>
      <c r="AU331" s="17" t="s">
        <v>92</v>
      </c>
    </row>
    <row r="332" s="2" customFormat="1" ht="16.5" customHeight="1">
      <c r="A332" s="39"/>
      <c r="B332" s="40"/>
      <c r="C332" s="221" t="s">
        <v>456</v>
      </c>
      <c r="D332" s="221" t="s">
        <v>175</v>
      </c>
      <c r="E332" s="222" t="s">
        <v>457</v>
      </c>
      <c r="F332" s="223" t="s">
        <v>458</v>
      </c>
      <c r="G332" s="224" t="s">
        <v>449</v>
      </c>
      <c r="H332" s="225">
        <v>1</v>
      </c>
      <c r="I332" s="226"/>
      <c r="J332" s="227">
        <f>ROUND(I332*H332,2)</f>
        <v>0</v>
      </c>
      <c r="K332" s="223" t="s">
        <v>1</v>
      </c>
      <c r="L332" s="45"/>
      <c r="M332" s="228" t="s">
        <v>1</v>
      </c>
      <c r="N332" s="229" t="s">
        <v>47</v>
      </c>
      <c r="O332" s="92"/>
      <c r="P332" s="230">
        <f>O332*H332</f>
        <v>0</v>
      </c>
      <c r="Q332" s="230">
        <v>0</v>
      </c>
      <c r="R332" s="230">
        <f>Q332*H332</f>
        <v>0</v>
      </c>
      <c r="S332" s="230">
        <v>0</v>
      </c>
      <c r="T332" s="231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2" t="s">
        <v>101</v>
      </c>
      <c r="AT332" s="232" t="s">
        <v>175</v>
      </c>
      <c r="AU332" s="232" t="s">
        <v>92</v>
      </c>
      <c r="AY332" s="17" t="s">
        <v>173</v>
      </c>
      <c r="BE332" s="233">
        <f>IF(N332="základní",J332,0)</f>
        <v>0</v>
      </c>
      <c r="BF332" s="233">
        <f>IF(N332="snížená",J332,0)</f>
        <v>0</v>
      </c>
      <c r="BG332" s="233">
        <f>IF(N332="zákl. přenesená",J332,0)</f>
        <v>0</v>
      </c>
      <c r="BH332" s="233">
        <f>IF(N332="sníž. přenesená",J332,0)</f>
        <v>0</v>
      </c>
      <c r="BI332" s="233">
        <f>IF(N332="nulová",J332,0)</f>
        <v>0</v>
      </c>
      <c r="BJ332" s="17" t="s">
        <v>90</v>
      </c>
      <c r="BK332" s="233">
        <f>ROUND(I332*H332,2)</f>
        <v>0</v>
      </c>
      <c r="BL332" s="17" t="s">
        <v>101</v>
      </c>
      <c r="BM332" s="232" t="s">
        <v>459</v>
      </c>
    </row>
    <row r="333" s="2" customFormat="1">
      <c r="A333" s="39"/>
      <c r="B333" s="40"/>
      <c r="C333" s="41"/>
      <c r="D333" s="234" t="s">
        <v>181</v>
      </c>
      <c r="E333" s="41"/>
      <c r="F333" s="235" t="s">
        <v>458</v>
      </c>
      <c r="G333" s="41"/>
      <c r="H333" s="41"/>
      <c r="I333" s="236"/>
      <c r="J333" s="41"/>
      <c r="K333" s="41"/>
      <c r="L333" s="45"/>
      <c r="M333" s="237"/>
      <c r="N333" s="238"/>
      <c r="O333" s="92"/>
      <c r="P333" s="92"/>
      <c r="Q333" s="92"/>
      <c r="R333" s="92"/>
      <c r="S333" s="92"/>
      <c r="T333" s="93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7" t="s">
        <v>181</v>
      </c>
      <c r="AU333" s="17" t="s">
        <v>92</v>
      </c>
    </row>
    <row r="334" s="2" customFormat="1" ht="24.15" customHeight="1">
      <c r="A334" s="39"/>
      <c r="B334" s="40"/>
      <c r="C334" s="221" t="s">
        <v>460</v>
      </c>
      <c r="D334" s="221" t="s">
        <v>175</v>
      </c>
      <c r="E334" s="222" t="s">
        <v>461</v>
      </c>
      <c r="F334" s="223" t="s">
        <v>462</v>
      </c>
      <c r="G334" s="224" t="s">
        <v>449</v>
      </c>
      <c r="H334" s="225">
        <v>1</v>
      </c>
      <c r="I334" s="226"/>
      <c r="J334" s="227">
        <f>ROUND(I334*H334,2)</f>
        <v>0</v>
      </c>
      <c r="K334" s="223" t="s">
        <v>179</v>
      </c>
      <c r="L334" s="45"/>
      <c r="M334" s="228" t="s">
        <v>1</v>
      </c>
      <c r="N334" s="229" t="s">
        <v>47</v>
      </c>
      <c r="O334" s="92"/>
      <c r="P334" s="230">
        <f>O334*H334</f>
        <v>0</v>
      </c>
      <c r="Q334" s="230">
        <v>0.12526000000000001</v>
      </c>
      <c r="R334" s="230">
        <f>Q334*H334</f>
        <v>0.12526000000000001</v>
      </c>
      <c r="S334" s="230">
        <v>0</v>
      </c>
      <c r="T334" s="231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2" t="s">
        <v>101</v>
      </c>
      <c r="AT334" s="232" t="s">
        <v>175</v>
      </c>
      <c r="AU334" s="232" t="s">
        <v>92</v>
      </c>
      <c r="AY334" s="17" t="s">
        <v>173</v>
      </c>
      <c r="BE334" s="233">
        <f>IF(N334="základní",J334,0)</f>
        <v>0</v>
      </c>
      <c r="BF334" s="233">
        <f>IF(N334="snížená",J334,0)</f>
        <v>0</v>
      </c>
      <c r="BG334" s="233">
        <f>IF(N334="zákl. přenesená",J334,0)</f>
        <v>0</v>
      </c>
      <c r="BH334" s="233">
        <f>IF(N334="sníž. přenesená",J334,0)</f>
        <v>0</v>
      </c>
      <c r="BI334" s="233">
        <f>IF(N334="nulová",J334,0)</f>
        <v>0</v>
      </c>
      <c r="BJ334" s="17" t="s">
        <v>90</v>
      </c>
      <c r="BK334" s="233">
        <f>ROUND(I334*H334,2)</f>
        <v>0</v>
      </c>
      <c r="BL334" s="17" t="s">
        <v>101</v>
      </c>
      <c r="BM334" s="232" t="s">
        <v>463</v>
      </c>
    </row>
    <row r="335" s="2" customFormat="1">
      <c r="A335" s="39"/>
      <c r="B335" s="40"/>
      <c r="C335" s="41"/>
      <c r="D335" s="234" t="s">
        <v>181</v>
      </c>
      <c r="E335" s="41"/>
      <c r="F335" s="235" t="s">
        <v>464</v>
      </c>
      <c r="G335" s="41"/>
      <c r="H335" s="41"/>
      <c r="I335" s="236"/>
      <c r="J335" s="41"/>
      <c r="K335" s="41"/>
      <c r="L335" s="45"/>
      <c r="M335" s="237"/>
      <c r="N335" s="238"/>
      <c r="O335" s="92"/>
      <c r="P335" s="92"/>
      <c r="Q335" s="92"/>
      <c r="R335" s="92"/>
      <c r="S335" s="92"/>
      <c r="T335" s="93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7" t="s">
        <v>181</v>
      </c>
      <c r="AU335" s="17" t="s">
        <v>92</v>
      </c>
    </row>
    <row r="336" s="14" customFormat="1">
      <c r="A336" s="14"/>
      <c r="B336" s="249"/>
      <c r="C336" s="250"/>
      <c r="D336" s="234" t="s">
        <v>183</v>
      </c>
      <c r="E336" s="251" t="s">
        <v>1</v>
      </c>
      <c r="F336" s="252" t="s">
        <v>465</v>
      </c>
      <c r="G336" s="250"/>
      <c r="H336" s="253">
        <v>1</v>
      </c>
      <c r="I336" s="254"/>
      <c r="J336" s="250"/>
      <c r="K336" s="250"/>
      <c r="L336" s="255"/>
      <c r="M336" s="256"/>
      <c r="N336" s="257"/>
      <c r="O336" s="257"/>
      <c r="P336" s="257"/>
      <c r="Q336" s="257"/>
      <c r="R336" s="257"/>
      <c r="S336" s="257"/>
      <c r="T336" s="258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9" t="s">
        <v>183</v>
      </c>
      <c r="AU336" s="259" t="s">
        <v>92</v>
      </c>
      <c r="AV336" s="14" t="s">
        <v>92</v>
      </c>
      <c r="AW336" s="14" t="s">
        <v>38</v>
      </c>
      <c r="AX336" s="14" t="s">
        <v>90</v>
      </c>
      <c r="AY336" s="259" t="s">
        <v>173</v>
      </c>
    </row>
    <row r="337" s="2" customFormat="1" ht="16.5" customHeight="1">
      <c r="A337" s="39"/>
      <c r="B337" s="40"/>
      <c r="C337" s="271" t="s">
        <v>466</v>
      </c>
      <c r="D337" s="271" t="s">
        <v>326</v>
      </c>
      <c r="E337" s="272" t="s">
        <v>467</v>
      </c>
      <c r="F337" s="273" t="s">
        <v>468</v>
      </c>
      <c r="G337" s="274" t="s">
        <v>449</v>
      </c>
      <c r="H337" s="275">
        <v>1</v>
      </c>
      <c r="I337" s="276"/>
      <c r="J337" s="277">
        <f>ROUND(I337*H337,2)</f>
        <v>0</v>
      </c>
      <c r="K337" s="273" t="s">
        <v>1</v>
      </c>
      <c r="L337" s="278"/>
      <c r="M337" s="279" t="s">
        <v>1</v>
      </c>
      <c r="N337" s="280" t="s">
        <v>47</v>
      </c>
      <c r="O337" s="92"/>
      <c r="P337" s="230">
        <f>O337*H337</f>
        <v>0</v>
      </c>
      <c r="Q337" s="230">
        <v>0.13500000000000001</v>
      </c>
      <c r="R337" s="230">
        <f>Q337*H337</f>
        <v>0.13500000000000001</v>
      </c>
      <c r="S337" s="230">
        <v>0</v>
      </c>
      <c r="T337" s="231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2" t="s">
        <v>143</v>
      </c>
      <c r="AT337" s="232" t="s">
        <v>326</v>
      </c>
      <c r="AU337" s="232" t="s">
        <v>92</v>
      </c>
      <c r="AY337" s="17" t="s">
        <v>173</v>
      </c>
      <c r="BE337" s="233">
        <f>IF(N337="základní",J337,0)</f>
        <v>0</v>
      </c>
      <c r="BF337" s="233">
        <f>IF(N337="snížená",J337,0)</f>
        <v>0</v>
      </c>
      <c r="BG337" s="233">
        <f>IF(N337="zákl. přenesená",J337,0)</f>
        <v>0</v>
      </c>
      <c r="BH337" s="233">
        <f>IF(N337="sníž. přenesená",J337,0)</f>
        <v>0</v>
      </c>
      <c r="BI337" s="233">
        <f>IF(N337="nulová",J337,0)</f>
        <v>0</v>
      </c>
      <c r="BJ337" s="17" t="s">
        <v>90</v>
      </c>
      <c r="BK337" s="233">
        <f>ROUND(I337*H337,2)</f>
        <v>0</v>
      </c>
      <c r="BL337" s="17" t="s">
        <v>101</v>
      </c>
      <c r="BM337" s="232" t="s">
        <v>469</v>
      </c>
    </row>
    <row r="338" s="2" customFormat="1">
      <c r="A338" s="39"/>
      <c r="B338" s="40"/>
      <c r="C338" s="41"/>
      <c r="D338" s="234" t="s">
        <v>181</v>
      </c>
      <c r="E338" s="41"/>
      <c r="F338" s="235" t="s">
        <v>468</v>
      </c>
      <c r="G338" s="41"/>
      <c r="H338" s="41"/>
      <c r="I338" s="236"/>
      <c r="J338" s="41"/>
      <c r="K338" s="41"/>
      <c r="L338" s="45"/>
      <c r="M338" s="237"/>
      <c r="N338" s="238"/>
      <c r="O338" s="92"/>
      <c r="P338" s="92"/>
      <c r="Q338" s="92"/>
      <c r="R338" s="92"/>
      <c r="S338" s="92"/>
      <c r="T338" s="93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7" t="s">
        <v>181</v>
      </c>
      <c r="AU338" s="17" t="s">
        <v>92</v>
      </c>
    </row>
    <row r="339" s="14" customFormat="1">
      <c r="A339" s="14"/>
      <c r="B339" s="249"/>
      <c r="C339" s="250"/>
      <c r="D339" s="234" t="s">
        <v>183</v>
      </c>
      <c r="E339" s="251" t="s">
        <v>1</v>
      </c>
      <c r="F339" s="252" t="s">
        <v>465</v>
      </c>
      <c r="G339" s="250"/>
      <c r="H339" s="253">
        <v>1</v>
      </c>
      <c r="I339" s="254"/>
      <c r="J339" s="250"/>
      <c r="K339" s="250"/>
      <c r="L339" s="255"/>
      <c r="M339" s="256"/>
      <c r="N339" s="257"/>
      <c r="O339" s="257"/>
      <c r="P339" s="257"/>
      <c r="Q339" s="257"/>
      <c r="R339" s="257"/>
      <c r="S339" s="257"/>
      <c r="T339" s="258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9" t="s">
        <v>183</v>
      </c>
      <c r="AU339" s="259" t="s">
        <v>92</v>
      </c>
      <c r="AV339" s="14" t="s">
        <v>92</v>
      </c>
      <c r="AW339" s="14" t="s">
        <v>38</v>
      </c>
      <c r="AX339" s="14" t="s">
        <v>90</v>
      </c>
      <c r="AY339" s="259" t="s">
        <v>173</v>
      </c>
    </row>
    <row r="340" s="2" customFormat="1" ht="24.15" customHeight="1">
      <c r="A340" s="39"/>
      <c r="B340" s="40"/>
      <c r="C340" s="221" t="s">
        <v>470</v>
      </c>
      <c r="D340" s="221" t="s">
        <v>175</v>
      </c>
      <c r="E340" s="222" t="s">
        <v>471</v>
      </c>
      <c r="F340" s="223" t="s">
        <v>472</v>
      </c>
      <c r="G340" s="224" t="s">
        <v>449</v>
      </c>
      <c r="H340" s="225">
        <v>1</v>
      </c>
      <c r="I340" s="226"/>
      <c r="J340" s="227">
        <f>ROUND(I340*H340,2)</f>
        <v>0</v>
      </c>
      <c r="K340" s="223" t="s">
        <v>179</v>
      </c>
      <c r="L340" s="45"/>
      <c r="M340" s="228" t="s">
        <v>1</v>
      </c>
      <c r="N340" s="229" t="s">
        <v>47</v>
      </c>
      <c r="O340" s="92"/>
      <c r="P340" s="230">
        <f>O340*H340</f>
        <v>0</v>
      </c>
      <c r="Q340" s="230">
        <v>0.030759999999999999</v>
      </c>
      <c r="R340" s="230">
        <f>Q340*H340</f>
        <v>0.030759999999999999</v>
      </c>
      <c r="S340" s="230">
        <v>0</v>
      </c>
      <c r="T340" s="231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2" t="s">
        <v>101</v>
      </c>
      <c r="AT340" s="232" t="s">
        <v>175</v>
      </c>
      <c r="AU340" s="232" t="s">
        <v>92</v>
      </c>
      <c r="AY340" s="17" t="s">
        <v>173</v>
      </c>
      <c r="BE340" s="233">
        <f>IF(N340="základní",J340,0)</f>
        <v>0</v>
      </c>
      <c r="BF340" s="233">
        <f>IF(N340="snížená",J340,0)</f>
        <v>0</v>
      </c>
      <c r="BG340" s="233">
        <f>IF(N340="zákl. přenesená",J340,0)</f>
        <v>0</v>
      </c>
      <c r="BH340" s="233">
        <f>IF(N340="sníž. přenesená",J340,0)</f>
        <v>0</v>
      </c>
      <c r="BI340" s="233">
        <f>IF(N340="nulová",J340,0)</f>
        <v>0</v>
      </c>
      <c r="BJ340" s="17" t="s">
        <v>90</v>
      </c>
      <c r="BK340" s="233">
        <f>ROUND(I340*H340,2)</f>
        <v>0</v>
      </c>
      <c r="BL340" s="17" t="s">
        <v>101</v>
      </c>
      <c r="BM340" s="232" t="s">
        <v>473</v>
      </c>
    </row>
    <row r="341" s="2" customFormat="1">
      <c r="A341" s="39"/>
      <c r="B341" s="40"/>
      <c r="C341" s="41"/>
      <c r="D341" s="234" t="s">
        <v>181</v>
      </c>
      <c r="E341" s="41"/>
      <c r="F341" s="235" t="s">
        <v>474</v>
      </c>
      <c r="G341" s="41"/>
      <c r="H341" s="41"/>
      <c r="I341" s="236"/>
      <c r="J341" s="41"/>
      <c r="K341" s="41"/>
      <c r="L341" s="45"/>
      <c r="M341" s="237"/>
      <c r="N341" s="238"/>
      <c r="O341" s="92"/>
      <c r="P341" s="92"/>
      <c r="Q341" s="92"/>
      <c r="R341" s="92"/>
      <c r="S341" s="92"/>
      <c r="T341" s="93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7" t="s">
        <v>181</v>
      </c>
      <c r="AU341" s="17" t="s">
        <v>92</v>
      </c>
    </row>
    <row r="342" s="14" customFormat="1">
      <c r="A342" s="14"/>
      <c r="B342" s="249"/>
      <c r="C342" s="250"/>
      <c r="D342" s="234" t="s">
        <v>183</v>
      </c>
      <c r="E342" s="251" t="s">
        <v>1</v>
      </c>
      <c r="F342" s="252" t="s">
        <v>465</v>
      </c>
      <c r="G342" s="250"/>
      <c r="H342" s="253">
        <v>1</v>
      </c>
      <c r="I342" s="254"/>
      <c r="J342" s="250"/>
      <c r="K342" s="250"/>
      <c r="L342" s="255"/>
      <c r="M342" s="256"/>
      <c r="N342" s="257"/>
      <c r="O342" s="257"/>
      <c r="P342" s="257"/>
      <c r="Q342" s="257"/>
      <c r="R342" s="257"/>
      <c r="S342" s="257"/>
      <c r="T342" s="258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9" t="s">
        <v>183</v>
      </c>
      <c r="AU342" s="259" t="s">
        <v>92</v>
      </c>
      <c r="AV342" s="14" t="s">
        <v>92</v>
      </c>
      <c r="AW342" s="14" t="s">
        <v>38</v>
      </c>
      <c r="AX342" s="14" t="s">
        <v>90</v>
      </c>
      <c r="AY342" s="259" t="s">
        <v>173</v>
      </c>
    </row>
    <row r="343" s="2" customFormat="1" ht="16.5" customHeight="1">
      <c r="A343" s="39"/>
      <c r="B343" s="40"/>
      <c r="C343" s="271" t="s">
        <v>475</v>
      </c>
      <c r="D343" s="271" t="s">
        <v>326</v>
      </c>
      <c r="E343" s="272" t="s">
        <v>476</v>
      </c>
      <c r="F343" s="273" t="s">
        <v>477</v>
      </c>
      <c r="G343" s="274" t="s">
        <v>449</v>
      </c>
      <c r="H343" s="275">
        <v>1</v>
      </c>
      <c r="I343" s="276"/>
      <c r="J343" s="277">
        <f>ROUND(I343*H343,2)</f>
        <v>0</v>
      </c>
      <c r="K343" s="273" t="s">
        <v>1</v>
      </c>
      <c r="L343" s="278"/>
      <c r="M343" s="279" t="s">
        <v>1</v>
      </c>
      <c r="N343" s="280" t="s">
        <v>47</v>
      </c>
      <c r="O343" s="92"/>
      <c r="P343" s="230">
        <f>O343*H343</f>
        <v>0</v>
      </c>
      <c r="Q343" s="230">
        <v>0.070000000000000007</v>
      </c>
      <c r="R343" s="230">
        <f>Q343*H343</f>
        <v>0.070000000000000007</v>
      </c>
      <c r="S343" s="230">
        <v>0</v>
      </c>
      <c r="T343" s="231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2" t="s">
        <v>143</v>
      </c>
      <c r="AT343" s="232" t="s">
        <v>326</v>
      </c>
      <c r="AU343" s="232" t="s">
        <v>92</v>
      </c>
      <c r="AY343" s="17" t="s">
        <v>173</v>
      </c>
      <c r="BE343" s="233">
        <f>IF(N343="základní",J343,0)</f>
        <v>0</v>
      </c>
      <c r="BF343" s="233">
        <f>IF(N343="snížená",J343,0)</f>
        <v>0</v>
      </c>
      <c r="BG343" s="233">
        <f>IF(N343="zákl. přenesená",J343,0)</f>
        <v>0</v>
      </c>
      <c r="BH343" s="233">
        <f>IF(N343="sníž. přenesená",J343,0)</f>
        <v>0</v>
      </c>
      <c r="BI343" s="233">
        <f>IF(N343="nulová",J343,0)</f>
        <v>0</v>
      </c>
      <c r="BJ343" s="17" t="s">
        <v>90</v>
      </c>
      <c r="BK343" s="233">
        <f>ROUND(I343*H343,2)</f>
        <v>0</v>
      </c>
      <c r="BL343" s="17" t="s">
        <v>101</v>
      </c>
      <c r="BM343" s="232" t="s">
        <v>478</v>
      </c>
    </row>
    <row r="344" s="2" customFormat="1">
      <c r="A344" s="39"/>
      <c r="B344" s="40"/>
      <c r="C344" s="41"/>
      <c r="D344" s="234" t="s">
        <v>181</v>
      </c>
      <c r="E344" s="41"/>
      <c r="F344" s="235" t="s">
        <v>477</v>
      </c>
      <c r="G344" s="41"/>
      <c r="H344" s="41"/>
      <c r="I344" s="236"/>
      <c r="J344" s="41"/>
      <c r="K344" s="41"/>
      <c r="L344" s="45"/>
      <c r="M344" s="237"/>
      <c r="N344" s="238"/>
      <c r="O344" s="92"/>
      <c r="P344" s="92"/>
      <c r="Q344" s="92"/>
      <c r="R344" s="92"/>
      <c r="S344" s="92"/>
      <c r="T344" s="93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7" t="s">
        <v>181</v>
      </c>
      <c r="AU344" s="17" t="s">
        <v>92</v>
      </c>
    </row>
    <row r="345" s="14" customFormat="1">
      <c r="A345" s="14"/>
      <c r="B345" s="249"/>
      <c r="C345" s="250"/>
      <c r="D345" s="234" t="s">
        <v>183</v>
      </c>
      <c r="E345" s="251" t="s">
        <v>1</v>
      </c>
      <c r="F345" s="252" t="s">
        <v>465</v>
      </c>
      <c r="G345" s="250"/>
      <c r="H345" s="253">
        <v>1</v>
      </c>
      <c r="I345" s="254"/>
      <c r="J345" s="250"/>
      <c r="K345" s="250"/>
      <c r="L345" s="255"/>
      <c r="M345" s="256"/>
      <c r="N345" s="257"/>
      <c r="O345" s="257"/>
      <c r="P345" s="257"/>
      <c r="Q345" s="257"/>
      <c r="R345" s="257"/>
      <c r="S345" s="257"/>
      <c r="T345" s="258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9" t="s">
        <v>183</v>
      </c>
      <c r="AU345" s="259" t="s">
        <v>92</v>
      </c>
      <c r="AV345" s="14" t="s">
        <v>92</v>
      </c>
      <c r="AW345" s="14" t="s">
        <v>38</v>
      </c>
      <c r="AX345" s="14" t="s">
        <v>90</v>
      </c>
      <c r="AY345" s="259" t="s">
        <v>173</v>
      </c>
    </row>
    <row r="346" s="2" customFormat="1" ht="24.15" customHeight="1">
      <c r="A346" s="39"/>
      <c r="B346" s="40"/>
      <c r="C346" s="221" t="s">
        <v>479</v>
      </c>
      <c r="D346" s="221" t="s">
        <v>175</v>
      </c>
      <c r="E346" s="222" t="s">
        <v>480</v>
      </c>
      <c r="F346" s="223" t="s">
        <v>481</v>
      </c>
      <c r="G346" s="224" t="s">
        <v>449</v>
      </c>
      <c r="H346" s="225">
        <v>1</v>
      </c>
      <c r="I346" s="226"/>
      <c r="J346" s="227">
        <f>ROUND(I346*H346,2)</f>
        <v>0</v>
      </c>
      <c r="K346" s="223" t="s">
        <v>179</v>
      </c>
      <c r="L346" s="45"/>
      <c r="M346" s="228" t="s">
        <v>1</v>
      </c>
      <c r="N346" s="229" t="s">
        <v>47</v>
      </c>
      <c r="O346" s="92"/>
      <c r="P346" s="230">
        <f>O346*H346</f>
        <v>0</v>
      </c>
      <c r="Q346" s="230">
        <v>0.030759999999999999</v>
      </c>
      <c r="R346" s="230">
        <f>Q346*H346</f>
        <v>0.030759999999999999</v>
      </c>
      <c r="S346" s="230">
        <v>0</v>
      </c>
      <c r="T346" s="231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2" t="s">
        <v>101</v>
      </c>
      <c r="AT346" s="232" t="s">
        <v>175</v>
      </c>
      <c r="AU346" s="232" t="s">
        <v>92</v>
      </c>
      <c r="AY346" s="17" t="s">
        <v>173</v>
      </c>
      <c r="BE346" s="233">
        <f>IF(N346="základní",J346,0)</f>
        <v>0</v>
      </c>
      <c r="BF346" s="233">
        <f>IF(N346="snížená",J346,0)</f>
        <v>0</v>
      </c>
      <c r="BG346" s="233">
        <f>IF(N346="zákl. přenesená",J346,0)</f>
        <v>0</v>
      </c>
      <c r="BH346" s="233">
        <f>IF(N346="sníž. přenesená",J346,0)</f>
        <v>0</v>
      </c>
      <c r="BI346" s="233">
        <f>IF(N346="nulová",J346,0)</f>
        <v>0</v>
      </c>
      <c r="BJ346" s="17" t="s">
        <v>90</v>
      </c>
      <c r="BK346" s="233">
        <f>ROUND(I346*H346,2)</f>
        <v>0</v>
      </c>
      <c r="BL346" s="17" t="s">
        <v>101</v>
      </c>
      <c r="BM346" s="232" t="s">
        <v>482</v>
      </c>
    </row>
    <row r="347" s="2" customFormat="1">
      <c r="A347" s="39"/>
      <c r="B347" s="40"/>
      <c r="C347" s="41"/>
      <c r="D347" s="234" t="s">
        <v>181</v>
      </c>
      <c r="E347" s="41"/>
      <c r="F347" s="235" t="s">
        <v>483</v>
      </c>
      <c r="G347" s="41"/>
      <c r="H347" s="41"/>
      <c r="I347" s="236"/>
      <c r="J347" s="41"/>
      <c r="K347" s="41"/>
      <c r="L347" s="45"/>
      <c r="M347" s="237"/>
      <c r="N347" s="238"/>
      <c r="O347" s="92"/>
      <c r="P347" s="92"/>
      <c r="Q347" s="92"/>
      <c r="R347" s="92"/>
      <c r="S347" s="92"/>
      <c r="T347" s="93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7" t="s">
        <v>181</v>
      </c>
      <c r="AU347" s="17" t="s">
        <v>92</v>
      </c>
    </row>
    <row r="348" s="14" customFormat="1">
      <c r="A348" s="14"/>
      <c r="B348" s="249"/>
      <c r="C348" s="250"/>
      <c r="D348" s="234" t="s">
        <v>183</v>
      </c>
      <c r="E348" s="251" t="s">
        <v>1</v>
      </c>
      <c r="F348" s="252" t="s">
        <v>465</v>
      </c>
      <c r="G348" s="250"/>
      <c r="H348" s="253">
        <v>1</v>
      </c>
      <c r="I348" s="254"/>
      <c r="J348" s="250"/>
      <c r="K348" s="250"/>
      <c r="L348" s="255"/>
      <c r="M348" s="256"/>
      <c r="N348" s="257"/>
      <c r="O348" s="257"/>
      <c r="P348" s="257"/>
      <c r="Q348" s="257"/>
      <c r="R348" s="257"/>
      <c r="S348" s="257"/>
      <c r="T348" s="258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9" t="s">
        <v>183</v>
      </c>
      <c r="AU348" s="259" t="s">
        <v>92</v>
      </c>
      <c r="AV348" s="14" t="s">
        <v>92</v>
      </c>
      <c r="AW348" s="14" t="s">
        <v>38</v>
      </c>
      <c r="AX348" s="14" t="s">
        <v>90</v>
      </c>
      <c r="AY348" s="259" t="s">
        <v>173</v>
      </c>
    </row>
    <row r="349" s="2" customFormat="1" ht="16.5" customHeight="1">
      <c r="A349" s="39"/>
      <c r="B349" s="40"/>
      <c r="C349" s="271" t="s">
        <v>484</v>
      </c>
      <c r="D349" s="271" t="s">
        <v>326</v>
      </c>
      <c r="E349" s="272" t="s">
        <v>485</v>
      </c>
      <c r="F349" s="273" t="s">
        <v>486</v>
      </c>
      <c r="G349" s="274" t="s">
        <v>449</v>
      </c>
      <c r="H349" s="275">
        <v>1</v>
      </c>
      <c r="I349" s="276"/>
      <c r="J349" s="277">
        <f>ROUND(I349*H349,2)</f>
        <v>0</v>
      </c>
      <c r="K349" s="273" t="s">
        <v>1</v>
      </c>
      <c r="L349" s="278"/>
      <c r="M349" s="279" t="s">
        <v>1</v>
      </c>
      <c r="N349" s="280" t="s">
        <v>47</v>
      </c>
      <c r="O349" s="92"/>
      <c r="P349" s="230">
        <f>O349*H349</f>
        <v>0</v>
      </c>
      <c r="Q349" s="230">
        <v>0.155</v>
      </c>
      <c r="R349" s="230">
        <f>Q349*H349</f>
        <v>0.155</v>
      </c>
      <c r="S349" s="230">
        <v>0</v>
      </c>
      <c r="T349" s="231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2" t="s">
        <v>143</v>
      </c>
      <c r="AT349" s="232" t="s">
        <v>326</v>
      </c>
      <c r="AU349" s="232" t="s">
        <v>92</v>
      </c>
      <c r="AY349" s="17" t="s">
        <v>173</v>
      </c>
      <c r="BE349" s="233">
        <f>IF(N349="základní",J349,0)</f>
        <v>0</v>
      </c>
      <c r="BF349" s="233">
        <f>IF(N349="snížená",J349,0)</f>
        <v>0</v>
      </c>
      <c r="BG349" s="233">
        <f>IF(N349="zákl. přenesená",J349,0)</f>
        <v>0</v>
      </c>
      <c r="BH349" s="233">
        <f>IF(N349="sníž. přenesená",J349,0)</f>
        <v>0</v>
      </c>
      <c r="BI349" s="233">
        <f>IF(N349="nulová",J349,0)</f>
        <v>0</v>
      </c>
      <c r="BJ349" s="17" t="s">
        <v>90</v>
      </c>
      <c r="BK349" s="233">
        <f>ROUND(I349*H349,2)</f>
        <v>0</v>
      </c>
      <c r="BL349" s="17" t="s">
        <v>101</v>
      </c>
      <c r="BM349" s="232" t="s">
        <v>487</v>
      </c>
    </row>
    <row r="350" s="2" customFormat="1">
      <c r="A350" s="39"/>
      <c r="B350" s="40"/>
      <c r="C350" s="41"/>
      <c r="D350" s="234" t="s">
        <v>181</v>
      </c>
      <c r="E350" s="41"/>
      <c r="F350" s="235" t="s">
        <v>486</v>
      </c>
      <c r="G350" s="41"/>
      <c r="H350" s="41"/>
      <c r="I350" s="236"/>
      <c r="J350" s="41"/>
      <c r="K350" s="41"/>
      <c r="L350" s="45"/>
      <c r="M350" s="237"/>
      <c r="N350" s="238"/>
      <c r="O350" s="92"/>
      <c r="P350" s="92"/>
      <c r="Q350" s="92"/>
      <c r="R350" s="92"/>
      <c r="S350" s="92"/>
      <c r="T350" s="93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7" t="s">
        <v>181</v>
      </c>
      <c r="AU350" s="17" t="s">
        <v>92</v>
      </c>
    </row>
    <row r="351" s="14" customFormat="1">
      <c r="A351" s="14"/>
      <c r="B351" s="249"/>
      <c r="C351" s="250"/>
      <c r="D351" s="234" t="s">
        <v>183</v>
      </c>
      <c r="E351" s="251" t="s">
        <v>1</v>
      </c>
      <c r="F351" s="252" t="s">
        <v>465</v>
      </c>
      <c r="G351" s="250"/>
      <c r="H351" s="253">
        <v>1</v>
      </c>
      <c r="I351" s="254"/>
      <c r="J351" s="250"/>
      <c r="K351" s="250"/>
      <c r="L351" s="255"/>
      <c r="M351" s="256"/>
      <c r="N351" s="257"/>
      <c r="O351" s="257"/>
      <c r="P351" s="257"/>
      <c r="Q351" s="257"/>
      <c r="R351" s="257"/>
      <c r="S351" s="257"/>
      <c r="T351" s="258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9" t="s">
        <v>183</v>
      </c>
      <c r="AU351" s="259" t="s">
        <v>92</v>
      </c>
      <c r="AV351" s="14" t="s">
        <v>92</v>
      </c>
      <c r="AW351" s="14" t="s">
        <v>38</v>
      </c>
      <c r="AX351" s="14" t="s">
        <v>90</v>
      </c>
      <c r="AY351" s="259" t="s">
        <v>173</v>
      </c>
    </row>
    <row r="352" s="2" customFormat="1" ht="16.5" customHeight="1">
      <c r="A352" s="39"/>
      <c r="B352" s="40"/>
      <c r="C352" s="221" t="s">
        <v>488</v>
      </c>
      <c r="D352" s="221" t="s">
        <v>175</v>
      </c>
      <c r="E352" s="222" t="s">
        <v>489</v>
      </c>
      <c r="F352" s="223" t="s">
        <v>490</v>
      </c>
      <c r="G352" s="224" t="s">
        <v>449</v>
      </c>
      <c r="H352" s="225">
        <v>1</v>
      </c>
      <c r="I352" s="226"/>
      <c r="J352" s="227">
        <f>ROUND(I352*H352,2)</f>
        <v>0</v>
      </c>
      <c r="K352" s="223" t="s">
        <v>1</v>
      </c>
      <c r="L352" s="45"/>
      <c r="M352" s="228" t="s">
        <v>1</v>
      </c>
      <c r="N352" s="229" t="s">
        <v>47</v>
      </c>
      <c r="O352" s="92"/>
      <c r="P352" s="230">
        <f>O352*H352</f>
        <v>0</v>
      </c>
      <c r="Q352" s="230">
        <v>0</v>
      </c>
      <c r="R352" s="230">
        <f>Q352*H352</f>
        <v>0</v>
      </c>
      <c r="S352" s="230">
        <v>0</v>
      </c>
      <c r="T352" s="231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2" t="s">
        <v>101</v>
      </c>
      <c r="AT352" s="232" t="s">
        <v>175</v>
      </c>
      <c r="AU352" s="232" t="s">
        <v>92</v>
      </c>
      <c r="AY352" s="17" t="s">
        <v>173</v>
      </c>
      <c r="BE352" s="233">
        <f>IF(N352="základní",J352,0)</f>
        <v>0</v>
      </c>
      <c r="BF352" s="233">
        <f>IF(N352="snížená",J352,0)</f>
        <v>0</v>
      </c>
      <c r="BG352" s="233">
        <f>IF(N352="zákl. přenesená",J352,0)</f>
        <v>0</v>
      </c>
      <c r="BH352" s="233">
        <f>IF(N352="sníž. přenesená",J352,0)</f>
        <v>0</v>
      </c>
      <c r="BI352" s="233">
        <f>IF(N352="nulová",J352,0)</f>
        <v>0</v>
      </c>
      <c r="BJ352" s="17" t="s">
        <v>90</v>
      </c>
      <c r="BK352" s="233">
        <f>ROUND(I352*H352,2)</f>
        <v>0</v>
      </c>
      <c r="BL352" s="17" t="s">
        <v>101</v>
      </c>
      <c r="BM352" s="232" t="s">
        <v>491</v>
      </c>
    </row>
    <row r="353" s="2" customFormat="1">
      <c r="A353" s="39"/>
      <c r="B353" s="40"/>
      <c r="C353" s="41"/>
      <c r="D353" s="234" t="s">
        <v>181</v>
      </c>
      <c r="E353" s="41"/>
      <c r="F353" s="235" t="s">
        <v>490</v>
      </c>
      <c r="G353" s="41"/>
      <c r="H353" s="41"/>
      <c r="I353" s="236"/>
      <c r="J353" s="41"/>
      <c r="K353" s="41"/>
      <c r="L353" s="45"/>
      <c r="M353" s="237"/>
      <c r="N353" s="238"/>
      <c r="O353" s="92"/>
      <c r="P353" s="92"/>
      <c r="Q353" s="92"/>
      <c r="R353" s="92"/>
      <c r="S353" s="92"/>
      <c r="T353" s="93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7" t="s">
        <v>181</v>
      </c>
      <c r="AU353" s="17" t="s">
        <v>92</v>
      </c>
    </row>
    <row r="354" s="2" customFormat="1" ht="24.15" customHeight="1">
      <c r="A354" s="39"/>
      <c r="B354" s="40"/>
      <c r="C354" s="221" t="s">
        <v>492</v>
      </c>
      <c r="D354" s="221" t="s">
        <v>175</v>
      </c>
      <c r="E354" s="222" t="s">
        <v>493</v>
      </c>
      <c r="F354" s="223" t="s">
        <v>494</v>
      </c>
      <c r="G354" s="224" t="s">
        <v>449</v>
      </c>
      <c r="H354" s="225">
        <v>1</v>
      </c>
      <c r="I354" s="226"/>
      <c r="J354" s="227">
        <f>ROUND(I354*H354,2)</f>
        <v>0</v>
      </c>
      <c r="K354" s="223" t="s">
        <v>179</v>
      </c>
      <c r="L354" s="45"/>
      <c r="M354" s="228" t="s">
        <v>1</v>
      </c>
      <c r="N354" s="229" t="s">
        <v>47</v>
      </c>
      <c r="O354" s="92"/>
      <c r="P354" s="230">
        <f>O354*H354</f>
        <v>0</v>
      </c>
      <c r="Q354" s="230">
        <v>0.21734000000000001</v>
      </c>
      <c r="R354" s="230">
        <f>Q354*H354</f>
        <v>0.21734000000000001</v>
      </c>
      <c r="S354" s="230">
        <v>0</v>
      </c>
      <c r="T354" s="231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2" t="s">
        <v>101</v>
      </c>
      <c r="AT354" s="232" t="s">
        <v>175</v>
      </c>
      <c r="AU354" s="232" t="s">
        <v>92</v>
      </c>
      <c r="AY354" s="17" t="s">
        <v>173</v>
      </c>
      <c r="BE354" s="233">
        <f>IF(N354="základní",J354,0)</f>
        <v>0</v>
      </c>
      <c r="BF354" s="233">
        <f>IF(N354="snížená",J354,0)</f>
        <v>0</v>
      </c>
      <c r="BG354" s="233">
        <f>IF(N354="zákl. přenesená",J354,0)</f>
        <v>0</v>
      </c>
      <c r="BH354" s="233">
        <f>IF(N354="sníž. přenesená",J354,0)</f>
        <v>0</v>
      </c>
      <c r="BI354" s="233">
        <f>IF(N354="nulová",J354,0)</f>
        <v>0</v>
      </c>
      <c r="BJ354" s="17" t="s">
        <v>90</v>
      </c>
      <c r="BK354" s="233">
        <f>ROUND(I354*H354,2)</f>
        <v>0</v>
      </c>
      <c r="BL354" s="17" t="s">
        <v>101</v>
      </c>
      <c r="BM354" s="232" t="s">
        <v>495</v>
      </c>
    </row>
    <row r="355" s="2" customFormat="1">
      <c r="A355" s="39"/>
      <c r="B355" s="40"/>
      <c r="C355" s="41"/>
      <c r="D355" s="234" t="s">
        <v>181</v>
      </c>
      <c r="E355" s="41"/>
      <c r="F355" s="235" t="s">
        <v>494</v>
      </c>
      <c r="G355" s="41"/>
      <c r="H355" s="41"/>
      <c r="I355" s="236"/>
      <c r="J355" s="41"/>
      <c r="K355" s="41"/>
      <c r="L355" s="45"/>
      <c r="M355" s="237"/>
      <c r="N355" s="238"/>
      <c r="O355" s="92"/>
      <c r="P355" s="92"/>
      <c r="Q355" s="92"/>
      <c r="R355" s="92"/>
      <c r="S355" s="92"/>
      <c r="T355" s="93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7" t="s">
        <v>181</v>
      </c>
      <c r="AU355" s="17" t="s">
        <v>92</v>
      </c>
    </row>
    <row r="356" s="14" customFormat="1">
      <c r="A356" s="14"/>
      <c r="B356" s="249"/>
      <c r="C356" s="250"/>
      <c r="D356" s="234" t="s">
        <v>183</v>
      </c>
      <c r="E356" s="251" t="s">
        <v>1</v>
      </c>
      <c r="F356" s="252" t="s">
        <v>465</v>
      </c>
      <c r="G356" s="250"/>
      <c r="H356" s="253">
        <v>1</v>
      </c>
      <c r="I356" s="254"/>
      <c r="J356" s="250"/>
      <c r="K356" s="250"/>
      <c r="L356" s="255"/>
      <c r="M356" s="256"/>
      <c r="N356" s="257"/>
      <c r="O356" s="257"/>
      <c r="P356" s="257"/>
      <c r="Q356" s="257"/>
      <c r="R356" s="257"/>
      <c r="S356" s="257"/>
      <c r="T356" s="258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9" t="s">
        <v>183</v>
      </c>
      <c r="AU356" s="259" t="s">
        <v>92</v>
      </c>
      <c r="AV356" s="14" t="s">
        <v>92</v>
      </c>
      <c r="AW356" s="14" t="s">
        <v>38</v>
      </c>
      <c r="AX356" s="14" t="s">
        <v>90</v>
      </c>
      <c r="AY356" s="259" t="s">
        <v>173</v>
      </c>
    </row>
    <row r="357" s="2" customFormat="1" ht="24.15" customHeight="1">
      <c r="A357" s="39"/>
      <c r="B357" s="40"/>
      <c r="C357" s="271" t="s">
        <v>496</v>
      </c>
      <c r="D357" s="271" t="s">
        <v>326</v>
      </c>
      <c r="E357" s="272" t="s">
        <v>497</v>
      </c>
      <c r="F357" s="273" t="s">
        <v>498</v>
      </c>
      <c r="G357" s="274" t="s">
        <v>449</v>
      </c>
      <c r="H357" s="275">
        <v>1</v>
      </c>
      <c r="I357" s="276"/>
      <c r="J357" s="277">
        <f>ROUND(I357*H357,2)</f>
        <v>0</v>
      </c>
      <c r="K357" s="273" t="s">
        <v>1</v>
      </c>
      <c r="L357" s="278"/>
      <c r="M357" s="279" t="s">
        <v>1</v>
      </c>
      <c r="N357" s="280" t="s">
        <v>47</v>
      </c>
      <c r="O357" s="92"/>
      <c r="P357" s="230">
        <f>O357*H357</f>
        <v>0</v>
      </c>
      <c r="Q357" s="230">
        <v>0.095799999999999996</v>
      </c>
      <c r="R357" s="230">
        <f>Q357*H357</f>
        <v>0.095799999999999996</v>
      </c>
      <c r="S357" s="230">
        <v>0</v>
      </c>
      <c r="T357" s="231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2" t="s">
        <v>143</v>
      </c>
      <c r="AT357" s="232" t="s">
        <v>326</v>
      </c>
      <c r="AU357" s="232" t="s">
        <v>92</v>
      </c>
      <c r="AY357" s="17" t="s">
        <v>173</v>
      </c>
      <c r="BE357" s="233">
        <f>IF(N357="základní",J357,0)</f>
        <v>0</v>
      </c>
      <c r="BF357" s="233">
        <f>IF(N357="snížená",J357,0)</f>
        <v>0</v>
      </c>
      <c r="BG357" s="233">
        <f>IF(N357="zákl. přenesená",J357,0)</f>
        <v>0</v>
      </c>
      <c r="BH357" s="233">
        <f>IF(N357="sníž. přenesená",J357,0)</f>
        <v>0</v>
      </c>
      <c r="BI357" s="233">
        <f>IF(N357="nulová",J357,0)</f>
        <v>0</v>
      </c>
      <c r="BJ357" s="17" t="s">
        <v>90</v>
      </c>
      <c r="BK357" s="233">
        <f>ROUND(I357*H357,2)</f>
        <v>0</v>
      </c>
      <c r="BL357" s="17" t="s">
        <v>101</v>
      </c>
      <c r="BM357" s="232" t="s">
        <v>499</v>
      </c>
    </row>
    <row r="358" s="2" customFormat="1">
      <c r="A358" s="39"/>
      <c r="B358" s="40"/>
      <c r="C358" s="41"/>
      <c r="D358" s="234" t="s">
        <v>181</v>
      </c>
      <c r="E358" s="41"/>
      <c r="F358" s="235" t="s">
        <v>498</v>
      </c>
      <c r="G358" s="41"/>
      <c r="H358" s="41"/>
      <c r="I358" s="236"/>
      <c r="J358" s="41"/>
      <c r="K358" s="41"/>
      <c r="L358" s="45"/>
      <c r="M358" s="237"/>
      <c r="N358" s="238"/>
      <c r="O358" s="92"/>
      <c r="P358" s="92"/>
      <c r="Q358" s="92"/>
      <c r="R358" s="92"/>
      <c r="S358" s="92"/>
      <c r="T358" s="93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7" t="s">
        <v>181</v>
      </c>
      <c r="AU358" s="17" t="s">
        <v>92</v>
      </c>
    </row>
    <row r="359" s="14" customFormat="1">
      <c r="A359" s="14"/>
      <c r="B359" s="249"/>
      <c r="C359" s="250"/>
      <c r="D359" s="234" t="s">
        <v>183</v>
      </c>
      <c r="E359" s="251" t="s">
        <v>1</v>
      </c>
      <c r="F359" s="252" t="s">
        <v>465</v>
      </c>
      <c r="G359" s="250"/>
      <c r="H359" s="253">
        <v>1</v>
      </c>
      <c r="I359" s="254"/>
      <c r="J359" s="250"/>
      <c r="K359" s="250"/>
      <c r="L359" s="255"/>
      <c r="M359" s="256"/>
      <c r="N359" s="257"/>
      <c r="O359" s="257"/>
      <c r="P359" s="257"/>
      <c r="Q359" s="257"/>
      <c r="R359" s="257"/>
      <c r="S359" s="257"/>
      <c r="T359" s="258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9" t="s">
        <v>183</v>
      </c>
      <c r="AU359" s="259" t="s">
        <v>92</v>
      </c>
      <c r="AV359" s="14" t="s">
        <v>92</v>
      </c>
      <c r="AW359" s="14" t="s">
        <v>38</v>
      </c>
      <c r="AX359" s="14" t="s">
        <v>90</v>
      </c>
      <c r="AY359" s="259" t="s">
        <v>173</v>
      </c>
    </row>
    <row r="360" s="2" customFormat="1" ht="16.5" customHeight="1">
      <c r="A360" s="39"/>
      <c r="B360" s="40"/>
      <c r="C360" s="271" t="s">
        <v>500</v>
      </c>
      <c r="D360" s="271" t="s">
        <v>326</v>
      </c>
      <c r="E360" s="272" t="s">
        <v>501</v>
      </c>
      <c r="F360" s="273" t="s">
        <v>502</v>
      </c>
      <c r="G360" s="274" t="s">
        <v>449</v>
      </c>
      <c r="H360" s="275">
        <v>1</v>
      </c>
      <c r="I360" s="276"/>
      <c r="J360" s="277">
        <f>ROUND(I360*H360,2)</f>
        <v>0</v>
      </c>
      <c r="K360" s="273" t="s">
        <v>179</v>
      </c>
      <c r="L360" s="278"/>
      <c r="M360" s="279" t="s">
        <v>1</v>
      </c>
      <c r="N360" s="280" t="s">
        <v>47</v>
      </c>
      <c r="O360" s="92"/>
      <c r="P360" s="230">
        <f>O360*H360</f>
        <v>0</v>
      </c>
      <c r="Q360" s="230">
        <v>0.0071999999999999998</v>
      </c>
      <c r="R360" s="230">
        <f>Q360*H360</f>
        <v>0.0071999999999999998</v>
      </c>
      <c r="S360" s="230">
        <v>0</v>
      </c>
      <c r="T360" s="231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2" t="s">
        <v>143</v>
      </c>
      <c r="AT360" s="232" t="s">
        <v>326</v>
      </c>
      <c r="AU360" s="232" t="s">
        <v>92</v>
      </c>
      <c r="AY360" s="17" t="s">
        <v>173</v>
      </c>
      <c r="BE360" s="233">
        <f>IF(N360="základní",J360,0)</f>
        <v>0</v>
      </c>
      <c r="BF360" s="233">
        <f>IF(N360="snížená",J360,0)</f>
        <v>0</v>
      </c>
      <c r="BG360" s="233">
        <f>IF(N360="zákl. přenesená",J360,0)</f>
        <v>0</v>
      </c>
      <c r="BH360" s="233">
        <f>IF(N360="sníž. přenesená",J360,0)</f>
        <v>0</v>
      </c>
      <c r="BI360" s="233">
        <f>IF(N360="nulová",J360,0)</f>
        <v>0</v>
      </c>
      <c r="BJ360" s="17" t="s">
        <v>90</v>
      </c>
      <c r="BK360" s="233">
        <f>ROUND(I360*H360,2)</f>
        <v>0</v>
      </c>
      <c r="BL360" s="17" t="s">
        <v>101</v>
      </c>
      <c r="BM360" s="232" t="s">
        <v>503</v>
      </c>
    </row>
    <row r="361" s="2" customFormat="1">
      <c r="A361" s="39"/>
      <c r="B361" s="40"/>
      <c r="C361" s="41"/>
      <c r="D361" s="234" t="s">
        <v>181</v>
      </c>
      <c r="E361" s="41"/>
      <c r="F361" s="235" t="s">
        <v>502</v>
      </c>
      <c r="G361" s="41"/>
      <c r="H361" s="41"/>
      <c r="I361" s="236"/>
      <c r="J361" s="41"/>
      <c r="K361" s="41"/>
      <c r="L361" s="45"/>
      <c r="M361" s="237"/>
      <c r="N361" s="238"/>
      <c r="O361" s="92"/>
      <c r="P361" s="92"/>
      <c r="Q361" s="92"/>
      <c r="R361" s="92"/>
      <c r="S361" s="92"/>
      <c r="T361" s="93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7" t="s">
        <v>181</v>
      </c>
      <c r="AU361" s="17" t="s">
        <v>92</v>
      </c>
    </row>
    <row r="362" s="14" customFormat="1">
      <c r="A362" s="14"/>
      <c r="B362" s="249"/>
      <c r="C362" s="250"/>
      <c r="D362" s="234" t="s">
        <v>183</v>
      </c>
      <c r="E362" s="251" t="s">
        <v>1</v>
      </c>
      <c r="F362" s="252" t="s">
        <v>465</v>
      </c>
      <c r="G362" s="250"/>
      <c r="H362" s="253">
        <v>1</v>
      </c>
      <c r="I362" s="254"/>
      <c r="J362" s="250"/>
      <c r="K362" s="250"/>
      <c r="L362" s="255"/>
      <c r="M362" s="256"/>
      <c r="N362" s="257"/>
      <c r="O362" s="257"/>
      <c r="P362" s="257"/>
      <c r="Q362" s="257"/>
      <c r="R362" s="257"/>
      <c r="S362" s="257"/>
      <c r="T362" s="258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9" t="s">
        <v>183</v>
      </c>
      <c r="AU362" s="259" t="s">
        <v>92</v>
      </c>
      <c r="AV362" s="14" t="s">
        <v>92</v>
      </c>
      <c r="AW362" s="14" t="s">
        <v>38</v>
      </c>
      <c r="AX362" s="14" t="s">
        <v>90</v>
      </c>
      <c r="AY362" s="259" t="s">
        <v>173</v>
      </c>
    </row>
    <row r="363" s="2" customFormat="1" ht="24.15" customHeight="1">
      <c r="A363" s="39"/>
      <c r="B363" s="40"/>
      <c r="C363" s="221" t="s">
        <v>504</v>
      </c>
      <c r="D363" s="221" t="s">
        <v>175</v>
      </c>
      <c r="E363" s="222" t="s">
        <v>505</v>
      </c>
      <c r="F363" s="223" t="s">
        <v>506</v>
      </c>
      <c r="G363" s="224" t="s">
        <v>228</v>
      </c>
      <c r="H363" s="225">
        <v>0.40000000000000002</v>
      </c>
      <c r="I363" s="226"/>
      <c r="J363" s="227">
        <f>ROUND(I363*H363,2)</f>
        <v>0</v>
      </c>
      <c r="K363" s="223" t="s">
        <v>179</v>
      </c>
      <c r="L363" s="45"/>
      <c r="M363" s="228" t="s">
        <v>1</v>
      </c>
      <c r="N363" s="229" t="s">
        <v>47</v>
      </c>
      <c r="O363" s="92"/>
      <c r="P363" s="230">
        <f>O363*H363</f>
        <v>0</v>
      </c>
      <c r="Q363" s="230">
        <v>0</v>
      </c>
      <c r="R363" s="230">
        <f>Q363*H363</f>
        <v>0</v>
      </c>
      <c r="S363" s="230">
        <v>0</v>
      </c>
      <c r="T363" s="231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2" t="s">
        <v>101</v>
      </c>
      <c r="AT363" s="232" t="s">
        <v>175</v>
      </c>
      <c r="AU363" s="232" t="s">
        <v>92</v>
      </c>
      <c r="AY363" s="17" t="s">
        <v>173</v>
      </c>
      <c r="BE363" s="233">
        <f>IF(N363="základní",J363,0)</f>
        <v>0</v>
      </c>
      <c r="BF363" s="233">
        <f>IF(N363="snížená",J363,0)</f>
        <v>0</v>
      </c>
      <c r="BG363" s="233">
        <f>IF(N363="zákl. přenesená",J363,0)</f>
        <v>0</v>
      </c>
      <c r="BH363" s="233">
        <f>IF(N363="sníž. přenesená",J363,0)</f>
        <v>0</v>
      </c>
      <c r="BI363" s="233">
        <f>IF(N363="nulová",J363,0)</f>
        <v>0</v>
      </c>
      <c r="BJ363" s="17" t="s">
        <v>90</v>
      </c>
      <c r="BK363" s="233">
        <f>ROUND(I363*H363,2)</f>
        <v>0</v>
      </c>
      <c r="BL363" s="17" t="s">
        <v>101</v>
      </c>
      <c r="BM363" s="232" t="s">
        <v>507</v>
      </c>
    </row>
    <row r="364" s="2" customFormat="1">
      <c r="A364" s="39"/>
      <c r="B364" s="40"/>
      <c r="C364" s="41"/>
      <c r="D364" s="234" t="s">
        <v>181</v>
      </c>
      <c r="E364" s="41"/>
      <c r="F364" s="235" t="s">
        <v>508</v>
      </c>
      <c r="G364" s="41"/>
      <c r="H364" s="41"/>
      <c r="I364" s="236"/>
      <c r="J364" s="41"/>
      <c r="K364" s="41"/>
      <c r="L364" s="45"/>
      <c r="M364" s="237"/>
      <c r="N364" s="238"/>
      <c r="O364" s="92"/>
      <c r="P364" s="92"/>
      <c r="Q364" s="92"/>
      <c r="R364" s="92"/>
      <c r="S364" s="92"/>
      <c r="T364" s="93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7" t="s">
        <v>181</v>
      </c>
      <c r="AU364" s="17" t="s">
        <v>92</v>
      </c>
    </row>
    <row r="365" s="14" customFormat="1">
      <c r="A365" s="14"/>
      <c r="B365" s="249"/>
      <c r="C365" s="250"/>
      <c r="D365" s="234" t="s">
        <v>183</v>
      </c>
      <c r="E365" s="251" t="s">
        <v>121</v>
      </c>
      <c r="F365" s="252" t="s">
        <v>509</v>
      </c>
      <c r="G365" s="250"/>
      <c r="H365" s="253">
        <v>0.40000000000000002</v>
      </c>
      <c r="I365" s="254"/>
      <c r="J365" s="250"/>
      <c r="K365" s="250"/>
      <c r="L365" s="255"/>
      <c r="M365" s="256"/>
      <c r="N365" s="257"/>
      <c r="O365" s="257"/>
      <c r="P365" s="257"/>
      <c r="Q365" s="257"/>
      <c r="R365" s="257"/>
      <c r="S365" s="257"/>
      <c r="T365" s="258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9" t="s">
        <v>183</v>
      </c>
      <c r="AU365" s="259" t="s">
        <v>92</v>
      </c>
      <c r="AV365" s="14" t="s">
        <v>92</v>
      </c>
      <c r="AW365" s="14" t="s">
        <v>38</v>
      </c>
      <c r="AX365" s="14" t="s">
        <v>90</v>
      </c>
      <c r="AY365" s="259" t="s">
        <v>173</v>
      </c>
    </row>
    <row r="366" s="12" customFormat="1" ht="22.8" customHeight="1">
      <c r="A366" s="12"/>
      <c r="B366" s="205"/>
      <c r="C366" s="206"/>
      <c r="D366" s="207" t="s">
        <v>81</v>
      </c>
      <c r="E366" s="219" t="s">
        <v>225</v>
      </c>
      <c r="F366" s="219" t="s">
        <v>510</v>
      </c>
      <c r="G366" s="206"/>
      <c r="H366" s="206"/>
      <c r="I366" s="209"/>
      <c r="J366" s="220">
        <f>BK366</f>
        <v>0</v>
      </c>
      <c r="K366" s="206"/>
      <c r="L366" s="211"/>
      <c r="M366" s="212"/>
      <c r="N366" s="213"/>
      <c r="O366" s="213"/>
      <c r="P366" s="214">
        <f>SUM(P367:P461)</f>
        <v>0</v>
      </c>
      <c r="Q366" s="213"/>
      <c r="R366" s="214">
        <f>SUM(R367:R461)</f>
        <v>16.447710000000001</v>
      </c>
      <c r="S366" s="213"/>
      <c r="T366" s="215">
        <f>SUM(T367:T461)</f>
        <v>1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216" t="s">
        <v>90</v>
      </c>
      <c r="AT366" s="217" t="s">
        <v>81</v>
      </c>
      <c r="AU366" s="217" t="s">
        <v>90</v>
      </c>
      <c r="AY366" s="216" t="s">
        <v>173</v>
      </c>
      <c r="BK366" s="218">
        <f>SUM(BK367:BK461)</f>
        <v>0</v>
      </c>
    </row>
    <row r="367" s="2" customFormat="1" ht="24.15" customHeight="1">
      <c r="A367" s="39"/>
      <c r="B367" s="40"/>
      <c r="C367" s="221" t="s">
        <v>511</v>
      </c>
      <c r="D367" s="221" t="s">
        <v>175</v>
      </c>
      <c r="E367" s="222" t="s">
        <v>512</v>
      </c>
      <c r="F367" s="223" t="s">
        <v>513</v>
      </c>
      <c r="G367" s="224" t="s">
        <v>449</v>
      </c>
      <c r="H367" s="225">
        <v>8</v>
      </c>
      <c r="I367" s="226"/>
      <c r="J367" s="227">
        <f>ROUND(I367*H367,2)</f>
        <v>0</v>
      </c>
      <c r="K367" s="223" t="s">
        <v>179</v>
      </c>
      <c r="L367" s="45"/>
      <c r="M367" s="228" t="s">
        <v>1</v>
      </c>
      <c r="N367" s="229" t="s">
        <v>47</v>
      </c>
      <c r="O367" s="92"/>
      <c r="P367" s="230">
        <f>O367*H367</f>
        <v>0</v>
      </c>
      <c r="Q367" s="230">
        <v>0</v>
      </c>
      <c r="R367" s="230">
        <f>Q367*H367</f>
        <v>0</v>
      </c>
      <c r="S367" s="230">
        <v>0</v>
      </c>
      <c r="T367" s="231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2" t="s">
        <v>101</v>
      </c>
      <c r="AT367" s="232" t="s">
        <v>175</v>
      </c>
      <c r="AU367" s="232" t="s">
        <v>92</v>
      </c>
      <c r="AY367" s="17" t="s">
        <v>173</v>
      </c>
      <c r="BE367" s="233">
        <f>IF(N367="základní",J367,0)</f>
        <v>0</v>
      </c>
      <c r="BF367" s="233">
        <f>IF(N367="snížená",J367,0)</f>
        <v>0</v>
      </c>
      <c r="BG367" s="233">
        <f>IF(N367="zákl. přenesená",J367,0)</f>
        <v>0</v>
      </c>
      <c r="BH367" s="233">
        <f>IF(N367="sníž. přenesená",J367,0)</f>
        <v>0</v>
      </c>
      <c r="BI367" s="233">
        <f>IF(N367="nulová",J367,0)</f>
        <v>0</v>
      </c>
      <c r="BJ367" s="17" t="s">
        <v>90</v>
      </c>
      <c r="BK367" s="233">
        <f>ROUND(I367*H367,2)</f>
        <v>0</v>
      </c>
      <c r="BL367" s="17" t="s">
        <v>101</v>
      </c>
      <c r="BM367" s="232" t="s">
        <v>514</v>
      </c>
    </row>
    <row r="368" s="2" customFormat="1">
      <c r="A368" s="39"/>
      <c r="B368" s="40"/>
      <c r="C368" s="41"/>
      <c r="D368" s="234" t="s">
        <v>181</v>
      </c>
      <c r="E368" s="41"/>
      <c r="F368" s="235" t="s">
        <v>515</v>
      </c>
      <c r="G368" s="41"/>
      <c r="H368" s="41"/>
      <c r="I368" s="236"/>
      <c r="J368" s="41"/>
      <c r="K368" s="41"/>
      <c r="L368" s="45"/>
      <c r="M368" s="237"/>
      <c r="N368" s="238"/>
      <c r="O368" s="92"/>
      <c r="P368" s="92"/>
      <c r="Q368" s="92"/>
      <c r="R368" s="92"/>
      <c r="S368" s="92"/>
      <c r="T368" s="93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T368" s="17" t="s">
        <v>181</v>
      </c>
      <c r="AU368" s="17" t="s">
        <v>92</v>
      </c>
    </row>
    <row r="369" s="2" customFormat="1" ht="24.15" customHeight="1">
      <c r="A369" s="39"/>
      <c r="B369" s="40"/>
      <c r="C369" s="221" t="s">
        <v>516</v>
      </c>
      <c r="D369" s="221" t="s">
        <v>175</v>
      </c>
      <c r="E369" s="222" t="s">
        <v>517</v>
      </c>
      <c r="F369" s="223" t="s">
        <v>518</v>
      </c>
      <c r="G369" s="224" t="s">
        <v>449</v>
      </c>
      <c r="H369" s="225">
        <v>112</v>
      </c>
      <c r="I369" s="226"/>
      <c r="J369" s="227">
        <f>ROUND(I369*H369,2)</f>
        <v>0</v>
      </c>
      <c r="K369" s="223" t="s">
        <v>179</v>
      </c>
      <c r="L369" s="45"/>
      <c r="M369" s="228" t="s">
        <v>1</v>
      </c>
      <c r="N369" s="229" t="s">
        <v>47</v>
      </c>
      <c r="O369" s="92"/>
      <c r="P369" s="230">
        <f>O369*H369</f>
        <v>0</v>
      </c>
      <c r="Q369" s="230">
        <v>0</v>
      </c>
      <c r="R369" s="230">
        <f>Q369*H369</f>
        <v>0</v>
      </c>
      <c r="S369" s="230">
        <v>0</v>
      </c>
      <c r="T369" s="231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2" t="s">
        <v>101</v>
      </c>
      <c r="AT369" s="232" t="s">
        <v>175</v>
      </c>
      <c r="AU369" s="232" t="s">
        <v>92</v>
      </c>
      <c r="AY369" s="17" t="s">
        <v>173</v>
      </c>
      <c r="BE369" s="233">
        <f>IF(N369="základní",J369,0)</f>
        <v>0</v>
      </c>
      <c r="BF369" s="233">
        <f>IF(N369="snížená",J369,0)</f>
        <v>0</v>
      </c>
      <c r="BG369" s="233">
        <f>IF(N369="zákl. přenesená",J369,0)</f>
        <v>0</v>
      </c>
      <c r="BH369" s="233">
        <f>IF(N369="sníž. přenesená",J369,0)</f>
        <v>0</v>
      </c>
      <c r="BI369" s="233">
        <f>IF(N369="nulová",J369,0)</f>
        <v>0</v>
      </c>
      <c r="BJ369" s="17" t="s">
        <v>90</v>
      </c>
      <c r="BK369" s="233">
        <f>ROUND(I369*H369,2)</f>
        <v>0</v>
      </c>
      <c r="BL369" s="17" t="s">
        <v>101</v>
      </c>
      <c r="BM369" s="232" t="s">
        <v>519</v>
      </c>
    </row>
    <row r="370" s="2" customFormat="1">
      <c r="A370" s="39"/>
      <c r="B370" s="40"/>
      <c r="C370" s="41"/>
      <c r="D370" s="234" t="s">
        <v>181</v>
      </c>
      <c r="E370" s="41"/>
      <c r="F370" s="235" t="s">
        <v>520</v>
      </c>
      <c r="G370" s="41"/>
      <c r="H370" s="41"/>
      <c r="I370" s="236"/>
      <c r="J370" s="41"/>
      <c r="K370" s="41"/>
      <c r="L370" s="45"/>
      <c r="M370" s="237"/>
      <c r="N370" s="238"/>
      <c r="O370" s="92"/>
      <c r="P370" s="92"/>
      <c r="Q370" s="92"/>
      <c r="R370" s="92"/>
      <c r="S370" s="92"/>
      <c r="T370" s="93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17" t="s">
        <v>181</v>
      </c>
      <c r="AU370" s="17" t="s">
        <v>92</v>
      </c>
    </row>
    <row r="371" s="14" customFormat="1">
      <c r="A371" s="14"/>
      <c r="B371" s="249"/>
      <c r="C371" s="250"/>
      <c r="D371" s="234" t="s">
        <v>183</v>
      </c>
      <c r="E371" s="251" t="s">
        <v>1</v>
      </c>
      <c r="F371" s="252" t="s">
        <v>521</v>
      </c>
      <c r="G371" s="250"/>
      <c r="H371" s="253">
        <v>112</v>
      </c>
      <c r="I371" s="254"/>
      <c r="J371" s="250"/>
      <c r="K371" s="250"/>
      <c r="L371" s="255"/>
      <c r="M371" s="256"/>
      <c r="N371" s="257"/>
      <c r="O371" s="257"/>
      <c r="P371" s="257"/>
      <c r="Q371" s="257"/>
      <c r="R371" s="257"/>
      <c r="S371" s="257"/>
      <c r="T371" s="258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9" t="s">
        <v>183</v>
      </c>
      <c r="AU371" s="259" t="s">
        <v>92</v>
      </c>
      <c r="AV371" s="14" t="s">
        <v>92</v>
      </c>
      <c r="AW371" s="14" t="s">
        <v>38</v>
      </c>
      <c r="AX371" s="14" t="s">
        <v>90</v>
      </c>
      <c r="AY371" s="259" t="s">
        <v>173</v>
      </c>
    </row>
    <row r="372" s="2" customFormat="1" ht="24.15" customHeight="1">
      <c r="A372" s="39"/>
      <c r="B372" s="40"/>
      <c r="C372" s="221" t="s">
        <v>522</v>
      </c>
      <c r="D372" s="221" t="s">
        <v>175</v>
      </c>
      <c r="E372" s="222" t="s">
        <v>523</v>
      </c>
      <c r="F372" s="223" t="s">
        <v>524</v>
      </c>
      <c r="G372" s="224" t="s">
        <v>449</v>
      </c>
      <c r="H372" s="225">
        <v>2</v>
      </c>
      <c r="I372" s="226"/>
      <c r="J372" s="227">
        <f>ROUND(I372*H372,2)</f>
        <v>0</v>
      </c>
      <c r="K372" s="223" t="s">
        <v>179</v>
      </c>
      <c r="L372" s="45"/>
      <c r="M372" s="228" t="s">
        <v>1</v>
      </c>
      <c r="N372" s="229" t="s">
        <v>47</v>
      </c>
      <c r="O372" s="92"/>
      <c r="P372" s="230">
        <f>O372*H372</f>
        <v>0</v>
      </c>
      <c r="Q372" s="230">
        <v>0</v>
      </c>
      <c r="R372" s="230">
        <f>Q372*H372</f>
        <v>0</v>
      </c>
      <c r="S372" s="230">
        <v>0</v>
      </c>
      <c r="T372" s="231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2" t="s">
        <v>101</v>
      </c>
      <c r="AT372" s="232" t="s">
        <v>175</v>
      </c>
      <c r="AU372" s="232" t="s">
        <v>92</v>
      </c>
      <c r="AY372" s="17" t="s">
        <v>173</v>
      </c>
      <c r="BE372" s="233">
        <f>IF(N372="základní",J372,0)</f>
        <v>0</v>
      </c>
      <c r="BF372" s="233">
        <f>IF(N372="snížená",J372,0)</f>
        <v>0</v>
      </c>
      <c r="BG372" s="233">
        <f>IF(N372="zákl. přenesená",J372,0)</f>
        <v>0</v>
      </c>
      <c r="BH372" s="233">
        <f>IF(N372="sníž. přenesená",J372,0)</f>
        <v>0</v>
      </c>
      <c r="BI372" s="233">
        <f>IF(N372="nulová",J372,0)</f>
        <v>0</v>
      </c>
      <c r="BJ372" s="17" t="s">
        <v>90</v>
      </c>
      <c r="BK372" s="233">
        <f>ROUND(I372*H372,2)</f>
        <v>0</v>
      </c>
      <c r="BL372" s="17" t="s">
        <v>101</v>
      </c>
      <c r="BM372" s="232" t="s">
        <v>525</v>
      </c>
    </row>
    <row r="373" s="2" customFormat="1">
      <c r="A373" s="39"/>
      <c r="B373" s="40"/>
      <c r="C373" s="41"/>
      <c r="D373" s="234" t="s">
        <v>181</v>
      </c>
      <c r="E373" s="41"/>
      <c r="F373" s="235" t="s">
        <v>526</v>
      </c>
      <c r="G373" s="41"/>
      <c r="H373" s="41"/>
      <c r="I373" s="236"/>
      <c r="J373" s="41"/>
      <c r="K373" s="41"/>
      <c r="L373" s="45"/>
      <c r="M373" s="237"/>
      <c r="N373" s="238"/>
      <c r="O373" s="92"/>
      <c r="P373" s="92"/>
      <c r="Q373" s="92"/>
      <c r="R373" s="92"/>
      <c r="S373" s="92"/>
      <c r="T373" s="93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7" t="s">
        <v>181</v>
      </c>
      <c r="AU373" s="17" t="s">
        <v>92</v>
      </c>
    </row>
    <row r="374" s="2" customFormat="1" ht="33" customHeight="1">
      <c r="A374" s="39"/>
      <c r="B374" s="40"/>
      <c r="C374" s="221" t="s">
        <v>527</v>
      </c>
      <c r="D374" s="221" t="s">
        <v>175</v>
      </c>
      <c r="E374" s="222" t="s">
        <v>528</v>
      </c>
      <c r="F374" s="223" t="s">
        <v>529</v>
      </c>
      <c r="G374" s="224" t="s">
        <v>449</v>
      </c>
      <c r="H374" s="225">
        <v>28</v>
      </c>
      <c r="I374" s="226"/>
      <c r="J374" s="227">
        <f>ROUND(I374*H374,2)</f>
        <v>0</v>
      </c>
      <c r="K374" s="223" t="s">
        <v>179</v>
      </c>
      <c r="L374" s="45"/>
      <c r="M374" s="228" t="s">
        <v>1</v>
      </c>
      <c r="N374" s="229" t="s">
        <v>47</v>
      </c>
      <c r="O374" s="92"/>
      <c r="P374" s="230">
        <f>O374*H374</f>
        <v>0</v>
      </c>
      <c r="Q374" s="230">
        <v>0</v>
      </c>
      <c r="R374" s="230">
        <f>Q374*H374</f>
        <v>0</v>
      </c>
      <c r="S374" s="230">
        <v>0</v>
      </c>
      <c r="T374" s="231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2" t="s">
        <v>101</v>
      </c>
      <c r="AT374" s="232" t="s">
        <v>175</v>
      </c>
      <c r="AU374" s="232" t="s">
        <v>92</v>
      </c>
      <c r="AY374" s="17" t="s">
        <v>173</v>
      </c>
      <c r="BE374" s="233">
        <f>IF(N374="základní",J374,0)</f>
        <v>0</v>
      </c>
      <c r="BF374" s="233">
        <f>IF(N374="snížená",J374,0)</f>
        <v>0</v>
      </c>
      <c r="BG374" s="233">
        <f>IF(N374="zákl. přenesená",J374,0)</f>
        <v>0</v>
      </c>
      <c r="BH374" s="233">
        <f>IF(N374="sníž. přenesená",J374,0)</f>
        <v>0</v>
      </c>
      <c r="BI374" s="233">
        <f>IF(N374="nulová",J374,0)</f>
        <v>0</v>
      </c>
      <c r="BJ374" s="17" t="s">
        <v>90</v>
      </c>
      <c r="BK374" s="233">
        <f>ROUND(I374*H374,2)</f>
        <v>0</v>
      </c>
      <c r="BL374" s="17" t="s">
        <v>101</v>
      </c>
      <c r="BM374" s="232" t="s">
        <v>530</v>
      </c>
    </row>
    <row r="375" s="2" customFormat="1">
      <c r="A375" s="39"/>
      <c r="B375" s="40"/>
      <c r="C375" s="41"/>
      <c r="D375" s="234" t="s">
        <v>181</v>
      </c>
      <c r="E375" s="41"/>
      <c r="F375" s="235" t="s">
        <v>531</v>
      </c>
      <c r="G375" s="41"/>
      <c r="H375" s="41"/>
      <c r="I375" s="236"/>
      <c r="J375" s="41"/>
      <c r="K375" s="41"/>
      <c r="L375" s="45"/>
      <c r="M375" s="237"/>
      <c r="N375" s="238"/>
      <c r="O375" s="92"/>
      <c r="P375" s="92"/>
      <c r="Q375" s="92"/>
      <c r="R375" s="92"/>
      <c r="S375" s="92"/>
      <c r="T375" s="93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7" t="s">
        <v>181</v>
      </c>
      <c r="AU375" s="17" t="s">
        <v>92</v>
      </c>
    </row>
    <row r="376" s="14" customFormat="1">
      <c r="A376" s="14"/>
      <c r="B376" s="249"/>
      <c r="C376" s="250"/>
      <c r="D376" s="234" t="s">
        <v>183</v>
      </c>
      <c r="E376" s="251" t="s">
        <v>1</v>
      </c>
      <c r="F376" s="252" t="s">
        <v>532</v>
      </c>
      <c r="G376" s="250"/>
      <c r="H376" s="253">
        <v>28</v>
      </c>
      <c r="I376" s="254"/>
      <c r="J376" s="250"/>
      <c r="K376" s="250"/>
      <c r="L376" s="255"/>
      <c r="M376" s="256"/>
      <c r="N376" s="257"/>
      <c r="O376" s="257"/>
      <c r="P376" s="257"/>
      <c r="Q376" s="257"/>
      <c r="R376" s="257"/>
      <c r="S376" s="257"/>
      <c r="T376" s="258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9" t="s">
        <v>183</v>
      </c>
      <c r="AU376" s="259" t="s">
        <v>92</v>
      </c>
      <c r="AV376" s="14" t="s">
        <v>92</v>
      </c>
      <c r="AW376" s="14" t="s">
        <v>38</v>
      </c>
      <c r="AX376" s="14" t="s">
        <v>90</v>
      </c>
      <c r="AY376" s="259" t="s">
        <v>173</v>
      </c>
    </row>
    <row r="377" s="2" customFormat="1" ht="24.15" customHeight="1">
      <c r="A377" s="39"/>
      <c r="B377" s="40"/>
      <c r="C377" s="221" t="s">
        <v>533</v>
      </c>
      <c r="D377" s="221" t="s">
        <v>175</v>
      </c>
      <c r="E377" s="222" t="s">
        <v>534</v>
      </c>
      <c r="F377" s="223" t="s">
        <v>535</v>
      </c>
      <c r="G377" s="224" t="s">
        <v>449</v>
      </c>
      <c r="H377" s="225">
        <v>2</v>
      </c>
      <c r="I377" s="226"/>
      <c r="J377" s="227">
        <f>ROUND(I377*H377,2)</f>
        <v>0</v>
      </c>
      <c r="K377" s="223" t="s">
        <v>179</v>
      </c>
      <c r="L377" s="45"/>
      <c r="M377" s="228" t="s">
        <v>1</v>
      </c>
      <c r="N377" s="229" t="s">
        <v>47</v>
      </c>
      <c r="O377" s="92"/>
      <c r="P377" s="230">
        <f>O377*H377</f>
        <v>0</v>
      </c>
      <c r="Q377" s="230">
        <v>1.0000000000000001E-05</v>
      </c>
      <c r="R377" s="230">
        <f>Q377*H377</f>
        <v>2.0000000000000002E-05</v>
      </c>
      <c r="S377" s="230">
        <v>0</v>
      </c>
      <c r="T377" s="231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2" t="s">
        <v>101</v>
      </c>
      <c r="AT377" s="232" t="s">
        <v>175</v>
      </c>
      <c r="AU377" s="232" t="s">
        <v>92</v>
      </c>
      <c r="AY377" s="17" t="s">
        <v>173</v>
      </c>
      <c r="BE377" s="233">
        <f>IF(N377="základní",J377,0)</f>
        <v>0</v>
      </c>
      <c r="BF377" s="233">
        <f>IF(N377="snížená",J377,0)</f>
        <v>0</v>
      </c>
      <c r="BG377" s="233">
        <f>IF(N377="zákl. přenesená",J377,0)</f>
        <v>0</v>
      </c>
      <c r="BH377" s="233">
        <f>IF(N377="sníž. přenesená",J377,0)</f>
        <v>0</v>
      </c>
      <c r="BI377" s="233">
        <f>IF(N377="nulová",J377,0)</f>
        <v>0</v>
      </c>
      <c r="BJ377" s="17" t="s">
        <v>90</v>
      </c>
      <c r="BK377" s="233">
        <f>ROUND(I377*H377,2)</f>
        <v>0</v>
      </c>
      <c r="BL377" s="17" t="s">
        <v>101</v>
      </c>
      <c r="BM377" s="232" t="s">
        <v>536</v>
      </c>
    </row>
    <row r="378" s="2" customFormat="1">
      <c r="A378" s="39"/>
      <c r="B378" s="40"/>
      <c r="C378" s="41"/>
      <c r="D378" s="234" t="s">
        <v>181</v>
      </c>
      <c r="E378" s="41"/>
      <c r="F378" s="235" t="s">
        <v>537</v>
      </c>
      <c r="G378" s="41"/>
      <c r="H378" s="41"/>
      <c r="I378" s="236"/>
      <c r="J378" s="41"/>
      <c r="K378" s="41"/>
      <c r="L378" s="45"/>
      <c r="M378" s="237"/>
      <c r="N378" s="238"/>
      <c r="O378" s="92"/>
      <c r="P378" s="92"/>
      <c r="Q378" s="92"/>
      <c r="R378" s="92"/>
      <c r="S378" s="92"/>
      <c r="T378" s="93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7" t="s">
        <v>181</v>
      </c>
      <c r="AU378" s="17" t="s">
        <v>92</v>
      </c>
    </row>
    <row r="379" s="14" customFormat="1">
      <c r="A379" s="14"/>
      <c r="B379" s="249"/>
      <c r="C379" s="250"/>
      <c r="D379" s="234" t="s">
        <v>183</v>
      </c>
      <c r="E379" s="251" t="s">
        <v>1</v>
      </c>
      <c r="F379" s="252" t="s">
        <v>538</v>
      </c>
      <c r="G379" s="250"/>
      <c r="H379" s="253">
        <v>2</v>
      </c>
      <c r="I379" s="254"/>
      <c r="J379" s="250"/>
      <c r="K379" s="250"/>
      <c r="L379" s="255"/>
      <c r="M379" s="256"/>
      <c r="N379" s="257"/>
      <c r="O379" s="257"/>
      <c r="P379" s="257"/>
      <c r="Q379" s="257"/>
      <c r="R379" s="257"/>
      <c r="S379" s="257"/>
      <c r="T379" s="258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9" t="s">
        <v>183</v>
      </c>
      <c r="AU379" s="259" t="s">
        <v>92</v>
      </c>
      <c r="AV379" s="14" t="s">
        <v>92</v>
      </c>
      <c r="AW379" s="14" t="s">
        <v>38</v>
      </c>
      <c r="AX379" s="14" t="s">
        <v>90</v>
      </c>
      <c r="AY379" s="259" t="s">
        <v>173</v>
      </c>
    </row>
    <row r="380" s="2" customFormat="1" ht="24.15" customHeight="1">
      <c r="A380" s="39"/>
      <c r="B380" s="40"/>
      <c r="C380" s="271" t="s">
        <v>539</v>
      </c>
      <c r="D380" s="271" t="s">
        <v>326</v>
      </c>
      <c r="E380" s="272" t="s">
        <v>540</v>
      </c>
      <c r="F380" s="273" t="s">
        <v>541</v>
      </c>
      <c r="G380" s="274" t="s">
        <v>449</v>
      </c>
      <c r="H380" s="275">
        <v>2</v>
      </c>
      <c r="I380" s="276"/>
      <c r="J380" s="277">
        <f>ROUND(I380*H380,2)</f>
        <v>0</v>
      </c>
      <c r="K380" s="273" t="s">
        <v>1</v>
      </c>
      <c r="L380" s="278"/>
      <c r="M380" s="279" t="s">
        <v>1</v>
      </c>
      <c r="N380" s="280" t="s">
        <v>47</v>
      </c>
      <c r="O380" s="92"/>
      <c r="P380" s="230">
        <f>O380*H380</f>
        <v>0</v>
      </c>
      <c r="Q380" s="230">
        <v>0</v>
      </c>
      <c r="R380" s="230">
        <f>Q380*H380</f>
        <v>0</v>
      </c>
      <c r="S380" s="230">
        <v>0</v>
      </c>
      <c r="T380" s="231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32" t="s">
        <v>143</v>
      </c>
      <c r="AT380" s="232" t="s">
        <v>326</v>
      </c>
      <c r="AU380" s="232" t="s">
        <v>92</v>
      </c>
      <c r="AY380" s="17" t="s">
        <v>173</v>
      </c>
      <c r="BE380" s="233">
        <f>IF(N380="základní",J380,0)</f>
        <v>0</v>
      </c>
      <c r="BF380" s="233">
        <f>IF(N380="snížená",J380,0)</f>
        <v>0</v>
      </c>
      <c r="BG380" s="233">
        <f>IF(N380="zákl. přenesená",J380,0)</f>
        <v>0</v>
      </c>
      <c r="BH380" s="233">
        <f>IF(N380="sníž. přenesená",J380,0)</f>
        <v>0</v>
      </c>
      <c r="BI380" s="233">
        <f>IF(N380="nulová",J380,0)</f>
        <v>0</v>
      </c>
      <c r="BJ380" s="17" t="s">
        <v>90</v>
      </c>
      <c r="BK380" s="233">
        <f>ROUND(I380*H380,2)</f>
        <v>0</v>
      </c>
      <c r="BL380" s="17" t="s">
        <v>101</v>
      </c>
      <c r="BM380" s="232" t="s">
        <v>542</v>
      </c>
    </row>
    <row r="381" s="2" customFormat="1">
      <c r="A381" s="39"/>
      <c r="B381" s="40"/>
      <c r="C381" s="41"/>
      <c r="D381" s="234" t="s">
        <v>181</v>
      </c>
      <c r="E381" s="41"/>
      <c r="F381" s="235" t="s">
        <v>541</v>
      </c>
      <c r="G381" s="41"/>
      <c r="H381" s="41"/>
      <c r="I381" s="236"/>
      <c r="J381" s="41"/>
      <c r="K381" s="41"/>
      <c r="L381" s="45"/>
      <c r="M381" s="237"/>
      <c r="N381" s="238"/>
      <c r="O381" s="92"/>
      <c r="P381" s="92"/>
      <c r="Q381" s="92"/>
      <c r="R381" s="92"/>
      <c r="S381" s="92"/>
      <c r="T381" s="93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17" t="s">
        <v>181</v>
      </c>
      <c r="AU381" s="17" t="s">
        <v>92</v>
      </c>
    </row>
    <row r="382" s="2" customFormat="1" ht="24.15" customHeight="1">
      <c r="A382" s="39"/>
      <c r="B382" s="40"/>
      <c r="C382" s="221" t="s">
        <v>543</v>
      </c>
      <c r="D382" s="221" t="s">
        <v>175</v>
      </c>
      <c r="E382" s="222" t="s">
        <v>544</v>
      </c>
      <c r="F382" s="223" t="s">
        <v>545</v>
      </c>
      <c r="G382" s="224" t="s">
        <v>449</v>
      </c>
      <c r="H382" s="225">
        <v>2</v>
      </c>
      <c r="I382" s="226"/>
      <c r="J382" s="227">
        <f>ROUND(I382*H382,2)</f>
        <v>0</v>
      </c>
      <c r="K382" s="223" t="s">
        <v>179</v>
      </c>
      <c r="L382" s="45"/>
      <c r="M382" s="228" t="s">
        <v>1</v>
      </c>
      <c r="N382" s="229" t="s">
        <v>47</v>
      </c>
      <c r="O382" s="92"/>
      <c r="P382" s="230">
        <f>O382*H382</f>
        <v>0</v>
      </c>
      <c r="Q382" s="230">
        <v>0.11276</v>
      </c>
      <c r="R382" s="230">
        <f>Q382*H382</f>
        <v>0.22552</v>
      </c>
      <c r="S382" s="230">
        <v>0</v>
      </c>
      <c r="T382" s="231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2" t="s">
        <v>101</v>
      </c>
      <c r="AT382" s="232" t="s">
        <v>175</v>
      </c>
      <c r="AU382" s="232" t="s">
        <v>92</v>
      </c>
      <c r="AY382" s="17" t="s">
        <v>173</v>
      </c>
      <c r="BE382" s="233">
        <f>IF(N382="základní",J382,0)</f>
        <v>0</v>
      </c>
      <c r="BF382" s="233">
        <f>IF(N382="snížená",J382,0)</f>
        <v>0</v>
      </c>
      <c r="BG382" s="233">
        <f>IF(N382="zákl. přenesená",J382,0)</f>
        <v>0</v>
      </c>
      <c r="BH382" s="233">
        <f>IF(N382="sníž. přenesená",J382,0)</f>
        <v>0</v>
      </c>
      <c r="BI382" s="233">
        <f>IF(N382="nulová",J382,0)</f>
        <v>0</v>
      </c>
      <c r="BJ382" s="17" t="s">
        <v>90</v>
      </c>
      <c r="BK382" s="233">
        <f>ROUND(I382*H382,2)</f>
        <v>0</v>
      </c>
      <c r="BL382" s="17" t="s">
        <v>101</v>
      </c>
      <c r="BM382" s="232" t="s">
        <v>546</v>
      </c>
    </row>
    <row r="383" s="2" customFormat="1">
      <c r="A383" s="39"/>
      <c r="B383" s="40"/>
      <c r="C383" s="41"/>
      <c r="D383" s="234" t="s">
        <v>181</v>
      </c>
      <c r="E383" s="41"/>
      <c r="F383" s="235" t="s">
        <v>547</v>
      </c>
      <c r="G383" s="41"/>
      <c r="H383" s="41"/>
      <c r="I383" s="236"/>
      <c r="J383" s="41"/>
      <c r="K383" s="41"/>
      <c r="L383" s="45"/>
      <c r="M383" s="237"/>
      <c r="N383" s="238"/>
      <c r="O383" s="92"/>
      <c r="P383" s="92"/>
      <c r="Q383" s="92"/>
      <c r="R383" s="92"/>
      <c r="S383" s="92"/>
      <c r="T383" s="93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7" t="s">
        <v>181</v>
      </c>
      <c r="AU383" s="17" t="s">
        <v>92</v>
      </c>
    </row>
    <row r="384" s="2" customFormat="1" ht="16.5" customHeight="1">
      <c r="A384" s="39"/>
      <c r="B384" s="40"/>
      <c r="C384" s="271" t="s">
        <v>548</v>
      </c>
      <c r="D384" s="271" t="s">
        <v>326</v>
      </c>
      <c r="E384" s="272" t="s">
        <v>549</v>
      </c>
      <c r="F384" s="273" t="s">
        <v>550</v>
      </c>
      <c r="G384" s="274" t="s">
        <v>449</v>
      </c>
      <c r="H384" s="275">
        <v>2</v>
      </c>
      <c r="I384" s="276"/>
      <c r="J384" s="277">
        <f>ROUND(I384*H384,2)</f>
        <v>0</v>
      </c>
      <c r="K384" s="273" t="s">
        <v>1</v>
      </c>
      <c r="L384" s="278"/>
      <c r="M384" s="279" t="s">
        <v>1</v>
      </c>
      <c r="N384" s="280" t="s">
        <v>47</v>
      </c>
      <c r="O384" s="92"/>
      <c r="P384" s="230">
        <f>O384*H384</f>
        <v>0</v>
      </c>
      <c r="Q384" s="230">
        <v>0</v>
      </c>
      <c r="R384" s="230">
        <f>Q384*H384</f>
        <v>0</v>
      </c>
      <c r="S384" s="230">
        <v>0</v>
      </c>
      <c r="T384" s="231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2" t="s">
        <v>143</v>
      </c>
      <c r="AT384" s="232" t="s">
        <v>326</v>
      </c>
      <c r="AU384" s="232" t="s">
        <v>92</v>
      </c>
      <c r="AY384" s="17" t="s">
        <v>173</v>
      </c>
      <c r="BE384" s="233">
        <f>IF(N384="základní",J384,0)</f>
        <v>0</v>
      </c>
      <c r="BF384" s="233">
        <f>IF(N384="snížená",J384,0)</f>
        <v>0</v>
      </c>
      <c r="BG384" s="233">
        <f>IF(N384="zákl. přenesená",J384,0)</f>
        <v>0</v>
      </c>
      <c r="BH384" s="233">
        <f>IF(N384="sníž. přenesená",J384,0)</f>
        <v>0</v>
      </c>
      <c r="BI384" s="233">
        <f>IF(N384="nulová",J384,0)</f>
        <v>0</v>
      </c>
      <c r="BJ384" s="17" t="s">
        <v>90</v>
      </c>
      <c r="BK384" s="233">
        <f>ROUND(I384*H384,2)</f>
        <v>0</v>
      </c>
      <c r="BL384" s="17" t="s">
        <v>101</v>
      </c>
      <c r="BM384" s="232" t="s">
        <v>551</v>
      </c>
    </row>
    <row r="385" s="2" customFormat="1">
      <c r="A385" s="39"/>
      <c r="B385" s="40"/>
      <c r="C385" s="41"/>
      <c r="D385" s="234" t="s">
        <v>181</v>
      </c>
      <c r="E385" s="41"/>
      <c r="F385" s="235" t="s">
        <v>550</v>
      </c>
      <c r="G385" s="41"/>
      <c r="H385" s="41"/>
      <c r="I385" s="236"/>
      <c r="J385" s="41"/>
      <c r="K385" s="41"/>
      <c r="L385" s="45"/>
      <c r="M385" s="237"/>
      <c r="N385" s="238"/>
      <c r="O385" s="92"/>
      <c r="P385" s="92"/>
      <c r="Q385" s="92"/>
      <c r="R385" s="92"/>
      <c r="S385" s="92"/>
      <c r="T385" s="93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17" t="s">
        <v>181</v>
      </c>
      <c r="AU385" s="17" t="s">
        <v>92</v>
      </c>
    </row>
    <row r="386" s="2" customFormat="1" ht="24.15" customHeight="1">
      <c r="A386" s="39"/>
      <c r="B386" s="40"/>
      <c r="C386" s="221" t="s">
        <v>552</v>
      </c>
      <c r="D386" s="221" t="s">
        <v>175</v>
      </c>
      <c r="E386" s="222" t="s">
        <v>553</v>
      </c>
      <c r="F386" s="223" t="s">
        <v>554</v>
      </c>
      <c r="G386" s="224" t="s">
        <v>178</v>
      </c>
      <c r="H386" s="225">
        <v>12</v>
      </c>
      <c r="I386" s="226"/>
      <c r="J386" s="227">
        <f>ROUND(I386*H386,2)</f>
        <v>0</v>
      </c>
      <c r="K386" s="223" t="s">
        <v>179</v>
      </c>
      <c r="L386" s="45"/>
      <c r="M386" s="228" t="s">
        <v>1</v>
      </c>
      <c r="N386" s="229" t="s">
        <v>47</v>
      </c>
      <c r="O386" s="92"/>
      <c r="P386" s="230">
        <f>O386*H386</f>
        <v>0</v>
      </c>
      <c r="Q386" s="230">
        <v>0.0025999999999999999</v>
      </c>
      <c r="R386" s="230">
        <f>Q386*H386</f>
        <v>0.031199999999999999</v>
      </c>
      <c r="S386" s="230">
        <v>0</v>
      </c>
      <c r="T386" s="231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2" t="s">
        <v>101</v>
      </c>
      <c r="AT386" s="232" t="s">
        <v>175</v>
      </c>
      <c r="AU386" s="232" t="s">
        <v>92</v>
      </c>
      <c r="AY386" s="17" t="s">
        <v>173</v>
      </c>
      <c r="BE386" s="233">
        <f>IF(N386="základní",J386,0)</f>
        <v>0</v>
      </c>
      <c r="BF386" s="233">
        <f>IF(N386="snížená",J386,0)</f>
        <v>0</v>
      </c>
      <c r="BG386" s="233">
        <f>IF(N386="zákl. přenesená",J386,0)</f>
        <v>0</v>
      </c>
      <c r="BH386" s="233">
        <f>IF(N386="sníž. přenesená",J386,0)</f>
        <v>0</v>
      </c>
      <c r="BI386" s="233">
        <f>IF(N386="nulová",J386,0)</f>
        <v>0</v>
      </c>
      <c r="BJ386" s="17" t="s">
        <v>90</v>
      </c>
      <c r="BK386" s="233">
        <f>ROUND(I386*H386,2)</f>
        <v>0</v>
      </c>
      <c r="BL386" s="17" t="s">
        <v>101</v>
      </c>
      <c r="BM386" s="232" t="s">
        <v>555</v>
      </c>
    </row>
    <row r="387" s="2" customFormat="1">
      <c r="A387" s="39"/>
      <c r="B387" s="40"/>
      <c r="C387" s="41"/>
      <c r="D387" s="234" t="s">
        <v>181</v>
      </c>
      <c r="E387" s="41"/>
      <c r="F387" s="235" t="s">
        <v>556</v>
      </c>
      <c r="G387" s="41"/>
      <c r="H387" s="41"/>
      <c r="I387" s="236"/>
      <c r="J387" s="41"/>
      <c r="K387" s="41"/>
      <c r="L387" s="45"/>
      <c r="M387" s="237"/>
      <c r="N387" s="238"/>
      <c r="O387" s="92"/>
      <c r="P387" s="92"/>
      <c r="Q387" s="92"/>
      <c r="R387" s="92"/>
      <c r="S387" s="92"/>
      <c r="T387" s="93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T387" s="17" t="s">
        <v>181</v>
      </c>
      <c r="AU387" s="17" t="s">
        <v>92</v>
      </c>
    </row>
    <row r="388" s="14" customFormat="1">
      <c r="A388" s="14"/>
      <c r="B388" s="249"/>
      <c r="C388" s="250"/>
      <c r="D388" s="234" t="s">
        <v>183</v>
      </c>
      <c r="E388" s="251" t="s">
        <v>1</v>
      </c>
      <c r="F388" s="252" t="s">
        <v>557</v>
      </c>
      <c r="G388" s="250"/>
      <c r="H388" s="253">
        <v>12</v>
      </c>
      <c r="I388" s="254"/>
      <c r="J388" s="250"/>
      <c r="K388" s="250"/>
      <c r="L388" s="255"/>
      <c r="M388" s="256"/>
      <c r="N388" s="257"/>
      <c r="O388" s="257"/>
      <c r="P388" s="257"/>
      <c r="Q388" s="257"/>
      <c r="R388" s="257"/>
      <c r="S388" s="257"/>
      <c r="T388" s="258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9" t="s">
        <v>183</v>
      </c>
      <c r="AU388" s="259" t="s">
        <v>92</v>
      </c>
      <c r="AV388" s="14" t="s">
        <v>92</v>
      </c>
      <c r="AW388" s="14" t="s">
        <v>38</v>
      </c>
      <c r="AX388" s="14" t="s">
        <v>90</v>
      </c>
      <c r="AY388" s="259" t="s">
        <v>173</v>
      </c>
    </row>
    <row r="389" s="2" customFormat="1" ht="16.5" customHeight="1">
      <c r="A389" s="39"/>
      <c r="B389" s="40"/>
      <c r="C389" s="221" t="s">
        <v>558</v>
      </c>
      <c r="D389" s="221" t="s">
        <v>175</v>
      </c>
      <c r="E389" s="222" t="s">
        <v>559</v>
      </c>
      <c r="F389" s="223" t="s">
        <v>560</v>
      </c>
      <c r="G389" s="224" t="s">
        <v>178</v>
      </c>
      <c r="H389" s="225">
        <v>12</v>
      </c>
      <c r="I389" s="226"/>
      <c r="J389" s="227">
        <f>ROUND(I389*H389,2)</f>
        <v>0</v>
      </c>
      <c r="K389" s="223" t="s">
        <v>179</v>
      </c>
      <c r="L389" s="45"/>
      <c r="M389" s="228" t="s">
        <v>1</v>
      </c>
      <c r="N389" s="229" t="s">
        <v>47</v>
      </c>
      <c r="O389" s="92"/>
      <c r="P389" s="230">
        <f>O389*H389</f>
        <v>0</v>
      </c>
      <c r="Q389" s="230">
        <v>1.0000000000000001E-05</v>
      </c>
      <c r="R389" s="230">
        <f>Q389*H389</f>
        <v>0.00012000000000000002</v>
      </c>
      <c r="S389" s="230">
        <v>0</v>
      </c>
      <c r="T389" s="231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2" t="s">
        <v>101</v>
      </c>
      <c r="AT389" s="232" t="s">
        <v>175</v>
      </c>
      <c r="AU389" s="232" t="s">
        <v>92</v>
      </c>
      <c r="AY389" s="17" t="s">
        <v>173</v>
      </c>
      <c r="BE389" s="233">
        <f>IF(N389="základní",J389,0)</f>
        <v>0</v>
      </c>
      <c r="BF389" s="233">
        <f>IF(N389="snížená",J389,0)</f>
        <v>0</v>
      </c>
      <c r="BG389" s="233">
        <f>IF(N389="zákl. přenesená",J389,0)</f>
        <v>0</v>
      </c>
      <c r="BH389" s="233">
        <f>IF(N389="sníž. přenesená",J389,0)</f>
        <v>0</v>
      </c>
      <c r="BI389" s="233">
        <f>IF(N389="nulová",J389,0)</f>
        <v>0</v>
      </c>
      <c r="BJ389" s="17" t="s">
        <v>90</v>
      </c>
      <c r="BK389" s="233">
        <f>ROUND(I389*H389,2)</f>
        <v>0</v>
      </c>
      <c r="BL389" s="17" t="s">
        <v>101</v>
      </c>
      <c r="BM389" s="232" t="s">
        <v>561</v>
      </c>
    </row>
    <row r="390" s="2" customFormat="1">
      <c r="A390" s="39"/>
      <c r="B390" s="40"/>
      <c r="C390" s="41"/>
      <c r="D390" s="234" t="s">
        <v>181</v>
      </c>
      <c r="E390" s="41"/>
      <c r="F390" s="235" t="s">
        <v>562</v>
      </c>
      <c r="G390" s="41"/>
      <c r="H390" s="41"/>
      <c r="I390" s="236"/>
      <c r="J390" s="41"/>
      <c r="K390" s="41"/>
      <c r="L390" s="45"/>
      <c r="M390" s="237"/>
      <c r="N390" s="238"/>
      <c r="O390" s="92"/>
      <c r="P390" s="92"/>
      <c r="Q390" s="92"/>
      <c r="R390" s="92"/>
      <c r="S390" s="92"/>
      <c r="T390" s="93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17" t="s">
        <v>181</v>
      </c>
      <c r="AU390" s="17" t="s">
        <v>92</v>
      </c>
    </row>
    <row r="391" s="14" customFormat="1">
      <c r="A391" s="14"/>
      <c r="B391" s="249"/>
      <c r="C391" s="250"/>
      <c r="D391" s="234" t="s">
        <v>183</v>
      </c>
      <c r="E391" s="251" t="s">
        <v>1</v>
      </c>
      <c r="F391" s="252" t="s">
        <v>557</v>
      </c>
      <c r="G391" s="250"/>
      <c r="H391" s="253">
        <v>12</v>
      </c>
      <c r="I391" s="254"/>
      <c r="J391" s="250"/>
      <c r="K391" s="250"/>
      <c r="L391" s="255"/>
      <c r="M391" s="256"/>
      <c r="N391" s="257"/>
      <c r="O391" s="257"/>
      <c r="P391" s="257"/>
      <c r="Q391" s="257"/>
      <c r="R391" s="257"/>
      <c r="S391" s="257"/>
      <c r="T391" s="258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9" t="s">
        <v>183</v>
      </c>
      <c r="AU391" s="259" t="s">
        <v>92</v>
      </c>
      <c r="AV391" s="14" t="s">
        <v>92</v>
      </c>
      <c r="AW391" s="14" t="s">
        <v>38</v>
      </c>
      <c r="AX391" s="14" t="s">
        <v>90</v>
      </c>
      <c r="AY391" s="259" t="s">
        <v>173</v>
      </c>
    </row>
    <row r="392" s="2" customFormat="1" ht="24.15" customHeight="1">
      <c r="A392" s="39"/>
      <c r="B392" s="40"/>
      <c r="C392" s="221" t="s">
        <v>563</v>
      </c>
      <c r="D392" s="221" t="s">
        <v>175</v>
      </c>
      <c r="E392" s="222" t="s">
        <v>564</v>
      </c>
      <c r="F392" s="223" t="s">
        <v>565</v>
      </c>
      <c r="G392" s="224" t="s">
        <v>210</v>
      </c>
      <c r="H392" s="225">
        <v>12</v>
      </c>
      <c r="I392" s="226"/>
      <c r="J392" s="227">
        <f>ROUND(I392*H392,2)</f>
        <v>0</v>
      </c>
      <c r="K392" s="223" t="s">
        <v>179</v>
      </c>
      <c r="L392" s="45"/>
      <c r="M392" s="228" t="s">
        <v>1</v>
      </c>
      <c r="N392" s="229" t="s">
        <v>47</v>
      </c>
      <c r="O392" s="92"/>
      <c r="P392" s="230">
        <f>O392*H392</f>
        <v>0</v>
      </c>
      <c r="Q392" s="230">
        <v>0.16849</v>
      </c>
      <c r="R392" s="230">
        <f>Q392*H392</f>
        <v>2.0218799999999999</v>
      </c>
      <c r="S392" s="230">
        <v>0</v>
      </c>
      <c r="T392" s="231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32" t="s">
        <v>101</v>
      </c>
      <c r="AT392" s="232" t="s">
        <v>175</v>
      </c>
      <c r="AU392" s="232" t="s">
        <v>92</v>
      </c>
      <c r="AY392" s="17" t="s">
        <v>173</v>
      </c>
      <c r="BE392" s="233">
        <f>IF(N392="základní",J392,0)</f>
        <v>0</v>
      </c>
      <c r="BF392" s="233">
        <f>IF(N392="snížená",J392,0)</f>
        <v>0</v>
      </c>
      <c r="BG392" s="233">
        <f>IF(N392="zákl. přenesená",J392,0)</f>
        <v>0</v>
      </c>
      <c r="BH392" s="233">
        <f>IF(N392="sníž. přenesená",J392,0)</f>
        <v>0</v>
      </c>
      <c r="BI392" s="233">
        <f>IF(N392="nulová",J392,0)</f>
        <v>0</v>
      </c>
      <c r="BJ392" s="17" t="s">
        <v>90</v>
      </c>
      <c r="BK392" s="233">
        <f>ROUND(I392*H392,2)</f>
        <v>0</v>
      </c>
      <c r="BL392" s="17" t="s">
        <v>101</v>
      </c>
      <c r="BM392" s="232" t="s">
        <v>566</v>
      </c>
    </row>
    <row r="393" s="2" customFormat="1">
      <c r="A393" s="39"/>
      <c r="B393" s="40"/>
      <c r="C393" s="41"/>
      <c r="D393" s="234" t="s">
        <v>181</v>
      </c>
      <c r="E393" s="41"/>
      <c r="F393" s="235" t="s">
        <v>567</v>
      </c>
      <c r="G393" s="41"/>
      <c r="H393" s="41"/>
      <c r="I393" s="236"/>
      <c r="J393" s="41"/>
      <c r="K393" s="41"/>
      <c r="L393" s="45"/>
      <c r="M393" s="237"/>
      <c r="N393" s="238"/>
      <c r="O393" s="92"/>
      <c r="P393" s="92"/>
      <c r="Q393" s="92"/>
      <c r="R393" s="92"/>
      <c r="S393" s="92"/>
      <c r="T393" s="93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7" t="s">
        <v>181</v>
      </c>
      <c r="AU393" s="17" t="s">
        <v>92</v>
      </c>
    </row>
    <row r="394" s="14" customFormat="1">
      <c r="A394" s="14"/>
      <c r="B394" s="249"/>
      <c r="C394" s="250"/>
      <c r="D394" s="234" t="s">
        <v>183</v>
      </c>
      <c r="E394" s="251" t="s">
        <v>1</v>
      </c>
      <c r="F394" s="252" t="s">
        <v>557</v>
      </c>
      <c r="G394" s="250"/>
      <c r="H394" s="253">
        <v>12</v>
      </c>
      <c r="I394" s="254"/>
      <c r="J394" s="250"/>
      <c r="K394" s="250"/>
      <c r="L394" s="255"/>
      <c r="M394" s="256"/>
      <c r="N394" s="257"/>
      <c r="O394" s="257"/>
      <c r="P394" s="257"/>
      <c r="Q394" s="257"/>
      <c r="R394" s="257"/>
      <c r="S394" s="257"/>
      <c r="T394" s="258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9" t="s">
        <v>183</v>
      </c>
      <c r="AU394" s="259" t="s">
        <v>92</v>
      </c>
      <c r="AV394" s="14" t="s">
        <v>92</v>
      </c>
      <c r="AW394" s="14" t="s">
        <v>38</v>
      </c>
      <c r="AX394" s="14" t="s">
        <v>90</v>
      </c>
      <c r="AY394" s="259" t="s">
        <v>173</v>
      </c>
    </row>
    <row r="395" s="2" customFormat="1" ht="16.5" customHeight="1">
      <c r="A395" s="39"/>
      <c r="B395" s="40"/>
      <c r="C395" s="271" t="s">
        <v>568</v>
      </c>
      <c r="D395" s="271" t="s">
        <v>326</v>
      </c>
      <c r="E395" s="272" t="s">
        <v>569</v>
      </c>
      <c r="F395" s="273" t="s">
        <v>570</v>
      </c>
      <c r="G395" s="274" t="s">
        <v>210</v>
      </c>
      <c r="H395" s="275">
        <v>6</v>
      </c>
      <c r="I395" s="276"/>
      <c r="J395" s="277">
        <f>ROUND(I395*H395,2)</f>
        <v>0</v>
      </c>
      <c r="K395" s="273" t="s">
        <v>179</v>
      </c>
      <c r="L395" s="278"/>
      <c r="M395" s="279" t="s">
        <v>1</v>
      </c>
      <c r="N395" s="280" t="s">
        <v>47</v>
      </c>
      <c r="O395" s="92"/>
      <c r="P395" s="230">
        <f>O395*H395</f>
        <v>0</v>
      </c>
      <c r="Q395" s="230">
        <v>0.125</v>
      </c>
      <c r="R395" s="230">
        <f>Q395*H395</f>
        <v>0.75</v>
      </c>
      <c r="S395" s="230">
        <v>0</v>
      </c>
      <c r="T395" s="231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32" t="s">
        <v>143</v>
      </c>
      <c r="AT395" s="232" t="s">
        <v>326</v>
      </c>
      <c r="AU395" s="232" t="s">
        <v>92</v>
      </c>
      <c r="AY395" s="17" t="s">
        <v>173</v>
      </c>
      <c r="BE395" s="233">
        <f>IF(N395="základní",J395,0)</f>
        <v>0</v>
      </c>
      <c r="BF395" s="233">
        <f>IF(N395="snížená",J395,0)</f>
        <v>0</v>
      </c>
      <c r="BG395" s="233">
        <f>IF(N395="zákl. přenesená",J395,0)</f>
        <v>0</v>
      </c>
      <c r="BH395" s="233">
        <f>IF(N395="sníž. přenesená",J395,0)</f>
        <v>0</v>
      </c>
      <c r="BI395" s="233">
        <f>IF(N395="nulová",J395,0)</f>
        <v>0</v>
      </c>
      <c r="BJ395" s="17" t="s">
        <v>90</v>
      </c>
      <c r="BK395" s="233">
        <f>ROUND(I395*H395,2)</f>
        <v>0</v>
      </c>
      <c r="BL395" s="17" t="s">
        <v>101</v>
      </c>
      <c r="BM395" s="232" t="s">
        <v>571</v>
      </c>
    </row>
    <row r="396" s="2" customFormat="1">
      <c r="A396" s="39"/>
      <c r="B396" s="40"/>
      <c r="C396" s="41"/>
      <c r="D396" s="234" t="s">
        <v>181</v>
      </c>
      <c r="E396" s="41"/>
      <c r="F396" s="235" t="s">
        <v>570</v>
      </c>
      <c r="G396" s="41"/>
      <c r="H396" s="41"/>
      <c r="I396" s="236"/>
      <c r="J396" s="41"/>
      <c r="K396" s="41"/>
      <c r="L396" s="45"/>
      <c r="M396" s="237"/>
      <c r="N396" s="238"/>
      <c r="O396" s="92"/>
      <c r="P396" s="92"/>
      <c r="Q396" s="92"/>
      <c r="R396" s="92"/>
      <c r="S396" s="92"/>
      <c r="T396" s="93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7" t="s">
        <v>181</v>
      </c>
      <c r="AU396" s="17" t="s">
        <v>92</v>
      </c>
    </row>
    <row r="397" s="14" customFormat="1">
      <c r="A397" s="14"/>
      <c r="B397" s="249"/>
      <c r="C397" s="250"/>
      <c r="D397" s="234" t="s">
        <v>183</v>
      </c>
      <c r="E397" s="251" t="s">
        <v>1</v>
      </c>
      <c r="F397" s="252" t="s">
        <v>572</v>
      </c>
      <c r="G397" s="250"/>
      <c r="H397" s="253">
        <v>6</v>
      </c>
      <c r="I397" s="254"/>
      <c r="J397" s="250"/>
      <c r="K397" s="250"/>
      <c r="L397" s="255"/>
      <c r="M397" s="256"/>
      <c r="N397" s="257"/>
      <c r="O397" s="257"/>
      <c r="P397" s="257"/>
      <c r="Q397" s="257"/>
      <c r="R397" s="257"/>
      <c r="S397" s="257"/>
      <c r="T397" s="258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9" t="s">
        <v>183</v>
      </c>
      <c r="AU397" s="259" t="s">
        <v>92</v>
      </c>
      <c r="AV397" s="14" t="s">
        <v>92</v>
      </c>
      <c r="AW397" s="14" t="s">
        <v>38</v>
      </c>
      <c r="AX397" s="14" t="s">
        <v>90</v>
      </c>
      <c r="AY397" s="259" t="s">
        <v>173</v>
      </c>
    </row>
    <row r="398" s="2" customFormat="1" ht="24.15" customHeight="1">
      <c r="A398" s="39"/>
      <c r="B398" s="40"/>
      <c r="C398" s="221" t="s">
        <v>573</v>
      </c>
      <c r="D398" s="221" t="s">
        <v>175</v>
      </c>
      <c r="E398" s="222" t="s">
        <v>574</v>
      </c>
      <c r="F398" s="223" t="s">
        <v>575</v>
      </c>
      <c r="G398" s="224" t="s">
        <v>210</v>
      </c>
      <c r="H398" s="225">
        <v>98</v>
      </c>
      <c r="I398" s="226"/>
      <c r="J398" s="227">
        <f>ROUND(I398*H398,2)</f>
        <v>0</v>
      </c>
      <c r="K398" s="223" t="s">
        <v>179</v>
      </c>
      <c r="L398" s="45"/>
      <c r="M398" s="228" t="s">
        <v>1</v>
      </c>
      <c r="N398" s="229" t="s">
        <v>47</v>
      </c>
      <c r="O398" s="92"/>
      <c r="P398" s="230">
        <f>O398*H398</f>
        <v>0</v>
      </c>
      <c r="Q398" s="230">
        <v>0.10095</v>
      </c>
      <c r="R398" s="230">
        <f>Q398*H398</f>
        <v>9.8931000000000004</v>
      </c>
      <c r="S398" s="230">
        <v>0</v>
      </c>
      <c r="T398" s="231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32" t="s">
        <v>101</v>
      </c>
      <c r="AT398" s="232" t="s">
        <v>175</v>
      </c>
      <c r="AU398" s="232" t="s">
        <v>92</v>
      </c>
      <c r="AY398" s="17" t="s">
        <v>173</v>
      </c>
      <c r="BE398" s="233">
        <f>IF(N398="základní",J398,0)</f>
        <v>0</v>
      </c>
      <c r="BF398" s="233">
        <f>IF(N398="snížená",J398,0)</f>
        <v>0</v>
      </c>
      <c r="BG398" s="233">
        <f>IF(N398="zákl. přenesená",J398,0)</f>
        <v>0</v>
      </c>
      <c r="BH398" s="233">
        <f>IF(N398="sníž. přenesená",J398,0)</f>
        <v>0</v>
      </c>
      <c r="BI398" s="233">
        <f>IF(N398="nulová",J398,0)</f>
        <v>0</v>
      </c>
      <c r="BJ398" s="17" t="s">
        <v>90</v>
      </c>
      <c r="BK398" s="233">
        <f>ROUND(I398*H398,2)</f>
        <v>0</v>
      </c>
      <c r="BL398" s="17" t="s">
        <v>101</v>
      </c>
      <c r="BM398" s="232" t="s">
        <v>576</v>
      </c>
    </row>
    <row r="399" s="2" customFormat="1">
      <c r="A399" s="39"/>
      <c r="B399" s="40"/>
      <c r="C399" s="41"/>
      <c r="D399" s="234" t="s">
        <v>181</v>
      </c>
      <c r="E399" s="41"/>
      <c r="F399" s="235" t="s">
        <v>577</v>
      </c>
      <c r="G399" s="41"/>
      <c r="H399" s="41"/>
      <c r="I399" s="236"/>
      <c r="J399" s="41"/>
      <c r="K399" s="41"/>
      <c r="L399" s="45"/>
      <c r="M399" s="237"/>
      <c r="N399" s="238"/>
      <c r="O399" s="92"/>
      <c r="P399" s="92"/>
      <c r="Q399" s="92"/>
      <c r="R399" s="92"/>
      <c r="S399" s="92"/>
      <c r="T399" s="93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7" t="s">
        <v>181</v>
      </c>
      <c r="AU399" s="17" t="s">
        <v>92</v>
      </c>
    </row>
    <row r="400" s="13" customFormat="1">
      <c r="A400" s="13"/>
      <c r="B400" s="239"/>
      <c r="C400" s="240"/>
      <c r="D400" s="234" t="s">
        <v>183</v>
      </c>
      <c r="E400" s="241" t="s">
        <v>1</v>
      </c>
      <c r="F400" s="242" t="s">
        <v>184</v>
      </c>
      <c r="G400" s="240"/>
      <c r="H400" s="241" t="s">
        <v>1</v>
      </c>
      <c r="I400" s="243"/>
      <c r="J400" s="240"/>
      <c r="K400" s="240"/>
      <c r="L400" s="244"/>
      <c r="M400" s="245"/>
      <c r="N400" s="246"/>
      <c r="O400" s="246"/>
      <c r="P400" s="246"/>
      <c r="Q400" s="246"/>
      <c r="R400" s="246"/>
      <c r="S400" s="246"/>
      <c r="T400" s="247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8" t="s">
        <v>183</v>
      </c>
      <c r="AU400" s="248" t="s">
        <v>92</v>
      </c>
      <c r="AV400" s="13" t="s">
        <v>90</v>
      </c>
      <c r="AW400" s="13" t="s">
        <v>38</v>
      </c>
      <c r="AX400" s="13" t="s">
        <v>82</v>
      </c>
      <c r="AY400" s="248" t="s">
        <v>173</v>
      </c>
    </row>
    <row r="401" s="13" customFormat="1">
      <c r="A401" s="13"/>
      <c r="B401" s="239"/>
      <c r="C401" s="240"/>
      <c r="D401" s="234" t="s">
        <v>183</v>
      </c>
      <c r="E401" s="241" t="s">
        <v>1</v>
      </c>
      <c r="F401" s="242" t="s">
        <v>185</v>
      </c>
      <c r="G401" s="240"/>
      <c r="H401" s="241" t="s">
        <v>1</v>
      </c>
      <c r="I401" s="243"/>
      <c r="J401" s="240"/>
      <c r="K401" s="240"/>
      <c r="L401" s="244"/>
      <c r="M401" s="245"/>
      <c r="N401" s="246"/>
      <c r="O401" s="246"/>
      <c r="P401" s="246"/>
      <c r="Q401" s="246"/>
      <c r="R401" s="246"/>
      <c r="S401" s="246"/>
      <c r="T401" s="247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8" t="s">
        <v>183</v>
      </c>
      <c r="AU401" s="248" t="s">
        <v>92</v>
      </c>
      <c r="AV401" s="13" t="s">
        <v>90</v>
      </c>
      <c r="AW401" s="13" t="s">
        <v>38</v>
      </c>
      <c r="AX401" s="13" t="s">
        <v>82</v>
      </c>
      <c r="AY401" s="248" t="s">
        <v>173</v>
      </c>
    </row>
    <row r="402" s="14" customFormat="1">
      <c r="A402" s="14"/>
      <c r="B402" s="249"/>
      <c r="C402" s="250"/>
      <c r="D402" s="234" t="s">
        <v>183</v>
      </c>
      <c r="E402" s="251" t="s">
        <v>1</v>
      </c>
      <c r="F402" s="252" t="s">
        <v>578</v>
      </c>
      <c r="G402" s="250"/>
      <c r="H402" s="253">
        <v>98</v>
      </c>
      <c r="I402" s="254"/>
      <c r="J402" s="250"/>
      <c r="K402" s="250"/>
      <c r="L402" s="255"/>
      <c r="M402" s="256"/>
      <c r="N402" s="257"/>
      <c r="O402" s="257"/>
      <c r="P402" s="257"/>
      <c r="Q402" s="257"/>
      <c r="R402" s="257"/>
      <c r="S402" s="257"/>
      <c r="T402" s="258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9" t="s">
        <v>183</v>
      </c>
      <c r="AU402" s="259" t="s">
        <v>92</v>
      </c>
      <c r="AV402" s="14" t="s">
        <v>92</v>
      </c>
      <c r="AW402" s="14" t="s">
        <v>38</v>
      </c>
      <c r="AX402" s="14" t="s">
        <v>90</v>
      </c>
      <c r="AY402" s="259" t="s">
        <v>173</v>
      </c>
    </row>
    <row r="403" s="2" customFormat="1" ht="16.5" customHeight="1">
      <c r="A403" s="39"/>
      <c r="B403" s="40"/>
      <c r="C403" s="271" t="s">
        <v>579</v>
      </c>
      <c r="D403" s="271" t="s">
        <v>326</v>
      </c>
      <c r="E403" s="272" t="s">
        <v>580</v>
      </c>
      <c r="F403" s="273" t="s">
        <v>581</v>
      </c>
      <c r="G403" s="274" t="s">
        <v>210</v>
      </c>
      <c r="H403" s="275">
        <v>98.980000000000004</v>
      </c>
      <c r="I403" s="276"/>
      <c r="J403" s="277">
        <f>ROUND(I403*H403,2)</f>
        <v>0</v>
      </c>
      <c r="K403" s="273" t="s">
        <v>179</v>
      </c>
      <c r="L403" s="278"/>
      <c r="M403" s="279" t="s">
        <v>1</v>
      </c>
      <c r="N403" s="280" t="s">
        <v>47</v>
      </c>
      <c r="O403" s="92"/>
      <c r="P403" s="230">
        <f>O403*H403</f>
        <v>0</v>
      </c>
      <c r="Q403" s="230">
        <v>0.024</v>
      </c>
      <c r="R403" s="230">
        <f>Q403*H403</f>
        <v>2.3755200000000003</v>
      </c>
      <c r="S403" s="230">
        <v>0</v>
      </c>
      <c r="T403" s="231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32" t="s">
        <v>143</v>
      </c>
      <c r="AT403" s="232" t="s">
        <v>326</v>
      </c>
      <c r="AU403" s="232" t="s">
        <v>92</v>
      </c>
      <c r="AY403" s="17" t="s">
        <v>173</v>
      </c>
      <c r="BE403" s="233">
        <f>IF(N403="základní",J403,0)</f>
        <v>0</v>
      </c>
      <c r="BF403" s="233">
        <f>IF(N403="snížená",J403,0)</f>
        <v>0</v>
      </c>
      <c r="BG403" s="233">
        <f>IF(N403="zákl. přenesená",J403,0)</f>
        <v>0</v>
      </c>
      <c r="BH403" s="233">
        <f>IF(N403="sníž. přenesená",J403,0)</f>
        <v>0</v>
      </c>
      <c r="BI403" s="233">
        <f>IF(N403="nulová",J403,0)</f>
        <v>0</v>
      </c>
      <c r="BJ403" s="17" t="s">
        <v>90</v>
      </c>
      <c r="BK403" s="233">
        <f>ROUND(I403*H403,2)</f>
        <v>0</v>
      </c>
      <c r="BL403" s="17" t="s">
        <v>101</v>
      </c>
      <c r="BM403" s="232" t="s">
        <v>582</v>
      </c>
    </row>
    <row r="404" s="2" customFormat="1">
      <c r="A404" s="39"/>
      <c r="B404" s="40"/>
      <c r="C404" s="41"/>
      <c r="D404" s="234" t="s">
        <v>181</v>
      </c>
      <c r="E404" s="41"/>
      <c r="F404" s="235" t="s">
        <v>581</v>
      </c>
      <c r="G404" s="41"/>
      <c r="H404" s="41"/>
      <c r="I404" s="236"/>
      <c r="J404" s="41"/>
      <c r="K404" s="41"/>
      <c r="L404" s="45"/>
      <c r="M404" s="237"/>
      <c r="N404" s="238"/>
      <c r="O404" s="92"/>
      <c r="P404" s="92"/>
      <c r="Q404" s="92"/>
      <c r="R404" s="92"/>
      <c r="S404" s="92"/>
      <c r="T404" s="93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17" t="s">
        <v>181</v>
      </c>
      <c r="AU404" s="17" t="s">
        <v>92</v>
      </c>
    </row>
    <row r="405" s="14" customFormat="1">
      <c r="A405" s="14"/>
      <c r="B405" s="249"/>
      <c r="C405" s="250"/>
      <c r="D405" s="234" t="s">
        <v>183</v>
      </c>
      <c r="E405" s="251" t="s">
        <v>1</v>
      </c>
      <c r="F405" s="252" t="s">
        <v>583</v>
      </c>
      <c r="G405" s="250"/>
      <c r="H405" s="253">
        <v>98.980000000000004</v>
      </c>
      <c r="I405" s="254"/>
      <c r="J405" s="250"/>
      <c r="K405" s="250"/>
      <c r="L405" s="255"/>
      <c r="M405" s="256"/>
      <c r="N405" s="257"/>
      <c r="O405" s="257"/>
      <c r="P405" s="257"/>
      <c r="Q405" s="257"/>
      <c r="R405" s="257"/>
      <c r="S405" s="257"/>
      <c r="T405" s="258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9" t="s">
        <v>183</v>
      </c>
      <c r="AU405" s="259" t="s">
        <v>92</v>
      </c>
      <c r="AV405" s="14" t="s">
        <v>92</v>
      </c>
      <c r="AW405" s="14" t="s">
        <v>38</v>
      </c>
      <c r="AX405" s="14" t="s">
        <v>90</v>
      </c>
      <c r="AY405" s="259" t="s">
        <v>173</v>
      </c>
    </row>
    <row r="406" s="2" customFormat="1" ht="33" customHeight="1">
      <c r="A406" s="39"/>
      <c r="B406" s="40"/>
      <c r="C406" s="221" t="s">
        <v>584</v>
      </c>
      <c r="D406" s="221" t="s">
        <v>175</v>
      </c>
      <c r="E406" s="222" t="s">
        <v>585</v>
      </c>
      <c r="F406" s="223" t="s">
        <v>586</v>
      </c>
      <c r="G406" s="224" t="s">
        <v>210</v>
      </c>
      <c r="H406" s="225">
        <v>3</v>
      </c>
      <c r="I406" s="226"/>
      <c r="J406" s="227">
        <f>ROUND(I406*H406,2)</f>
        <v>0</v>
      </c>
      <c r="K406" s="223" t="s">
        <v>179</v>
      </c>
      <c r="L406" s="45"/>
      <c r="M406" s="228" t="s">
        <v>1</v>
      </c>
      <c r="N406" s="229" t="s">
        <v>47</v>
      </c>
      <c r="O406" s="92"/>
      <c r="P406" s="230">
        <f>O406*H406</f>
        <v>0</v>
      </c>
      <c r="Q406" s="230">
        <v>0.36969999999999997</v>
      </c>
      <c r="R406" s="230">
        <f>Q406*H406</f>
        <v>1.1091</v>
      </c>
      <c r="S406" s="230">
        <v>0</v>
      </c>
      <c r="T406" s="231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32" t="s">
        <v>101</v>
      </c>
      <c r="AT406" s="232" t="s">
        <v>175</v>
      </c>
      <c r="AU406" s="232" t="s">
        <v>92</v>
      </c>
      <c r="AY406" s="17" t="s">
        <v>173</v>
      </c>
      <c r="BE406" s="233">
        <f>IF(N406="základní",J406,0)</f>
        <v>0</v>
      </c>
      <c r="BF406" s="233">
        <f>IF(N406="snížená",J406,0)</f>
        <v>0</v>
      </c>
      <c r="BG406" s="233">
        <f>IF(N406="zákl. přenesená",J406,0)</f>
        <v>0</v>
      </c>
      <c r="BH406" s="233">
        <f>IF(N406="sníž. přenesená",J406,0)</f>
        <v>0</v>
      </c>
      <c r="BI406" s="233">
        <f>IF(N406="nulová",J406,0)</f>
        <v>0</v>
      </c>
      <c r="BJ406" s="17" t="s">
        <v>90</v>
      </c>
      <c r="BK406" s="233">
        <f>ROUND(I406*H406,2)</f>
        <v>0</v>
      </c>
      <c r="BL406" s="17" t="s">
        <v>101</v>
      </c>
      <c r="BM406" s="232" t="s">
        <v>587</v>
      </c>
    </row>
    <row r="407" s="2" customFormat="1">
      <c r="A407" s="39"/>
      <c r="B407" s="40"/>
      <c r="C407" s="41"/>
      <c r="D407" s="234" t="s">
        <v>181</v>
      </c>
      <c r="E407" s="41"/>
      <c r="F407" s="235" t="s">
        <v>588</v>
      </c>
      <c r="G407" s="41"/>
      <c r="H407" s="41"/>
      <c r="I407" s="236"/>
      <c r="J407" s="41"/>
      <c r="K407" s="41"/>
      <c r="L407" s="45"/>
      <c r="M407" s="237"/>
      <c r="N407" s="238"/>
      <c r="O407" s="92"/>
      <c r="P407" s="92"/>
      <c r="Q407" s="92"/>
      <c r="R407" s="92"/>
      <c r="S407" s="92"/>
      <c r="T407" s="93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T407" s="17" t="s">
        <v>181</v>
      </c>
      <c r="AU407" s="17" t="s">
        <v>92</v>
      </c>
    </row>
    <row r="408" s="2" customFormat="1" ht="24.15" customHeight="1">
      <c r="A408" s="39"/>
      <c r="B408" s="40"/>
      <c r="C408" s="271" t="s">
        <v>589</v>
      </c>
      <c r="D408" s="271" t="s">
        <v>326</v>
      </c>
      <c r="E408" s="272" t="s">
        <v>590</v>
      </c>
      <c r="F408" s="273" t="s">
        <v>591</v>
      </c>
      <c r="G408" s="274" t="s">
        <v>210</v>
      </c>
      <c r="H408" s="275">
        <v>3</v>
      </c>
      <c r="I408" s="276"/>
      <c r="J408" s="277">
        <f>ROUND(I408*H408,2)</f>
        <v>0</v>
      </c>
      <c r="K408" s="273" t="s">
        <v>179</v>
      </c>
      <c r="L408" s="278"/>
      <c r="M408" s="279" t="s">
        <v>1</v>
      </c>
      <c r="N408" s="280" t="s">
        <v>47</v>
      </c>
      <c r="O408" s="92"/>
      <c r="P408" s="230">
        <f>O408*H408</f>
        <v>0</v>
      </c>
      <c r="Q408" s="230">
        <v>0.0135</v>
      </c>
      <c r="R408" s="230">
        <f>Q408*H408</f>
        <v>0.040500000000000001</v>
      </c>
      <c r="S408" s="230">
        <v>0</v>
      </c>
      <c r="T408" s="231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32" t="s">
        <v>143</v>
      </c>
      <c r="AT408" s="232" t="s">
        <v>326</v>
      </c>
      <c r="AU408" s="232" t="s">
        <v>92</v>
      </c>
      <c r="AY408" s="17" t="s">
        <v>173</v>
      </c>
      <c r="BE408" s="233">
        <f>IF(N408="základní",J408,0)</f>
        <v>0</v>
      </c>
      <c r="BF408" s="233">
        <f>IF(N408="snížená",J408,0)</f>
        <v>0</v>
      </c>
      <c r="BG408" s="233">
        <f>IF(N408="zákl. přenesená",J408,0)</f>
        <v>0</v>
      </c>
      <c r="BH408" s="233">
        <f>IF(N408="sníž. přenesená",J408,0)</f>
        <v>0</v>
      </c>
      <c r="BI408" s="233">
        <f>IF(N408="nulová",J408,0)</f>
        <v>0</v>
      </c>
      <c r="BJ408" s="17" t="s">
        <v>90</v>
      </c>
      <c r="BK408" s="233">
        <f>ROUND(I408*H408,2)</f>
        <v>0</v>
      </c>
      <c r="BL408" s="17" t="s">
        <v>101</v>
      </c>
      <c r="BM408" s="232" t="s">
        <v>592</v>
      </c>
    </row>
    <row r="409" s="2" customFormat="1">
      <c r="A409" s="39"/>
      <c r="B409" s="40"/>
      <c r="C409" s="41"/>
      <c r="D409" s="234" t="s">
        <v>181</v>
      </c>
      <c r="E409" s="41"/>
      <c r="F409" s="235" t="s">
        <v>591</v>
      </c>
      <c r="G409" s="41"/>
      <c r="H409" s="41"/>
      <c r="I409" s="236"/>
      <c r="J409" s="41"/>
      <c r="K409" s="41"/>
      <c r="L409" s="45"/>
      <c r="M409" s="237"/>
      <c r="N409" s="238"/>
      <c r="O409" s="92"/>
      <c r="P409" s="92"/>
      <c r="Q409" s="92"/>
      <c r="R409" s="92"/>
      <c r="S409" s="92"/>
      <c r="T409" s="93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17" t="s">
        <v>181</v>
      </c>
      <c r="AU409" s="17" t="s">
        <v>92</v>
      </c>
    </row>
    <row r="410" s="2" customFormat="1" ht="24.15" customHeight="1">
      <c r="A410" s="39"/>
      <c r="B410" s="40"/>
      <c r="C410" s="221" t="s">
        <v>593</v>
      </c>
      <c r="D410" s="221" t="s">
        <v>175</v>
      </c>
      <c r="E410" s="222" t="s">
        <v>594</v>
      </c>
      <c r="F410" s="223" t="s">
        <v>595</v>
      </c>
      <c r="G410" s="224" t="s">
        <v>210</v>
      </c>
      <c r="H410" s="225">
        <v>15</v>
      </c>
      <c r="I410" s="226"/>
      <c r="J410" s="227">
        <f>ROUND(I410*H410,2)</f>
        <v>0</v>
      </c>
      <c r="K410" s="223" t="s">
        <v>179</v>
      </c>
      <c r="L410" s="45"/>
      <c r="M410" s="228" t="s">
        <v>1</v>
      </c>
      <c r="N410" s="229" t="s">
        <v>47</v>
      </c>
      <c r="O410" s="92"/>
      <c r="P410" s="230">
        <f>O410*H410</f>
        <v>0</v>
      </c>
      <c r="Q410" s="230">
        <v>0</v>
      </c>
      <c r="R410" s="230">
        <f>Q410*H410</f>
        <v>0</v>
      </c>
      <c r="S410" s="230">
        <v>0</v>
      </c>
      <c r="T410" s="231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2" t="s">
        <v>101</v>
      </c>
      <c r="AT410" s="232" t="s">
        <v>175</v>
      </c>
      <c r="AU410" s="232" t="s">
        <v>92</v>
      </c>
      <c r="AY410" s="17" t="s">
        <v>173</v>
      </c>
      <c r="BE410" s="233">
        <f>IF(N410="základní",J410,0)</f>
        <v>0</v>
      </c>
      <c r="BF410" s="233">
        <f>IF(N410="snížená",J410,0)</f>
        <v>0</v>
      </c>
      <c r="BG410" s="233">
        <f>IF(N410="zákl. přenesená",J410,0)</f>
        <v>0</v>
      </c>
      <c r="BH410" s="233">
        <f>IF(N410="sníž. přenesená",J410,0)</f>
        <v>0</v>
      </c>
      <c r="BI410" s="233">
        <f>IF(N410="nulová",J410,0)</f>
        <v>0</v>
      </c>
      <c r="BJ410" s="17" t="s">
        <v>90</v>
      </c>
      <c r="BK410" s="233">
        <f>ROUND(I410*H410,2)</f>
        <v>0</v>
      </c>
      <c r="BL410" s="17" t="s">
        <v>101</v>
      </c>
      <c r="BM410" s="232" t="s">
        <v>596</v>
      </c>
    </row>
    <row r="411" s="2" customFormat="1">
      <c r="A411" s="39"/>
      <c r="B411" s="40"/>
      <c r="C411" s="41"/>
      <c r="D411" s="234" t="s">
        <v>181</v>
      </c>
      <c r="E411" s="41"/>
      <c r="F411" s="235" t="s">
        <v>597</v>
      </c>
      <c r="G411" s="41"/>
      <c r="H411" s="41"/>
      <c r="I411" s="236"/>
      <c r="J411" s="41"/>
      <c r="K411" s="41"/>
      <c r="L411" s="45"/>
      <c r="M411" s="237"/>
      <c r="N411" s="238"/>
      <c r="O411" s="92"/>
      <c r="P411" s="92"/>
      <c r="Q411" s="92"/>
      <c r="R411" s="92"/>
      <c r="S411" s="92"/>
      <c r="T411" s="93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7" t="s">
        <v>181</v>
      </c>
      <c r="AU411" s="17" t="s">
        <v>92</v>
      </c>
    </row>
    <row r="412" s="14" customFormat="1">
      <c r="A412" s="14"/>
      <c r="B412" s="249"/>
      <c r="C412" s="250"/>
      <c r="D412" s="234" t="s">
        <v>183</v>
      </c>
      <c r="E412" s="251" t="s">
        <v>1</v>
      </c>
      <c r="F412" s="252" t="s">
        <v>598</v>
      </c>
      <c r="G412" s="250"/>
      <c r="H412" s="253">
        <v>15</v>
      </c>
      <c r="I412" s="254"/>
      <c r="J412" s="250"/>
      <c r="K412" s="250"/>
      <c r="L412" s="255"/>
      <c r="M412" s="256"/>
      <c r="N412" s="257"/>
      <c r="O412" s="257"/>
      <c r="P412" s="257"/>
      <c r="Q412" s="257"/>
      <c r="R412" s="257"/>
      <c r="S412" s="257"/>
      <c r="T412" s="258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9" t="s">
        <v>183</v>
      </c>
      <c r="AU412" s="259" t="s">
        <v>92</v>
      </c>
      <c r="AV412" s="14" t="s">
        <v>92</v>
      </c>
      <c r="AW412" s="14" t="s">
        <v>38</v>
      </c>
      <c r="AX412" s="14" t="s">
        <v>90</v>
      </c>
      <c r="AY412" s="259" t="s">
        <v>173</v>
      </c>
    </row>
    <row r="413" s="2" customFormat="1" ht="24.15" customHeight="1">
      <c r="A413" s="39"/>
      <c r="B413" s="40"/>
      <c r="C413" s="221" t="s">
        <v>599</v>
      </c>
      <c r="D413" s="221" t="s">
        <v>175</v>
      </c>
      <c r="E413" s="222" t="s">
        <v>600</v>
      </c>
      <c r="F413" s="223" t="s">
        <v>601</v>
      </c>
      <c r="G413" s="224" t="s">
        <v>210</v>
      </c>
      <c r="H413" s="225">
        <v>15</v>
      </c>
      <c r="I413" s="226"/>
      <c r="J413" s="227">
        <f>ROUND(I413*H413,2)</f>
        <v>0</v>
      </c>
      <c r="K413" s="223" t="s">
        <v>179</v>
      </c>
      <c r="L413" s="45"/>
      <c r="M413" s="228" t="s">
        <v>1</v>
      </c>
      <c r="N413" s="229" t="s">
        <v>47</v>
      </c>
      <c r="O413" s="92"/>
      <c r="P413" s="230">
        <f>O413*H413</f>
        <v>0</v>
      </c>
      <c r="Q413" s="230">
        <v>5.0000000000000002E-05</v>
      </c>
      <c r="R413" s="230">
        <f>Q413*H413</f>
        <v>0.00075000000000000002</v>
      </c>
      <c r="S413" s="230">
        <v>0</v>
      </c>
      <c r="T413" s="231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32" t="s">
        <v>101</v>
      </c>
      <c r="AT413" s="232" t="s">
        <v>175</v>
      </c>
      <c r="AU413" s="232" t="s">
        <v>92</v>
      </c>
      <c r="AY413" s="17" t="s">
        <v>173</v>
      </c>
      <c r="BE413" s="233">
        <f>IF(N413="základní",J413,0)</f>
        <v>0</v>
      </c>
      <c r="BF413" s="233">
        <f>IF(N413="snížená",J413,0)</f>
        <v>0</v>
      </c>
      <c r="BG413" s="233">
        <f>IF(N413="zákl. přenesená",J413,0)</f>
        <v>0</v>
      </c>
      <c r="BH413" s="233">
        <f>IF(N413="sníž. přenesená",J413,0)</f>
        <v>0</v>
      </c>
      <c r="BI413" s="233">
        <f>IF(N413="nulová",J413,0)</f>
        <v>0</v>
      </c>
      <c r="BJ413" s="17" t="s">
        <v>90</v>
      </c>
      <c r="BK413" s="233">
        <f>ROUND(I413*H413,2)</f>
        <v>0</v>
      </c>
      <c r="BL413" s="17" t="s">
        <v>101</v>
      </c>
      <c r="BM413" s="232" t="s">
        <v>602</v>
      </c>
    </row>
    <row r="414" s="2" customFormat="1">
      <c r="A414" s="39"/>
      <c r="B414" s="40"/>
      <c r="C414" s="41"/>
      <c r="D414" s="234" t="s">
        <v>181</v>
      </c>
      <c r="E414" s="41"/>
      <c r="F414" s="235" t="s">
        <v>603</v>
      </c>
      <c r="G414" s="41"/>
      <c r="H414" s="41"/>
      <c r="I414" s="236"/>
      <c r="J414" s="41"/>
      <c r="K414" s="41"/>
      <c r="L414" s="45"/>
      <c r="M414" s="237"/>
      <c r="N414" s="238"/>
      <c r="O414" s="92"/>
      <c r="P414" s="92"/>
      <c r="Q414" s="92"/>
      <c r="R414" s="92"/>
      <c r="S414" s="92"/>
      <c r="T414" s="93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17" t="s">
        <v>181</v>
      </c>
      <c r="AU414" s="17" t="s">
        <v>92</v>
      </c>
    </row>
    <row r="415" s="14" customFormat="1">
      <c r="A415" s="14"/>
      <c r="B415" s="249"/>
      <c r="C415" s="250"/>
      <c r="D415" s="234" t="s">
        <v>183</v>
      </c>
      <c r="E415" s="251" t="s">
        <v>1</v>
      </c>
      <c r="F415" s="252" t="s">
        <v>598</v>
      </c>
      <c r="G415" s="250"/>
      <c r="H415" s="253">
        <v>15</v>
      </c>
      <c r="I415" s="254"/>
      <c r="J415" s="250"/>
      <c r="K415" s="250"/>
      <c r="L415" s="255"/>
      <c r="M415" s="256"/>
      <c r="N415" s="257"/>
      <c r="O415" s="257"/>
      <c r="P415" s="257"/>
      <c r="Q415" s="257"/>
      <c r="R415" s="257"/>
      <c r="S415" s="257"/>
      <c r="T415" s="258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9" t="s">
        <v>183</v>
      </c>
      <c r="AU415" s="259" t="s">
        <v>92</v>
      </c>
      <c r="AV415" s="14" t="s">
        <v>92</v>
      </c>
      <c r="AW415" s="14" t="s">
        <v>38</v>
      </c>
      <c r="AX415" s="14" t="s">
        <v>90</v>
      </c>
      <c r="AY415" s="259" t="s">
        <v>173</v>
      </c>
    </row>
    <row r="416" s="2" customFormat="1" ht="24.15" customHeight="1">
      <c r="A416" s="39"/>
      <c r="B416" s="40"/>
      <c r="C416" s="221" t="s">
        <v>604</v>
      </c>
      <c r="D416" s="221" t="s">
        <v>175</v>
      </c>
      <c r="E416" s="222" t="s">
        <v>605</v>
      </c>
      <c r="F416" s="223" t="s">
        <v>606</v>
      </c>
      <c r="G416" s="224" t="s">
        <v>210</v>
      </c>
      <c r="H416" s="225">
        <v>15</v>
      </c>
      <c r="I416" s="226"/>
      <c r="J416" s="227">
        <f>ROUND(I416*H416,2)</f>
        <v>0</v>
      </c>
      <c r="K416" s="223" t="s">
        <v>179</v>
      </c>
      <c r="L416" s="45"/>
      <c r="M416" s="228" t="s">
        <v>1</v>
      </c>
      <c r="N416" s="229" t="s">
        <v>47</v>
      </c>
      <c r="O416" s="92"/>
      <c r="P416" s="230">
        <f>O416*H416</f>
        <v>0</v>
      </c>
      <c r="Q416" s="230">
        <v>0</v>
      </c>
      <c r="R416" s="230">
        <f>Q416*H416</f>
        <v>0</v>
      </c>
      <c r="S416" s="230">
        <v>0</v>
      </c>
      <c r="T416" s="231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2" t="s">
        <v>101</v>
      </c>
      <c r="AT416" s="232" t="s">
        <v>175</v>
      </c>
      <c r="AU416" s="232" t="s">
        <v>92</v>
      </c>
      <c r="AY416" s="17" t="s">
        <v>173</v>
      </c>
      <c r="BE416" s="233">
        <f>IF(N416="základní",J416,0)</f>
        <v>0</v>
      </c>
      <c r="BF416" s="233">
        <f>IF(N416="snížená",J416,0)</f>
        <v>0</v>
      </c>
      <c r="BG416" s="233">
        <f>IF(N416="zákl. přenesená",J416,0)</f>
        <v>0</v>
      </c>
      <c r="BH416" s="233">
        <f>IF(N416="sníž. přenesená",J416,0)</f>
        <v>0</v>
      </c>
      <c r="BI416" s="233">
        <f>IF(N416="nulová",J416,0)</f>
        <v>0</v>
      </c>
      <c r="BJ416" s="17" t="s">
        <v>90</v>
      </c>
      <c r="BK416" s="233">
        <f>ROUND(I416*H416,2)</f>
        <v>0</v>
      </c>
      <c r="BL416" s="17" t="s">
        <v>101</v>
      </c>
      <c r="BM416" s="232" t="s">
        <v>607</v>
      </c>
    </row>
    <row r="417" s="2" customFormat="1">
      <c r="A417" s="39"/>
      <c r="B417" s="40"/>
      <c r="C417" s="41"/>
      <c r="D417" s="234" t="s">
        <v>181</v>
      </c>
      <c r="E417" s="41"/>
      <c r="F417" s="235" t="s">
        <v>608</v>
      </c>
      <c r="G417" s="41"/>
      <c r="H417" s="41"/>
      <c r="I417" s="236"/>
      <c r="J417" s="41"/>
      <c r="K417" s="41"/>
      <c r="L417" s="45"/>
      <c r="M417" s="237"/>
      <c r="N417" s="238"/>
      <c r="O417" s="92"/>
      <c r="P417" s="92"/>
      <c r="Q417" s="92"/>
      <c r="R417" s="92"/>
      <c r="S417" s="92"/>
      <c r="T417" s="93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7" t="s">
        <v>181</v>
      </c>
      <c r="AU417" s="17" t="s">
        <v>92</v>
      </c>
    </row>
    <row r="418" s="14" customFormat="1">
      <c r="A418" s="14"/>
      <c r="B418" s="249"/>
      <c r="C418" s="250"/>
      <c r="D418" s="234" t="s">
        <v>183</v>
      </c>
      <c r="E418" s="251" t="s">
        <v>1</v>
      </c>
      <c r="F418" s="252" t="s">
        <v>598</v>
      </c>
      <c r="G418" s="250"/>
      <c r="H418" s="253">
        <v>15</v>
      </c>
      <c r="I418" s="254"/>
      <c r="J418" s="250"/>
      <c r="K418" s="250"/>
      <c r="L418" s="255"/>
      <c r="M418" s="256"/>
      <c r="N418" s="257"/>
      <c r="O418" s="257"/>
      <c r="P418" s="257"/>
      <c r="Q418" s="257"/>
      <c r="R418" s="257"/>
      <c r="S418" s="257"/>
      <c r="T418" s="258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9" t="s">
        <v>183</v>
      </c>
      <c r="AU418" s="259" t="s">
        <v>92</v>
      </c>
      <c r="AV418" s="14" t="s">
        <v>92</v>
      </c>
      <c r="AW418" s="14" t="s">
        <v>38</v>
      </c>
      <c r="AX418" s="14" t="s">
        <v>90</v>
      </c>
      <c r="AY418" s="259" t="s">
        <v>173</v>
      </c>
    </row>
    <row r="419" s="2" customFormat="1" ht="24.15" customHeight="1">
      <c r="A419" s="39"/>
      <c r="B419" s="40"/>
      <c r="C419" s="221" t="s">
        <v>609</v>
      </c>
      <c r="D419" s="221" t="s">
        <v>175</v>
      </c>
      <c r="E419" s="222" t="s">
        <v>610</v>
      </c>
      <c r="F419" s="223" t="s">
        <v>611</v>
      </c>
      <c r="G419" s="224" t="s">
        <v>210</v>
      </c>
      <c r="H419" s="225">
        <v>4</v>
      </c>
      <c r="I419" s="226"/>
      <c r="J419" s="227">
        <f>ROUND(I419*H419,2)</f>
        <v>0</v>
      </c>
      <c r="K419" s="223" t="s">
        <v>179</v>
      </c>
      <c r="L419" s="45"/>
      <c r="M419" s="228" t="s">
        <v>1</v>
      </c>
      <c r="N419" s="229" t="s">
        <v>47</v>
      </c>
      <c r="O419" s="92"/>
      <c r="P419" s="230">
        <f>O419*H419</f>
        <v>0</v>
      </c>
      <c r="Q419" s="230">
        <v>0</v>
      </c>
      <c r="R419" s="230">
        <f>Q419*H419</f>
        <v>0</v>
      </c>
      <c r="S419" s="230">
        <v>0.25</v>
      </c>
      <c r="T419" s="231">
        <f>S419*H419</f>
        <v>1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2" t="s">
        <v>101</v>
      </c>
      <c r="AT419" s="232" t="s">
        <v>175</v>
      </c>
      <c r="AU419" s="232" t="s">
        <v>92</v>
      </c>
      <c r="AY419" s="17" t="s">
        <v>173</v>
      </c>
      <c r="BE419" s="233">
        <f>IF(N419="základní",J419,0)</f>
        <v>0</v>
      </c>
      <c r="BF419" s="233">
        <f>IF(N419="snížená",J419,0)</f>
        <v>0</v>
      </c>
      <c r="BG419" s="233">
        <f>IF(N419="zákl. přenesená",J419,0)</f>
        <v>0</v>
      </c>
      <c r="BH419" s="233">
        <f>IF(N419="sníž. přenesená",J419,0)</f>
        <v>0</v>
      </c>
      <c r="BI419" s="233">
        <f>IF(N419="nulová",J419,0)</f>
        <v>0</v>
      </c>
      <c r="BJ419" s="17" t="s">
        <v>90</v>
      </c>
      <c r="BK419" s="233">
        <f>ROUND(I419*H419,2)</f>
        <v>0</v>
      </c>
      <c r="BL419" s="17" t="s">
        <v>101</v>
      </c>
      <c r="BM419" s="232" t="s">
        <v>612</v>
      </c>
    </row>
    <row r="420" s="2" customFormat="1">
      <c r="A420" s="39"/>
      <c r="B420" s="40"/>
      <c r="C420" s="41"/>
      <c r="D420" s="234" t="s">
        <v>181</v>
      </c>
      <c r="E420" s="41"/>
      <c r="F420" s="235" t="s">
        <v>613</v>
      </c>
      <c r="G420" s="41"/>
      <c r="H420" s="41"/>
      <c r="I420" s="236"/>
      <c r="J420" s="41"/>
      <c r="K420" s="41"/>
      <c r="L420" s="45"/>
      <c r="M420" s="237"/>
      <c r="N420" s="238"/>
      <c r="O420" s="92"/>
      <c r="P420" s="92"/>
      <c r="Q420" s="92"/>
      <c r="R420" s="92"/>
      <c r="S420" s="92"/>
      <c r="T420" s="93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17" t="s">
        <v>181</v>
      </c>
      <c r="AU420" s="17" t="s">
        <v>92</v>
      </c>
    </row>
    <row r="421" s="14" customFormat="1">
      <c r="A421" s="14"/>
      <c r="B421" s="249"/>
      <c r="C421" s="250"/>
      <c r="D421" s="234" t="s">
        <v>183</v>
      </c>
      <c r="E421" s="251" t="s">
        <v>100</v>
      </c>
      <c r="F421" s="252" t="s">
        <v>614</v>
      </c>
      <c r="G421" s="250"/>
      <c r="H421" s="253">
        <v>4</v>
      </c>
      <c r="I421" s="254"/>
      <c r="J421" s="250"/>
      <c r="K421" s="250"/>
      <c r="L421" s="255"/>
      <c r="M421" s="256"/>
      <c r="N421" s="257"/>
      <c r="O421" s="257"/>
      <c r="P421" s="257"/>
      <c r="Q421" s="257"/>
      <c r="R421" s="257"/>
      <c r="S421" s="257"/>
      <c r="T421" s="258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9" t="s">
        <v>183</v>
      </c>
      <c r="AU421" s="259" t="s">
        <v>92</v>
      </c>
      <c r="AV421" s="14" t="s">
        <v>92</v>
      </c>
      <c r="AW421" s="14" t="s">
        <v>38</v>
      </c>
      <c r="AX421" s="14" t="s">
        <v>90</v>
      </c>
      <c r="AY421" s="259" t="s">
        <v>173</v>
      </c>
    </row>
    <row r="422" s="2" customFormat="1" ht="21.75" customHeight="1">
      <c r="A422" s="39"/>
      <c r="B422" s="40"/>
      <c r="C422" s="221" t="s">
        <v>615</v>
      </c>
      <c r="D422" s="221" t="s">
        <v>175</v>
      </c>
      <c r="E422" s="222" t="s">
        <v>616</v>
      </c>
      <c r="F422" s="223" t="s">
        <v>617</v>
      </c>
      <c r="G422" s="224" t="s">
        <v>210</v>
      </c>
      <c r="H422" s="225">
        <v>6</v>
      </c>
      <c r="I422" s="226"/>
      <c r="J422" s="227">
        <f>ROUND(I422*H422,2)</f>
        <v>0</v>
      </c>
      <c r="K422" s="223" t="s">
        <v>179</v>
      </c>
      <c r="L422" s="45"/>
      <c r="M422" s="228" t="s">
        <v>1</v>
      </c>
      <c r="N422" s="229" t="s">
        <v>47</v>
      </c>
      <c r="O422" s="92"/>
      <c r="P422" s="230">
        <f>O422*H422</f>
        <v>0</v>
      </c>
      <c r="Q422" s="230">
        <v>0</v>
      </c>
      <c r="R422" s="230">
        <f>Q422*H422</f>
        <v>0</v>
      </c>
      <c r="S422" s="230">
        <v>0</v>
      </c>
      <c r="T422" s="231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32" t="s">
        <v>101</v>
      </c>
      <c r="AT422" s="232" t="s">
        <v>175</v>
      </c>
      <c r="AU422" s="232" t="s">
        <v>92</v>
      </c>
      <c r="AY422" s="17" t="s">
        <v>173</v>
      </c>
      <c r="BE422" s="233">
        <f>IF(N422="základní",J422,0)</f>
        <v>0</v>
      </c>
      <c r="BF422" s="233">
        <f>IF(N422="snížená",J422,0)</f>
        <v>0</v>
      </c>
      <c r="BG422" s="233">
        <f>IF(N422="zákl. přenesená",J422,0)</f>
        <v>0</v>
      </c>
      <c r="BH422" s="233">
        <f>IF(N422="sníž. přenesená",J422,0)</f>
        <v>0</v>
      </c>
      <c r="BI422" s="233">
        <f>IF(N422="nulová",J422,0)</f>
        <v>0</v>
      </c>
      <c r="BJ422" s="17" t="s">
        <v>90</v>
      </c>
      <c r="BK422" s="233">
        <f>ROUND(I422*H422,2)</f>
        <v>0</v>
      </c>
      <c r="BL422" s="17" t="s">
        <v>101</v>
      </c>
      <c r="BM422" s="232" t="s">
        <v>618</v>
      </c>
    </row>
    <row r="423" s="2" customFormat="1">
      <c r="A423" s="39"/>
      <c r="B423" s="40"/>
      <c r="C423" s="41"/>
      <c r="D423" s="234" t="s">
        <v>181</v>
      </c>
      <c r="E423" s="41"/>
      <c r="F423" s="235" t="s">
        <v>619</v>
      </c>
      <c r="G423" s="41"/>
      <c r="H423" s="41"/>
      <c r="I423" s="236"/>
      <c r="J423" s="41"/>
      <c r="K423" s="41"/>
      <c r="L423" s="45"/>
      <c r="M423" s="237"/>
      <c r="N423" s="238"/>
      <c r="O423" s="92"/>
      <c r="P423" s="92"/>
      <c r="Q423" s="92"/>
      <c r="R423" s="92"/>
      <c r="S423" s="92"/>
      <c r="T423" s="93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T423" s="17" t="s">
        <v>181</v>
      </c>
      <c r="AU423" s="17" t="s">
        <v>92</v>
      </c>
    </row>
    <row r="424" s="14" customFormat="1">
      <c r="A424" s="14"/>
      <c r="B424" s="249"/>
      <c r="C424" s="250"/>
      <c r="D424" s="234" t="s">
        <v>183</v>
      </c>
      <c r="E424" s="251" t="s">
        <v>1</v>
      </c>
      <c r="F424" s="252" t="s">
        <v>98</v>
      </c>
      <c r="G424" s="250"/>
      <c r="H424" s="253">
        <v>6</v>
      </c>
      <c r="I424" s="254"/>
      <c r="J424" s="250"/>
      <c r="K424" s="250"/>
      <c r="L424" s="255"/>
      <c r="M424" s="256"/>
      <c r="N424" s="257"/>
      <c r="O424" s="257"/>
      <c r="P424" s="257"/>
      <c r="Q424" s="257"/>
      <c r="R424" s="257"/>
      <c r="S424" s="257"/>
      <c r="T424" s="258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9" t="s">
        <v>183</v>
      </c>
      <c r="AU424" s="259" t="s">
        <v>92</v>
      </c>
      <c r="AV424" s="14" t="s">
        <v>92</v>
      </c>
      <c r="AW424" s="14" t="s">
        <v>38</v>
      </c>
      <c r="AX424" s="14" t="s">
        <v>90</v>
      </c>
      <c r="AY424" s="259" t="s">
        <v>173</v>
      </c>
    </row>
    <row r="425" s="2" customFormat="1" ht="21.75" customHeight="1">
      <c r="A425" s="39"/>
      <c r="B425" s="40"/>
      <c r="C425" s="221" t="s">
        <v>620</v>
      </c>
      <c r="D425" s="221" t="s">
        <v>175</v>
      </c>
      <c r="E425" s="222" t="s">
        <v>621</v>
      </c>
      <c r="F425" s="223" t="s">
        <v>622</v>
      </c>
      <c r="G425" s="224" t="s">
        <v>282</v>
      </c>
      <c r="H425" s="225">
        <v>3.9399999999999999</v>
      </c>
      <c r="I425" s="226"/>
      <c r="J425" s="227">
        <f>ROUND(I425*H425,2)</f>
        <v>0</v>
      </c>
      <c r="K425" s="223" t="s">
        <v>179</v>
      </c>
      <c r="L425" s="45"/>
      <c r="M425" s="228" t="s">
        <v>1</v>
      </c>
      <c r="N425" s="229" t="s">
        <v>47</v>
      </c>
      <c r="O425" s="92"/>
      <c r="P425" s="230">
        <f>O425*H425</f>
        <v>0</v>
      </c>
      <c r="Q425" s="230">
        <v>0</v>
      </c>
      <c r="R425" s="230">
        <f>Q425*H425</f>
        <v>0</v>
      </c>
      <c r="S425" s="230">
        <v>0</v>
      </c>
      <c r="T425" s="231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32" t="s">
        <v>101</v>
      </c>
      <c r="AT425" s="232" t="s">
        <v>175</v>
      </c>
      <c r="AU425" s="232" t="s">
        <v>92</v>
      </c>
      <c r="AY425" s="17" t="s">
        <v>173</v>
      </c>
      <c r="BE425" s="233">
        <f>IF(N425="základní",J425,0)</f>
        <v>0</v>
      </c>
      <c r="BF425" s="233">
        <f>IF(N425="snížená",J425,0)</f>
        <v>0</v>
      </c>
      <c r="BG425" s="233">
        <f>IF(N425="zákl. přenesená",J425,0)</f>
        <v>0</v>
      </c>
      <c r="BH425" s="233">
        <f>IF(N425="sníž. přenesená",J425,0)</f>
        <v>0</v>
      </c>
      <c r="BI425" s="233">
        <f>IF(N425="nulová",J425,0)</f>
        <v>0</v>
      </c>
      <c r="BJ425" s="17" t="s">
        <v>90</v>
      </c>
      <c r="BK425" s="233">
        <f>ROUND(I425*H425,2)</f>
        <v>0</v>
      </c>
      <c r="BL425" s="17" t="s">
        <v>101</v>
      </c>
      <c r="BM425" s="232" t="s">
        <v>623</v>
      </c>
    </row>
    <row r="426" s="2" customFormat="1">
      <c r="A426" s="39"/>
      <c r="B426" s="40"/>
      <c r="C426" s="41"/>
      <c r="D426" s="234" t="s">
        <v>181</v>
      </c>
      <c r="E426" s="41"/>
      <c r="F426" s="235" t="s">
        <v>624</v>
      </c>
      <c r="G426" s="41"/>
      <c r="H426" s="41"/>
      <c r="I426" s="236"/>
      <c r="J426" s="41"/>
      <c r="K426" s="41"/>
      <c r="L426" s="45"/>
      <c r="M426" s="237"/>
      <c r="N426" s="238"/>
      <c r="O426" s="92"/>
      <c r="P426" s="92"/>
      <c r="Q426" s="92"/>
      <c r="R426" s="92"/>
      <c r="S426" s="92"/>
      <c r="T426" s="93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7" t="s">
        <v>181</v>
      </c>
      <c r="AU426" s="17" t="s">
        <v>92</v>
      </c>
    </row>
    <row r="427" s="13" customFormat="1">
      <c r="A427" s="13"/>
      <c r="B427" s="239"/>
      <c r="C427" s="240"/>
      <c r="D427" s="234" t="s">
        <v>183</v>
      </c>
      <c r="E427" s="241" t="s">
        <v>1</v>
      </c>
      <c r="F427" s="242" t="s">
        <v>262</v>
      </c>
      <c r="G427" s="240"/>
      <c r="H427" s="241" t="s">
        <v>1</v>
      </c>
      <c r="I427" s="243"/>
      <c r="J427" s="240"/>
      <c r="K427" s="240"/>
      <c r="L427" s="244"/>
      <c r="M427" s="245"/>
      <c r="N427" s="246"/>
      <c r="O427" s="246"/>
      <c r="P427" s="246"/>
      <c r="Q427" s="246"/>
      <c r="R427" s="246"/>
      <c r="S427" s="246"/>
      <c r="T427" s="247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8" t="s">
        <v>183</v>
      </c>
      <c r="AU427" s="248" t="s">
        <v>92</v>
      </c>
      <c r="AV427" s="13" t="s">
        <v>90</v>
      </c>
      <c r="AW427" s="13" t="s">
        <v>38</v>
      </c>
      <c r="AX427" s="13" t="s">
        <v>82</v>
      </c>
      <c r="AY427" s="248" t="s">
        <v>173</v>
      </c>
    </row>
    <row r="428" s="13" customFormat="1">
      <c r="A428" s="13"/>
      <c r="B428" s="239"/>
      <c r="C428" s="240"/>
      <c r="D428" s="234" t="s">
        <v>183</v>
      </c>
      <c r="E428" s="241" t="s">
        <v>1</v>
      </c>
      <c r="F428" s="242" t="s">
        <v>263</v>
      </c>
      <c r="G428" s="240"/>
      <c r="H428" s="241" t="s">
        <v>1</v>
      </c>
      <c r="I428" s="243"/>
      <c r="J428" s="240"/>
      <c r="K428" s="240"/>
      <c r="L428" s="244"/>
      <c r="M428" s="245"/>
      <c r="N428" s="246"/>
      <c r="O428" s="246"/>
      <c r="P428" s="246"/>
      <c r="Q428" s="246"/>
      <c r="R428" s="246"/>
      <c r="S428" s="246"/>
      <c r="T428" s="247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8" t="s">
        <v>183</v>
      </c>
      <c r="AU428" s="248" t="s">
        <v>92</v>
      </c>
      <c r="AV428" s="13" t="s">
        <v>90</v>
      </c>
      <c r="AW428" s="13" t="s">
        <v>38</v>
      </c>
      <c r="AX428" s="13" t="s">
        <v>82</v>
      </c>
      <c r="AY428" s="248" t="s">
        <v>173</v>
      </c>
    </row>
    <row r="429" s="14" customFormat="1">
      <c r="A429" s="14"/>
      <c r="B429" s="249"/>
      <c r="C429" s="250"/>
      <c r="D429" s="234" t="s">
        <v>183</v>
      </c>
      <c r="E429" s="251" t="s">
        <v>1</v>
      </c>
      <c r="F429" s="252" t="s">
        <v>625</v>
      </c>
      <c r="G429" s="250"/>
      <c r="H429" s="253">
        <v>2.9399999999999999</v>
      </c>
      <c r="I429" s="254"/>
      <c r="J429" s="250"/>
      <c r="K429" s="250"/>
      <c r="L429" s="255"/>
      <c r="M429" s="256"/>
      <c r="N429" s="257"/>
      <c r="O429" s="257"/>
      <c r="P429" s="257"/>
      <c r="Q429" s="257"/>
      <c r="R429" s="257"/>
      <c r="S429" s="257"/>
      <c r="T429" s="258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9" t="s">
        <v>183</v>
      </c>
      <c r="AU429" s="259" t="s">
        <v>92</v>
      </c>
      <c r="AV429" s="14" t="s">
        <v>92</v>
      </c>
      <c r="AW429" s="14" t="s">
        <v>38</v>
      </c>
      <c r="AX429" s="14" t="s">
        <v>82</v>
      </c>
      <c r="AY429" s="259" t="s">
        <v>173</v>
      </c>
    </row>
    <row r="430" s="14" customFormat="1">
      <c r="A430" s="14"/>
      <c r="B430" s="249"/>
      <c r="C430" s="250"/>
      <c r="D430" s="234" t="s">
        <v>183</v>
      </c>
      <c r="E430" s="251" t="s">
        <v>1</v>
      </c>
      <c r="F430" s="252" t="s">
        <v>626</v>
      </c>
      <c r="G430" s="250"/>
      <c r="H430" s="253">
        <v>1</v>
      </c>
      <c r="I430" s="254"/>
      <c r="J430" s="250"/>
      <c r="K430" s="250"/>
      <c r="L430" s="255"/>
      <c r="M430" s="256"/>
      <c r="N430" s="257"/>
      <c r="O430" s="257"/>
      <c r="P430" s="257"/>
      <c r="Q430" s="257"/>
      <c r="R430" s="257"/>
      <c r="S430" s="257"/>
      <c r="T430" s="258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9" t="s">
        <v>183</v>
      </c>
      <c r="AU430" s="259" t="s">
        <v>92</v>
      </c>
      <c r="AV430" s="14" t="s">
        <v>92</v>
      </c>
      <c r="AW430" s="14" t="s">
        <v>38</v>
      </c>
      <c r="AX430" s="14" t="s">
        <v>82</v>
      </c>
      <c r="AY430" s="259" t="s">
        <v>173</v>
      </c>
    </row>
    <row r="431" s="15" customFormat="1">
      <c r="A431" s="15"/>
      <c r="B431" s="260"/>
      <c r="C431" s="261"/>
      <c r="D431" s="234" t="s">
        <v>183</v>
      </c>
      <c r="E431" s="262" t="s">
        <v>131</v>
      </c>
      <c r="F431" s="263" t="s">
        <v>256</v>
      </c>
      <c r="G431" s="261"/>
      <c r="H431" s="264">
        <v>3.9399999999999999</v>
      </c>
      <c r="I431" s="265"/>
      <c r="J431" s="261"/>
      <c r="K431" s="261"/>
      <c r="L431" s="266"/>
      <c r="M431" s="267"/>
      <c r="N431" s="268"/>
      <c r="O431" s="268"/>
      <c r="P431" s="268"/>
      <c r="Q431" s="268"/>
      <c r="R431" s="268"/>
      <c r="S431" s="268"/>
      <c r="T431" s="269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70" t="s">
        <v>183</v>
      </c>
      <c r="AU431" s="270" t="s">
        <v>92</v>
      </c>
      <c r="AV431" s="15" t="s">
        <v>101</v>
      </c>
      <c r="AW431" s="15" t="s">
        <v>38</v>
      </c>
      <c r="AX431" s="15" t="s">
        <v>90</v>
      </c>
      <c r="AY431" s="270" t="s">
        <v>173</v>
      </c>
    </row>
    <row r="432" s="2" customFormat="1" ht="24.15" customHeight="1">
      <c r="A432" s="39"/>
      <c r="B432" s="40"/>
      <c r="C432" s="221" t="s">
        <v>627</v>
      </c>
      <c r="D432" s="221" t="s">
        <v>175</v>
      </c>
      <c r="E432" s="222" t="s">
        <v>628</v>
      </c>
      <c r="F432" s="223" t="s">
        <v>629</v>
      </c>
      <c r="G432" s="224" t="s">
        <v>282</v>
      </c>
      <c r="H432" s="225">
        <v>74.859999999999999</v>
      </c>
      <c r="I432" s="226"/>
      <c r="J432" s="227">
        <f>ROUND(I432*H432,2)</f>
        <v>0</v>
      </c>
      <c r="K432" s="223" t="s">
        <v>179</v>
      </c>
      <c r="L432" s="45"/>
      <c r="M432" s="228" t="s">
        <v>1</v>
      </c>
      <c r="N432" s="229" t="s">
        <v>47</v>
      </c>
      <c r="O432" s="92"/>
      <c r="P432" s="230">
        <f>O432*H432</f>
        <v>0</v>
      </c>
      <c r="Q432" s="230">
        <v>0</v>
      </c>
      <c r="R432" s="230">
        <f>Q432*H432</f>
        <v>0</v>
      </c>
      <c r="S432" s="230">
        <v>0</v>
      </c>
      <c r="T432" s="231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32" t="s">
        <v>101</v>
      </c>
      <c r="AT432" s="232" t="s">
        <v>175</v>
      </c>
      <c r="AU432" s="232" t="s">
        <v>92</v>
      </c>
      <c r="AY432" s="17" t="s">
        <v>173</v>
      </c>
      <c r="BE432" s="233">
        <f>IF(N432="základní",J432,0)</f>
        <v>0</v>
      </c>
      <c r="BF432" s="233">
        <f>IF(N432="snížená",J432,0)</f>
        <v>0</v>
      </c>
      <c r="BG432" s="233">
        <f>IF(N432="zákl. přenesená",J432,0)</f>
        <v>0</v>
      </c>
      <c r="BH432" s="233">
        <f>IF(N432="sníž. přenesená",J432,0)</f>
        <v>0</v>
      </c>
      <c r="BI432" s="233">
        <f>IF(N432="nulová",J432,0)</f>
        <v>0</v>
      </c>
      <c r="BJ432" s="17" t="s">
        <v>90</v>
      </c>
      <c r="BK432" s="233">
        <f>ROUND(I432*H432,2)</f>
        <v>0</v>
      </c>
      <c r="BL432" s="17" t="s">
        <v>101</v>
      </c>
      <c r="BM432" s="232" t="s">
        <v>630</v>
      </c>
    </row>
    <row r="433" s="2" customFormat="1">
      <c r="A433" s="39"/>
      <c r="B433" s="40"/>
      <c r="C433" s="41"/>
      <c r="D433" s="234" t="s">
        <v>181</v>
      </c>
      <c r="E433" s="41"/>
      <c r="F433" s="235" t="s">
        <v>631</v>
      </c>
      <c r="G433" s="41"/>
      <c r="H433" s="41"/>
      <c r="I433" s="236"/>
      <c r="J433" s="41"/>
      <c r="K433" s="41"/>
      <c r="L433" s="45"/>
      <c r="M433" s="237"/>
      <c r="N433" s="238"/>
      <c r="O433" s="92"/>
      <c r="P433" s="92"/>
      <c r="Q433" s="92"/>
      <c r="R433" s="92"/>
      <c r="S433" s="92"/>
      <c r="T433" s="93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T433" s="17" t="s">
        <v>181</v>
      </c>
      <c r="AU433" s="17" t="s">
        <v>92</v>
      </c>
    </row>
    <row r="434" s="14" customFormat="1">
      <c r="A434" s="14"/>
      <c r="B434" s="249"/>
      <c r="C434" s="250"/>
      <c r="D434" s="234" t="s">
        <v>183</v>
      </c>
      <c r="E434" s="251" t="s">
        <v>1</v>
      </c>
      <c r="F434" s="252" t="s">
        <v>632</v>
      </c>
      <c r="G434" s="250"/>
      <c r="H434" s="253">
        <v>74.859999999999999</v>
      </c>
      <c r="I434" s="254"/>
      <c r="J434" s="250"/>
      <c r="K434" s="250"/>
      <c r="L434" s="255"/>
      <c r="M434" s="256"/>
      <c r="N434" s="257"/>
      <c r="O434" s="257"/>
      <c r="P434" s="257"/>
      <c r="Q434" s="257"/>
      <c r="R434" s="257"/>
      <c r="S434" s="257"/>
      <c r="T434" s="258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9" t="s">
        <v>183</v>
      </c>
      <c r="AU434" s="259" t="s">
        <v>92</v>
      </c>
      <c r="AV434" s="14" t="s">
        <v>92</v>
      </c>
      <c r="AW434" s="14" t="s">
        <v>38</v>
      </c>
      <c r="AX434" s="14" t="s">
        <v>90</v>
      </c>
      <c r="AY434" s="259" t="s">
        <v>173</v>
      </c>
    </row>
    <row r="435" s="2" customFormat="1" ht="21.75" customHeight="1">
      <c r="A435" s="39"/>
      <c r="B435" s="40"/>
      <c r="C435" s="221" t="s">
        <v>633</v>
      </c>
      <c r="D435" s="221" t="s">
        <v>175</v>
      </c>
      <c r="E435" s="222" t="s">
        <v>634</v>
      </c>
      <c r="F435" s="223" t="s">
        <v>635</v>
      </c>
      <c r="G435" s="224" t="s">
        <v>282</v>
      </c>
      <c r="H435" s="225">
        <v>4.1959999999999997</v>
      </c>
      <c r="I435" s="226"/>
      <c r="J435" s="227">
        <f>ROUND(I435*H435,2)</f>
        <v>0</v>
      </c>
      <c r="K435" s="223" t="s">
        <v>179</v>
      </c>
      <c r="L435" s="45"/>
      <c r="M435" s="228" t="s">
        <v>1</v>
      </c>
      <c r="N435" s="229" t="s">
        <v>47</v>
      </c>
      <c r="O435" s="92"/>
      <c r="P435" s="230">
        <f>O435*H435</f>
        <v>0</v>
      </c>
      <c r="Q435" s="230">
        <v>0</v>
      </c>
      <c r="R435" s="230">
        <f>Q435*H435</f>
        <v>0</v>
      </c>
      <c r="S435" s="230">
        <v>0</v>
      </c>
      <c r="T435" s="231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32" t="s">
        <v>101</v>
      </c>
      <c r="AT435" s="232" t="s">
        <v>175</v>
      </c>
      <c r="AU435" s="232" t="s">
        <v>92</v>
      </c>
      <c r="AY435" s="17" t="s">
        <v>173</v>
      </c>
      <c r="BE435" s="233">
        <f>IF(N435="základní",J435,0)</f>
        <v>0</v>
      </c>
      <c r="BF435" s="233">
        <f>IF(N435="snížená",J435,0)</f>
        <v>0</v>
      </c>
      <c r="BG435" s="233">
        <f>IF(N435="zákl. přenesená",J435,0)</f>
        <v>0</v>
      </c>
      <c r="BH435" s="233">
        <f>IF(N435="sníž. přenesená",J435,0)</f>
        <v>0</v>
      </c>
      <c r="BI435" s="233">
        <f>IF(N435="nulová",J435,0)</f>
        <v>0</v>
      </c>
      <c r="BJ435" s="17" t="s">
        <v>90</v>
      </c>
      <c r="BK435" s="233">
        <f>ROUND(I435*H435,2)</f>
        <v>0</v>
      </c>
      <c r="BL435" s="17" t="s">
        <v>101</v>
      </c>
      <c r="BM435" s="232" t="s">
        <v>636</v>
      </c>
    </row>
    <row r="436" s="2" customFormat="1">
      <c r="A436" s="39"/>
      <c r="B436" s="40"/>
      <c r="C436" s="41"/>
      <c r="D436" s="234" t="s">
        <v>181</v>
      </c>
      <c r="E436" s="41"/>
      <c r="F436" s="235" t="s">
        <v>637</v>
      </c>
      <c r="G436" s="41"/>
      <c r="H436" s="41"/>
      <c r="I436" s="236"/>
      <c r="J436" s="41"/>
      <c r="K436" s="41"/>
      <c r="L436" s="45"/>
      <c r="M436" s="237"/>
      <c r="N436" s="238"/>
      <c r="O436" s="92"/>
      <c r="P436" s="92"/>
      <c r="Q436" s="92"/>
      <c r="R436" s="92"/>
      <c r="S436" s="92"/>
      <c r="T436" s="93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T436" s="17" t="s">
        <v>181</v>
      </c>
      <c r="AU436" s="17" t="s">
        <v>92</v>
      </c>
    </row>
    <row r="437" s="13" customFormat="1">
      <c r="A437" s="13"/>
      <c r="B437" s="239"/>
      <c r="C437" s="240"/>
      <c r="D437" s="234" t="s">
        <v>183</v>
      </c>
      <c r="E437" s="241" t="s">
        <v>1</v>
      </c>
      <c r="F437" s="242" t="s">
        <v>262</v>
      </c>
      <c r="G437" s="240"/>
      <c r="H437" s="241" t="s">
        <v>1</v>
      </c>
      <c r="I437" s="243"/>
      <c r="J437" s="240"/>
      <c r="K437" s="240"/>
      <c r="L437" s="244"/>
      <c r="M437" s="245"/>
      <c r="N437" s="246"/>
      <c r="O437" s="246"/>
      <c r="P437" s="246"/>
      <c r="Q437" s="246"/>
      <c r="R437" s="246"/>
      <c r="S437" s="246"/>
      <c r="T437" s="247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8" t="s">
        <v>183</v>
      </c>
      <c r="AU437" s="248" t="s">
        <v>92</v>
      </c>
      <c r="AV437" s="13" t="s">
        <v>90</v>
      </c>
      <c r="AW437" s="13" t="s">
        <v>38</v>
      </c>
      <c r="AX437" s="13" t="s">
        <v>82</v>
      </c>
      <c r="AY437" s="248" t="s">
        <v>173</v>
      </c>
    </row>
    <row r="438" s="13" customFormat="1">
      <c r="A438" s="13"/>
      <c r="B438" s="239"/>
      <c r="C438" s="240"/>
      <c r="D438" s="234" t="s">
        <v>183</v>
      </c>
      <c r="E438" s="241" t="s">
        <v>1</v>
      </c>
      <c r="F438" s="242" t="s">
        <v>263</v>
      </c>
      <c r="G438" s="240"/>
      <c r="H438" s="241" t="s">
        <v>1</v>
      </c>
      <c r="I438" s="243"/>
      <c r="J438" s="240"/>
      <c r="K438" s="240"/>
      <c r="L438" s="244"/>
      <c r="M438" s="245"/>
      <c r="N438" s="246"/>
      <c r="O438" s="246"/>
      <c r="P438" s="246"/>
      <c r="Q438" s="246"/>
      <c r="R438" s="246"/>
      <c r="S438" s="246"/>
      <c r="T438" s="247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8" t="s">
        <v>183</v>
      </c>
      <c r="AU438" s="248" t="s">
        <v>92</v>
      </c>
      <c r="AV438" s="13" t="s">
        <v>90</v>
      </c>
      <c r="AW438" s="13" t="s">
        <v>38</v>
      </c>
      <c r="AX438" s="13" t="s">
        <v>82</v>
      </c>
      <c r="AY438" s="248" t="s">
        <v>173</v>
      </c>
    </row>
    <row r="439" s="14" customFormat="1">
      <c r="A439" s="14"/>
      <c r="B439" s="249"/>
      <c r="C439" s="250"/>
      <c r="D439" s="234" t="s">
        <v>183</v>
      </c>
      <c r="E439" s="251" t="s">
        <v>133</v>
      </c>
      <c r="F439" s="252" t="s">
        <v>638</v>
      </c>
      <c r="G439" s="250"/>
      <c r="H439" s="253">
        <v>1.246</v>
      </c>
      <c r="I439" s="254"/>
      <c r="J439" s="250"/>
      <c r="K439" s="250"/>
      <c r="L439" s="255"/>
      <c r="M439" s="256"/>
      <c r="N439" s="257"/>
      <c r="O439" s="257"/>
      <c r="P439" s="257"/>
      <c r="Q439" s="257"/>
      <c r="R439" s="257"/>
      <c r="S439" s="257"/>
      <c r="T439" s="258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9" t="s">
        <v>183</v>
      </c>
      <c r="AU439" s="259" t="s">
        <v>92</v>
      </c>
      <c r="AV439" s="14" t="s">
        <v>92</v>
      </c>
      <c r="AW439" s="14" t="s">
        <v>38</v>
      </c>
      <c r="AX439" s="14" t="s">
        <v>82</v>
      </c>
      <c r="AY439" s="259" t="s">
        <v>173</v>
      </c>
    </row>
    <row r="440" s="14" customFormat="1">
      <c r="A440" s="14"/>
      <c r="B440" s="249"/>
      <c r="C440" s="250"/>
      <c r="D440" s="234" t="s">
        <v>183</v>
      </c>
      <c r="E440" s="251" t="s">
        <v>135</v>
      </c>
      <c r="F440" s="252" t="s">
        <v>639</v>
      </c>
      <c r="G440" s="250"/>
      <c r="H440" s="253">
        <v>2.9500000000000002</v>
      </c>
      <c r="I440" s="254"/>
      <c r="J440" s="250"/>
      <c r="K440" s="250"/>
      <c r="L440" s="255"/>
      <c r="M440" s="256"/>
      <c r="N440" s="257"/>
      <c r="O440" s="257"/>
      <c r="P440" s="257"/>
      <c r="Q440" s="257"/>
      <c r="R440" s="257"/>
      <c r="S440" s="257"/>
      <c r="T440" s="258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9" t="s">
        <v>183</v>
      </c>
      <c r="AU440" s="259" t="s">
        <v>92</v>
      </c>
      <c r="AV440" s="14" t="s">
        <v>92</v>
      </c>
      <c r="AW440" s="14" t="s">
        <v>38</v>
      </c>
      <c r="AX440" s="14" t="s">
        <v>82</v>
      </c>
      <c r="AY440" s="259" t="s">
        <v>173</v>
      </c>
    </row>
    <row r="441" s="15" customFormat="1">
      <c r="A441" s="15"/>
      <c r="B441" s="260"/>
      <c r="C441" s="261"/>
      <c r="D441" s="234" t="s">
        <v>183</v>
      </c>
      <c r="E441" s="262" t="s">
        <v>137</v>
      </c>
      <c r="F441" s="263" t="s">
        <v>256</v>
      </c>
      <c r="G441" s="261"/>
      <c r="H441" s="264">
        <v>4.1959999999999997</v>
      </c>
      <c r="I441" s="265"/>
      <c r="J441" s="261"/>
      <c r="K441" s="261"/>
      <c r="L441" s="266"/>
      <c r="M441" s="267"/>
      <c r="N441" s="268"/>
      <c r="O441" s="268"/>
      <c r="P441" s="268"/>
      <c r="Q441" s="268"/>
      <c r="R441" s="268"/>
      <c r="S441" s="268"/>
      <c r="T441" s="269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70" t="s">
        <v>183</v>
      </c>
      <c r="AU441" s="270" t="s">
        <v>92</v>
      </c>
      <c r="AV441" s="15" t="s">
        <v>101</v>
      </c>
      <c r="AW441" s="15" t="s">
        <v>38</v>
      </c>
      <c r="AX441" s="15" t="s">
        <v>90</v>
      </c>
      <c r="AY441" s="270" t="s">
        <v>173</v>
      </c>
    </row>
    <row r="442" s="2" customFormat="1" ht="24.15" customHeight="1">
      <c r="A442" s="39"/>
      <c r="B442" s="40"/>
      <c r="C442" s="221" t="s">
        <v>640</v>
      </c>
      <c r="D442" s="221" t="s">
        <v>175</v>
      </c>
      <c r="E442" s="222" t="s">
        <v>641</v>
      </c>
      <c r="F442" s="223" t="s">
        <v>642</v>
      </c>
      <c r="G442" s="224" t="s">
        <v>282</v>
      </c>
      <c r="H442" s="225">
        <v>79.724000000000004</v>
      </c>
      <c r="I442" s="226"/>
      <c r="J442" s="227">
        <f>ROUND(I442*H442,2)</f>
        <v>0</v>
      </c>
      <c r="K442" s="223" t="s">
        <v>179</v>
      </c>
      <c r="L442" s="45"/>
      <c r="M442" s="228" t="s">
        <v>1</v>
      </c>
      <c r="N442" s="229" t="s">
        <v>47</v>
      </c>
      <c r="O442" s="92"/>
      <c r="P442" s="230">
        <f>O442*H442</f>
        <v>0</v>
      </c>
      <c r="Q442" s="230">
        <v>0</v>
      </c>
      <c r="R442" s="230">
        <f>Q442*H442</f>
        <v>0</v>
      </c>
      <c r="S442" s="230">
        <v>0</v>
      </c>
      <c r="T442" s="231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32" t="s">
        <v>101</v>
      </c>
      <c r="AT442" s="232" t="s">
        <v>175</v>
      </c>
      <c r="AU442" s="232" t="s">
        <v>92</v>
      </c>
      <c r="AY442" s="17" t="s">
        <v>173</v>
      </c>
      <c r="BE442" s="233">
        <f>IF(N442="základní",J442,0)</f>
        <v>0</v>
      </c>
      <c r="BF442" s="233">
        <f>IF(N442="snížená",J442,0)</f>
        <v>0</v>
      </c>
      <c r="BG442" s="233">
        <f>IF(N442="zákl. přenesená",J442,0)</f>
        <v>0</v>
      </c>
      <c r="BH442" s="233">
        <f>IF(N442="sníž. přenesená",J442,0)</f>
        <v>0</v>
      </c>
      <c r="BI442" s="233">
        <f>IF(N442="nulová",J442,0)</f>
        <v>0</v>
      </c>
      <c r="BJ442" s="17" t="s">
        <v>90</v>
      </c>
      <c r="BK442" s="233">
        <f>ROUND(I442*H442,2)</f>
        <v>0</v>
      </c>
      <c r="BL442" s="17" t="s">
        <v>101</v>
      </c>
      <c r="BM442" s="232" t="s">
        <v>643</v>
      </c>
    </row>
    <row r="443" s="2" customFormat="1">
      <c r="A443" s="39"/>
      <c r="B443" s="40"/>
      <c r="C443" s="41"/>
      <c r="D443" s="234" t="s">
        <v>181</v>
      </c>
      <c r="E443" s="41"/>
      <c r="F443" s="235" t="s">
        <v>631</v>
      </c>
      <c r="G443" s="41"/>
      <c r="H443" s="41"/>
      <c r="I443" s="236"/>
      <c r="J443" s="41"/>
      <c r="K443" s="41"/>
      <c r="L443" s="45"/>
      <c r="M443" s="237"/>
      <c r="N443" s="238"/>
      <c r="O443" s="92"/>
      <c r="P443" s="92"/>
      <c r="Q443" s="92"/>
      <c r="R443" s="92"/>
      <c r="S443" s="92"/>
      <c r="T443" s="93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7" t="s">
        <v>181</v>
      </c>
      <c r="AU443" s="17" t="s">
        <v>92</v>
      </c>
    </row>
    <row r="444" s="14" customFormat="1">
      <c r="A444" s="14"/>
      <c r="B444" s="249"/>
      <c r="C444" s="250"/>
      <c r="D444" s="234" t="s">
        <v>183</v>
      </c>
      <c r="E444" s="251" t="s">
        <v>1</v>
      </c>
      <c r="F444" s="252" t="s">
        <v>644</v>
      </c>
      <c r="G444" s="250"/>
      <c r="H444" s="253">
        <v>79.724000000000004</v>
      </c>
      <c r="I444" s="254"/>
      <c r="J444" s="250"/>
      <c r="K444" s="250"/>
      <c r="L444" s="255"/>
      <c r="M444" s="256"/>
      <c r="N444" s="257"/>
      <c r="O444" s="257"/>
      <c r="P444" s="257"/>
      <c r="Q444" s="257"/>
      <c r="R444" s="257"/>
      <c r="S444" s="257"/>
      <c r="T444" s="258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9" t="s">
        <v>183</v>
      </c>
      <c r="AU444" s="259" t="s">
        <v>92</v>
      </c>
      <c r="AV444" s="14" t="s">
        <v>92</v>
      </c>
      <c r="AW444" s="14" t="s">
        <v>38</v>
      </c>
      <c r="AX444" s="14" t="s">
        <v>90</v>
      </c>
      <c r="AY444" s="259" t="s">
        <v>173</v>
      </c>
    </row>
    <row r="445" s="2" customFormat="1" ht="16.5" customHeight="1">
      <c r="A445" s="39"/>
      <c r="B445" s="40"/>
      <c r="C445" s="221" t="s">
        <v>645</v>
      </c>
      <c r="D445" s="221" t="s">
        <v>175</v>
      </c>
      <c r="E445" s="222" t="s">
        <v>646</v>
      </c>
      <c r="F445" s="223" t="s">
        <v>647</v>
      </c>
      <c r="G445" s="224" t="s">
        <v>282</v>
      </c>
      <c r="H445" s="225">
        <v>1.3799999999999999</v>
      </c>
      <c r="I445" s="226"/>
      <c r="J445" s="227">
        <f>ROUND(I445*H445,2)</f>
        <v>0</v>
      </c>
      <c r="K445" s="223" t="s">
        <v>179</v>
      </c>
      <c r="L445" s="45"/>
      <c r="M445" s="228" t="s">
        <v>1</v>
      </c>
      <c r="N445" s="229" t="s">
        <v>47</v>
      </c>
      <c r="O445" s="92"/>
      <c r="P445" s="230">
        <f>O445*H445</f>
        <v>0</v>
      </c>
      <c r="Q445" s="230">
        <v>0</v>
      </c>
      <c r="R445" s="230">
        <f>Q445*H445</f>
        <v>0</v>
      </c>
      <c r="S445" s="230">
        <v>0</v>
      </c>
      <c r="T445" s="231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32" t="s">
        <v>101</v>
      </c>
      <c r="AT445" s="232" t="s">
        <v>175</v>
      </c>
      <c r="AU445" s="232" t="s">
        <v>92</v>
      </c>
      <c r="AY445" s="17" t="s">
        <v>173</v>
      </c>
      <c r="BE445" s="233">
        <f>IF(N445="základní",J445,0)</f>
        <v>0</v>
      </c>
      <c r="BF445" s="233">
        <f>IF(N445="snížená",J445,0)</f>
        <v>0</v>
      </c>
      <c r="BG445" s="233">
        <f>IF(N445="zákl. přenesená",J445,0)</f>
        <v>0</v>
      </c>
      <c r="BH445" s="233">
        <f>IF(N445="sníž. přenesená",J445,0)</f>
        <v>0</v>
      </c>
      <c r="BI445" s="233">
        <f>IF(N445="nulová",J445,0)</f>
        <v>0</v>
      </c>
      <c r="BJ445" s="17" t="s">
        <v>90</v>
      </c>
      <c r="BK445" s="233">
        <f>ROUND(I445*H445,2)</f>
        <v>0</v>
      </c>
      <c r="BL445" s="17" t="s">
        <v>101</v>
      </c>
      <c r="BM445" s="232" t="s">
        <v>648</v>
      </c>
    </row>
    <row r="446" s="2" customFormat="1">
      <c r="A446" s="39"/>
      <c r="B446" s="40"/>
      <c r="C446" s="41"/>
      <c r="D446" s="234" t="s">
        <v>181</v>
      </c>
      <c r="E446" s="41"/>
      <c r="F446" s="235" t="s">
        <v>649</v>
      </c>
      <c r="G446" s="41"/>
      <c r="H446" s="41"/>
      <c r="I446" s="236"/>
      <c r="J446" s="41"/>
      <c r="K446" s="41"/>
      <c r="L446" s="45"/>
      <c r="M446" s="237"/>
      <c r="N446" s="238"/>
      <c r="O446" s="92"/>
      <c r="P446" s="92"/>
      <c r="Q446" s="92"/>
      <c r="R446" s="92"/>
      <c r="S446" s="92"/>
      <c r="T446" s="93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T446" s="17" t="s">
        <v>181</v>
      </c>
      <c r="AU446" s="17" t="s">
        <v>92</v>
      </c>
    </row>
    <row r="447" s="14" customFormat="1">
      <c r="A447" s="14"/>
      <c r="B447" s="249"/>
      <c r="C447" s="250"/>
      <c r="D447" s="234" t="s">
        <v>183</v>
      </c>
      <c r="E447" s="251" t="s">
        <v>1</v>
      </c>
      <c r="F447" s="252" t="s">
        <v>650</v>
      </c>
      <c r="G447" s="250"/>
      <c r="H447" s="253">
        <v>1.3799999999999999</v>
      </c>
      <c r="I447" s="254"/>
      <c r="J447" s="250"/>
      <c r="K447" s="250"/>
      <c r="L447" s="255"/>
      <c r="M447" s="256"/>
      <c r="N447" s="257"/>
      <c r="O447" s="257"/>
      <c r="P447" s="257"/>
      <c r="Q447" s="257"/>
      <c r="R447" s="257"/>
      <c r="S447" s="257"/>
      <c r="T447" s="258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9" t="s">
        <v>183</v>
      </c>
      <c r="AU447" s="259" t="s">
        <v>92</v>
      </c>
      <c r="AV447" s="14" t="s">
        <v>92</v>
      </c>
      <c r="AW447" s="14" t="s">
        <v>38</v>
      </c>
      <c r="AX447" s="14" t="s">
        <v>90</v>
      </c>
      <c r="AY447" s="259" t="s">
        <v>173</v>
      </c>
    </row>
    <row r="448" s="2" customFormat="1" ht="24.15" customHeight="1">
      <c r="A448" s="39"/>
      <c r="B448" s="40"/>
      <c r="C448" s="221" t="s">
        <v>651</v>
      </c>
      <c r="D448" s="221" t="s">
        <v>175</v>
      </c>
      <c r="E448" s="222" t="s">
        <v>652</v>
      </c>
      <c r="F448" s="223" t="s">
        <v>653</v>
      </c>
      <c r="G448" s="224" t="s">
        <v>282</v>
      </c>
      <c r="H448" s="225">
        <v>1.3799999999999999</v>
      </c>
      <c r="I448" s="226"/>
      <c r="J448" s="227">
        <f>ROUND(I448*H448,2)</f>
        <v>0</v>
      </c>
      <c r="K448" s="223" t="s">
        <v>179</v>
      </c>
      <c r="L448" s="45"/>
      <c r="M448" s="228" t="s">
        <v>1</v>
      </c>
      <c r="N448" s="229" t="s">
        <v>47</v>
      </c>
      <c r="O448" s="92"/>
      <c r="P448" s="230">
        <f>O448*H448</f>
        <v>0</v>
      </c>
      <c r="Q448" s="230">
        <v>0</v>
      </c>
      <c r="R448" s="230">
        <f>Q448*H448</f>
        <v>0</v>
      </c>
      <c r="S448" s="230">
        <v>0</v>
      </c>
      <c r="T448" s="231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32" t="s">
        <v>101</v>
      </c>
      <c r="AT448" s="232" t="s">
        <v>175</v>
      </c>
      <c r="AU448" s="232" t="s">
        <v>92</v>
      </c>
      <c r="AY448" s="17" t="s">
        <v>173</v>
      </c>
      <c r="BE448" s="233">
        <f>IF(N448="základní",J448,0)</f>
        <v>0</v>
      </c>
      <c r="BF448" s="233">
        <f>IF(N448="snížená",J448,0)</f>
        <v>0</v>
      </c>
      <c r="BG448" s="233">
        <f>IF(N448="zákl. přenesená",J448,0)</f>
        <v>0</v>
      </c>
      <c r="BH448" s="233">
        <f>IF(N448="sníž. přenesená",J448,0)</f>
        <v>0</v>
      </c>
      <c r="BI448" s="233">
        <f>IF(N448="nulová",J448,0)</f>
        <v>0</v>
      </c>
      <c r="BJ448" s="17" t="s">
        <v>90</v>
      </c>
      <c r="BK448" s="233">
        <f>ROUND(I448*H448,2)</f>
        <v>0</v>
      </c>
      <c r="BL448" s="17" t="s">
        <v>101</v>
      </c>
      <c r="BM448" s="232" t="s">
        <v>654</v>
      </c>
    </row>
    <row r="449" s="2" customFormat="1">
      <c r="A449" s="39"/>
      <c r="B449" s="40"/>
      <c r="C449" s="41"/>
      <c r="D449" s="234" t="s">
        <v>181</v>
      </c>
      <c r="E449" s="41"/>
      <c r="F449" s="235" t="s">
        <v>655</v>
      </c>
      <c r="G449" s="41"/>
      <c r="H449" s="41"/>
      <c r="I449" s="236"/>
      <c r="J449" s="41"/>
      <c r="K449" s="41"/>
      <c r="L449" s="45"/>
      <c r="M449" s="237"/>
      <c r="N449" s="238"/>
      <c r="O449" s="92"/>
      <c r="P449" s="92"/>
      <c r="Q449" s="92"/>
      <c r="R449" s="92"/>
      <c r="S449" s="92"/>
      <c r="T449" s="93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T449" s="17" t="s">
        <v>181</v>
      </c>
      <c r="AU449" s="17" t="s">
        <v>92</v>
      </c>
    </row>
    <row r="450" s="14" customFormat="1">
      <c r="A450" s="14"/>
      <c r="B450" s="249"/>
      <c r="C450" s="250"/>
      <c r="D450" s="234" t="s">
        <v>183</v>
      </c>
      <c r="E450" s="251" t="s">
        <v>1</v>
      </c>
      <c r="F450" s="252" t="s">
        <v>656</v>
      </c>
      <c r="G450" s="250"/>
      <c r="H450" s="253">
        <v>1.3799999999999999</v>
      </c>
      <c r="I450" s="254"/>
      <c r="J450" s="250"/>
      <c r="K450" s="250"/>
      <c r="L450" s="255"/>
      <c r="M450" s="256"/>
      <c r="N450" s="257"/>
      <c r="O450" s="257"/>
      <c r="P450" s="257"/>
      <c r="Q450" s="257"/>
      <c r="R450" s="257"/>
      <c r="S450" s="257"/>
      <c r="T450" s="258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9" t="s">
        <v>183</v>
      </c>
      <c r="AU450" s="259" t="s">
        <v>92</v>
      </c>
      <c r="AV450" s="14" t="s">
        <v>92</v>
      </c>
      <c r="AW450" s="14" t="s">
        <v>38</v>
      </c>
      <c r="AX450" s="14" t="s">
        <v>90</v>
      </c>
      <c r="AY450" s="259" t="s">
        <v>173</v>
      </c>
    </row>
    <row r="451" s="2" customFormat="1" ht="37.8" customHeight="1">
      <c r="A451" s="39"/>
      <c r="B451" s="40"/>
      <c r="C451" s="221" t="s">
        <v>657</v>
      </c>
      <c r="D451" s="221" t="s">
        <v>175</v>
      </c>
      <c r="E451" s="222" t="s">
        <v>658</v>
      </c>
      <c r="F451" s="223" t="s">
        <v>659</v>
      </c>
      <c r="G451" s="224" t="s">
        <v>282</v>
      </c>
      <c r="H451" s="225">
        <v>2.9500000000000002</v>
      </c>
      <c r="I451" s="226"/>
      <c r="J451" s="227">
        <f>ROUND(I451*H451,2)</f>
        <v>0</v>
      </c>
      <c r="K451" s="223" t="s">
        <v>179</v>
      </c>
      <c r="L451" s="45"/>
      <c r="M451" s="228" t="s">
        <v>1</v>
      </c>
      <c r="N451" s="229" t="s">
        <v>47</v>
      </c>
      <c r="O451" s="92"/>
      <c r="P451" s="230">
        <f>O451*H451</f>
        <v>0</v>
      </c>
      <c r="Q451" s="230">
        <v>0</v>
      </c>
      <c r="R451" s="230">
        <f>Q451*H451</f>
        <v>0</v>
      </c>
      <c r="S451" s="230">
        <v>0</v>
      </c>
      <c r="T451" s="231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32" t="s">
        <v>101</v>
      </c>
      <c r="AT451" s="232" t="s">
        <v>175</v>
      </c>
      <c r="AU451" s="232" t="s">
        <v>92</v>
      </c>
      <c r="AY451" s="17" t="s">
        <v>173</v>
      </c>
      <c r="BE451" s="233">
        <f>IF(N451="základní",J451,0)</f>
        <v>0</v>
      </c>
      <c r="BF451" s="233">
        <f>IF(N451="snížená",J451,0)</f>
        <v>0</v>
      </c>
      <c r="BG451" s="233">
        <f>IF(N451="zákl. přenesená",J451,0)</f>
        <v>0</v>
      </c>
      <c r="BH451" s="233">
        <f>IF(N451="sníž. přenesená",J451,0)</f>
        <v>0</v>
      </c>
      <c r="BI451" s="233">
        <f>IF(N451="nulová",J451,0)</f>
        <v>0</v>
      </c>
      <c r="BJ451" s="17" t="s">
        <v>90</v>
      </c>
      <c r="BK451" s="233">
        <f>ROUND(I451*H451,2)</f>
        <v>0</v>
      </c>
      <c r="BL451" s="17" t="s">
        <v>101</v>
      </c>
      <c r="BM451" s="232" t="s">
        <v>660</v>
      </c>
    </row>
    <row r="452" s="2" customFormat="1">
      <c r="A452" s="39"/>
      <c r="B452" s="40"/>
      <c r="C452" s="41"/>
      <c r="D452" s="234" t="s">
        <v>181</v>
      </c>
      <c r="E452" s="41"/>
      <c r="F452" s="235" t="s">
        <v>661</v>
      </c>
      <c r="G452" s="41"/>
      <c r="H452" s="41"/>
      <c r="I452" s="236"/>
      <c r="J452" s="41"/>
      <c r="K452" s="41"/>
      <c r="L452" s="45"/>
      <c r="M452" s="237"/>
      <c r="N452" s="238"/>
      <c r="O452" s="92"/>
      <c r="P452" s="92"/>
      <c r="Q452" s="92"/>
      <c r="R452" s="92"/>
      <c r="S452" s="92"/>
      <c r="T452" s="93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T452" s="17" t="s">
        <v>181</v>
      </c>
      <c r="AU452" s="17" t="s">
        <v>92</v>
      </c>
    </row>
    <row r="453" s="14" customFormat="1">
      <c r="A453" s="14"/>
      <c r="B453" s="249"/>
      <c r="C453" s="250"/>
      <c r="D453" s="234" t="s">
        <v>183</v>
      </c>
      <c r="E453" s="251" t="s">
        <v>1</v>
      </c>
      <c r="F453" s="252" t="s">
        <v>135</v>
      </c>
      <c r="G453" s="250"/>
      <c r="H453" s="253">
        <v>2.9500000000000002</v>
      </c>
      <c r="I453" s="254"/>
      <c r="J453" s="250"/>
      <c r="K453" s="250"/>
      <c r="L453" s="255"/>
      <c r="M453" s="256"/>
      <c r="N453" s="257"/>
      <c r="O453" s="257"/>
      <c r="P453" s="257"/>
      <c r="Q453" s="257"/>
      <c r="R453" s="257"/>
      <c r="S453" s="257"/>
      <c r="T453" s="258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9" t="s">
        <v>183</v>
      </c>
      <c r="AU453" s="259" t="s">
        <v>92</v>
      </c>
      <c r="AV453" s="14" t="s">
        <v>92</v>
      </c>
      <c r="AW453" s="14" t="s">
        <v>38</v>
      </c>
      <c r="AX453" s="14" t="s">
        <v>90</v>
      </c>
      <c r="AY453" s="259" t="s">
        <v>173</v>
      </c>
    </row>
    <row r="454" s="2" customFormat="1" ht="44.25" customHeight="1">
      <c r="A454" s="39"/>
      <c r="B454" s="40"/>
      <c r="C454" s="221" t="s">
        <v>662</v>
      </c>
      <c r="D454" s="221" t="s">
        <v>175</v>
      </c>
      <c r="E454" s="222" t="s">
        <v>663</v>
      </c>
      <c r="F454" s="223" t="s">
        <v>664</v>
      </c>
      <c r="G454" s="224" t="s">
        <v>282</v>
      </c>
      <c r="H454" s="225">
        <v>3.9399999999999999</v>
      </c>
      <c r="I454" s="226"/>
      <c r="J454" s="227">
        <f>ROUND(I454*H454,2)</f>
        <v>0</v>
      </c>
      <c r="K454" s="223" t="s">
        <v>179</v>
      </c>
      <c r="L454" s="45"/>
      <c r="M454" s="228" t="s">
        <v>1</v>
      </c>
      <c r="N454" s="229" t="s">
        <v>47</v>
      </c>
      <c r="O454" s="92"/>
      <c r="P454" s="230">
        <f>O454*H454</f>
        <v>0</v>
      </c>
      <c r="Q454" s="230">
        <v>0</v>
      </c>
      <c r="R454" s="230">
        <f>Q454*H454</f>
        <v>0</v>
      </c>
      <c r="S454" s="230">
        <v>0</v>
      </c>
      <c r="T454" s="231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32" t="s">
        <v>101</v>
      </c>
      <c r="AT454" s="232" t="s">
        <v>175</v>
      </c>
      <c r="AU454" s="232" t="s">
        <v>92</v>
      </c>
      <c r="AY454" s="17" t="s">
        <v>173</v>
      </c>
      <c r="BE454" s="233">
        <f>IF(N454="základní",J454,0)</f>
        <v>0</v>
      </c>
      <c r="BF454" s="233">
        <f>IF(N454="snížená",J454,0)</f>
        <v>0</v>
      </c>
      <c r="BG454" s="233">
        <f>IF(N454="zákl. přenesená",J454,0)</f>
        <v>0</v>
      </c>
      <c r="BH454" s="233">
        <f>IF(N454="sníž. přenesená",J454,0)</f>
        <v>0</v>
      </c>
      <c r="BI454" s="233">
        <f>IF(N454="nulová",J454,0)</f>
        <v>0</v>
      </c>
      <c r="BJ454" s="17" t="s">
        <v>90</v>
      </c>
      <c r="BK454" s="233">
        <f>ROUND(I454*H454,2)</f>
        <v>0</v>
      </c>
      <c r="BL454" s="17" t="s">
        <v>101</v>
      </c>
      <c r="BM454" s="232" t="s">
        <v>665</v>
      </c>
    </row>
    <row r="455" s="2" customFormat="1">
      <c r="A455" s="39"/>
      <c r="B455" s="40"/>
      <c r="C455" s="41"/>
      <c r="D455" s="234" t="s">
        <v>181</v>
      </c>
      <c r="E455" s="41"/>
      <c r="F455" s="235" t="s">
        <v>284</v>
      </c>
      <c r="G455" s="41"/>
      <c r="H455" s="41"/>
      <c r="I455" s="236"/>
      <c r="J455" s="41"/>
      <c r="K455" s="41"/>
      <c r="L455" s="45"/>
      <c r="M455" s="237"/>
      <c r="N455" s="238"/>
      <c r="O455" s="92"/>
      <c r="P455" s="92"/>
      <c r="Q455" s="92"/>
      <c r="R455" s="92"/>
      <c r="S455" s="92"/>
      <c r="T455" s="93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T455" s="17" t="s">
        <v>181</v>
      </c>
      <c r="AU455" s="17" t="s">
        <v>92</v>
      </c>
    </row>
    <row r="456" s="14" customFormat="1">
      <c r="A456" s="14"/>
      <c r="B456" s="249"/>
      <c r="C456" s="250"/>
      <c r="D456" s="234" t="s">
        <v>183</v>
      </c>
      <c r="E456" s="251" t="s">
        <v>1</v>
      </c>
      <c r="F456" s="252" t="s">
        <v>131</v>
      </c>
      <c r="G456" s="250"/>
      <c r="H456" s="253">
        <v>3.9399999999999999</v>
      </c>
      <c r="I456" s="254"/>
      <c r="J456" s="250"/>
      <c r="K456" s="250"/>
      <c r="L456" s="255"/>
      <c r="M456" s="256"/>
      <c r="N456" s="257"/>
      <c r="O456" s="257"/>
      <c r="P456" s="257"/>
      <c r="Q456" s="257"/>
      <c r="R456" s="257"/>
      <c r="S456" s="257"/>
      <c r="T456" s="258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9" t="s">
        <v>183</v>
      </c>
      <c r="AU456" s="259" t="s">
        <v>92</v>
      </c>
      <c r="AV456" s="14" t="s">
        <v>92</v>
      </c>
      <c r="AW456" s="14" t="s">
        <v>38</v>
      </c>
      <c r="AX456" s="14" t="s">
        <v>90</v>
      </c>
      <c r="AY456" s="259" t="s">
        <v>173</v>
      </c>
    </row>
    <row r="457" s="2" customFormat="1" ht="44.25" customHeight="1">
      <c r="A457" s="39"/>
      <c r="B457" s="40"/>
      <c r="C457" s="221" t="s">
        <v>666</v>
      </c>
      <c r="D457" s="221" t="s">
        <v>175</v>
      </c>
      <c r="E457" s="222" t="s">
        <v>667</v>
      </c>
      <c r="F457" s="223" t="s">
        <v>668</v>
      </c>
      <c r="G457" s="224" t="s">
        <v>282</v>
      </c>
      <c r="H457" s="225">
        <v>1.246</v>
      </c>
      <c r="I457" s="226"/>
      <c r="J457" s="227">
        <f>ROUND(I457*H457,2)</f>
        <v>0</v>
      </c>
      <c r="K457" s="223" t="s">
        <v>179</v>
      </c>
      <c r="L457" s="45"/>
      <c r="M457" s="228" t="s">
        <v>1</v>
      </c>
      <c r="N457" s="229" t="s">
        <v>47</v>
      </c>
      <c r="O457" s="92"/>
      <c r="P457" s="230">
        <f>O457*H457</f>
        <v>0</v>
      </c>
      <c r="Q457" s="230">
        <v>0</v>
      </c>
      <c r="R457" s="230">
        <f>Q457*H457</f>
        <v>0</v>
      </c>
      <c r="S457" s="230">
        <v>0</v>
      </c>
      <c r="T457" s="231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32" t="s">
        <v>101</v>
      </c>
      <c r="AT457" s="232" t="s">
        <v>175</v>
      </c>
      <c r="AU457" s="232" t="s">
        <v>92</v>
      </c>
      <c r="AY457" s="17" t="s">
        <v>173</v>
      </c>
      <c r="BE457" s="233">
        <f>IF(N457="základní",J457,0)</f>
        <v>0</v>
      </c>
      <c r="BF457" s="233">
        <f>IF(N457="snížená",J457,0)</f>
        <v>0</v>
      </c>
      <c r="BG457" s="233">
        <f>IF(N457="zákl. přenesená",J457,0)</f>
        <v>0</v>
      </c>
      <c r="BH457" s="233">
        <f>IF(N457="sníž. přenesená",J457,0)</f>
        <v>0</v>
      </c>
      <c r="BI457" s="233">
        <f>IF(N457="nulová",J457,0)</f>
        <v>0</v>
      </c>
      <c r="BJ457" s="17" t="s">
        <v>90</v>
      </c>
      <c r="BK457" s="233">
        <f>ROUND(I457*H457,2)</f>
        <v>0</v>
      </c>
      <c r="BL457" s="17" t="s">
        <v>101</v>
      </c>
      <c r="BM457" s="232" t="s">
        <v>669</v>
      </c>
    </row>
    <row r="458" s="2" customFormat="1">
      <c r="A458" s="39"/>
      <c r="B458" s="40"/>
      <c r="C458" s="41"/>
      <c r="D458" s="234" t="s">
        <v>181</v>
      </c>
      <c r="E458" s="41"/>
      <c r="F458" s="235" t="s">
        <v>670</v>
      </c>
      <c r="G458" s="41"/>
      <c r="H458" s="41"/>
      <c r="I458" s="236"/>
      <c r="J458" s="41"/>
      <c r="K458" s="41"/>
      <c r="L458" s="45"/>
      <c r="M458" s="237"/>
      <c r="N458" s="238"/>
      <c r="O458" s="92"/>
      <c r="P458" s="92"/>
      <c r="Q458" s="92"/>
      <c r="R458" s="92"/>
      <c r="S458" s="92"/>
      <c r="T458" s="93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T458" s="17" t="s">
        <v>181</v>
      </c>
      <c r="AU458" s="17" t="s">
        <v>92</v>
      </c>
    </row>
    <row r="459" s="14" customFormat="1">
      <c r="A459" s="14"/>
      <c r="B459" s="249"/>
      <c r="C459" s="250"/>
      <c r="D459" s="234" t="s">
        <v>183</v>
      </c>
      <c r="E459" s="251" t="s">
        <v>1</v>
      </c>
      <c r="F459" s="252" t="s">
        <v>133</v>
      </c>
      <c r="G459" s="250"/>
      <c r="H459" s="253">
        <v>1.246</v>
      </c>
      <c r="I459" s="254"/>
      <c r="J459" s="250"/>
      <c r="K459" s="250"/>
      <c r="L459" s="255"/>
      <c r="M459" s="256"/>
      <c r="N459" s="257"/>
      <c r="O459" s="257"/>
      <c r="P459" s="257"/>
      <c r="Q459" s="257"/>
      <c r="R459" s="257"/>
      <c r="S459" s="257"/>
      <c r="T459" s="258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9" t="s">
        <v>183</v>
      </c>
      <c r="AU459" s="259" t="s">
        <v>92</v>
      </c>
      <c r="AV459" s="14" t="s">
        <v>92</v>
      </c>
      <c r="AW459" s="14" t="s">
        <v>38</v>
      </c>
      <c r="AX459" s="14" t="s">
        <v>90</v>
      </c>
      <c r="AY459" s="259" t="s">
        <v>173</v>
      </c>
    </row>
    <row r="460" s="2" customFormat="1" ht="33" customHeight="1">
      <c r="A460" s="39"/>
      <c r="B460" s="40"/>
      <c r="C460" s="221" t="s">
        <v>671</v>
      </c>
      <c r="D460" s="221" t="s">
        <v>175</v>
      </c>
      <c r="E460" s="222" t="s">
        <v>672</v>
      </c>
      <c r="F460" s="223" t="s">
        <v>673</v>
      </c>
      <c r="G460" s="224" t="s">
        <v>282</v>
      </c>
      <c r="H460" s="225">
        <v>20.582999999999998</v>
      </c>
      <c r="I460" s="226"/>
      <c r="J460" s="227">
        <f>ROUND(I460*H460,2)</f>
        <v>0</v>
      </c>
      <c r="K460" s="223" t="s">
        <v>179</v>
      </c>
      <c r="L460" s="45"/>
      <c r="M460" s="228" t="s">
        <v>1</v>
      </c>
      <c r="N460" s="229" t="s">
        <v>47</v>
      </c>
      <c r="O460" s="92"/>
      <c r="P460" s="230">
        <f>O460*H460</f>
        <v>0</v>
      </c>
      <c r="Q460" s="230">
        <v>0</v>
      </c>
      <c r="R460" s="230">
        <f>Q460*H460</f>
        <v>0</v>
      </c>
      <c r="S460" s="230">
        <v>0</v>
      </c>
      <c r="T460" s="231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32" t="s">
        <v>101</v>
      </c>
      <c r="AT460" s="232" t="s">
        <v>175</v>
      </c>
      <c r="AU460" s="232" t="s">
        <v>92</v>
      </c>
      <c r="AY460" s="17" t="s">
        <v>173</v>
      </c>
      <c r="BE460" s="233">
        <f>IF(N460="základní",J460,0)</f>
        <v>0</v>
      </c>
      <c r="BF460" s="233">
        <f>IF(N460="snížená",J460,0)</f>
        <v>0</v>
      </c>
      <c r="BG460" s="233">
        <f>IF(N460="zákl. přenesená",J460,0)</f>
        <v>0</v>
      </c>
      <c r="BH460" s="233">
        <f>IF(N460="sníž. přenesená",J460,0)</f>
        <v>0</v>
      </c>
      <c r="BI460" s="233">
        <f>IF(N460="nulová",J460,0)</f>
        <v>0</v>
      </c>
      <c r="BJ460" s="17" t="s">
        <v>90</v>
      </c>
      <c r="BK460" s="233">
        <f>ROUND(I460*H460,2)</f>
        <v>0</v>
      </c>
      <c r="BL460" s="17" t="s">
        <v>101</v>
      </c>
      <c r="BM460" s="232" t="s">
        <v>674</v>
      </c>
    </row>
    <row r="461" s="2" customFormat="1">
      <c r="A461" s="39"/>
      <c r="B461" s="40"/>
      <c r="C461" s="41"/>
      <c r="D461" s="234" t="s">
        <v>181</v>
      </c>
      <c r="E461" s="41"/>
      <c r="F461" s="235" t="s">
        <v>675</v>
      </c>
      <c r="G461" s="41"/>
      <c r="H461" s="41"/>
      <c r="I461" s="236"/>
      <c r="J461" s="41"/>
      <c r="K461" s="41"/>
      <c r="L461" s="45"/>
      <c r="M461" s="281"/>
      <c r="N461" s="282"/>
      <c r="O461" s="283"/>
      <c r="P461" s="283"/>
      <c r="Q461" s="283"/>
      <c r="R461" s="283"/>
      <c r="S461" s="283"/>
      <c r="T461" s="284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T461" s="17" t="s">
        <v>181</v>
      </c>
      <c r="AU461" s="17" t="s">
        <v>92</v>
      </c>
    </row>
    <row r="462" s="2" customFormat="1" ht="6.96" customHeight="1">
      <c r="A462" s="39"/>
      <c r="B462" s="67"/>
      <c r="C462" s="68"/>
      <c r="D462" s="68"/>
      <c r="E462" s="68"/>
      <c r="F462" s="68"/>
      <c r="G462" s="68"/>
      <c r="H462" s="68"/>
      <c r="I462" s="68"/>
      <c r="J462" s="68"/>
      <c r="K462" s="68"/>
      <c r="L462" s="45"/>
      <c r="M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</row>
  </sheetData>
  <sheetProtection sheet="1" autoFilter="0" formatColumns="0" formatRows="0" objects="1" scenarios="1" spinCount="100000" saltValue="yD3IsnV1XnJq+uTSvU3SVyNU0SV+vmHLTHCnyeMEgbE116UyoUnH/yGAZzKrj6wrlnHyW23AvY9CUm92tZtF/g==" hashValue="syDJwS3pBJt3gi9smVKLnDVy9RS1L8IttKjccT8NikpxkF+5DaLnRZ8GOnCgDVClQgpMAOZFlIxqhP5pHq7H3Q==" algorithmName="SHA-512" password="F8A3"/>
  <autoFilter ref="C121:K461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92</v>
      </c>
    </row>
    <row r="4" hidden="1" s="1" customFormat="1" ht="24.96" customHeight="1">
      <c r="B4" s="20"/>
      <c r="D4" s="140" t="s">
        <v>99</v>
      </c>
      <c r="L4" s="20"/>
      <c r="M4" s="14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2" t="s">
        <v>16</v>
      </c>
      <c r="L6" s="20"/>
    </row>
    <row r="7" hidden="1" s="1" customFormat="1" ht="16.5" customHeight="1">
      <c r="B7" s="20"/>
      <c r="E7" s="143" t="str">
        <f>'Rekapitulace stavby'!K6</f>
        <v>Stavební úpravy na náměstí U Lípy Svobody</v>
      </c>
      <c r="F7" s="142"/>
      <c r="G7" s="142"/>
      <c r="H7" s="142"/>
      <c r="L7" s="20"/>
    </row>
    <row r="8" hidden="1" s="2" customFormat="1" ht="12" customHeight="1">
      <c r="A8" s="39"/>
      <c r="B8" s="45"/>
      <c r="C8" s="39"/>
      <c r="D8" s="142" t="s">
        <v>107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4" t="s">
        <v>676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2" t="s">
        <v>18</v>
      </c>
      <c r="E11" s="39"/>
      <c r="F11" s="145" t="s">
        <v>19</v>
      </c>
      <c r="G11" s="39"/>
      <c r="H11" s="39"/>
      <c r="I11" s="142" t="s">
        <v>20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2" t="s">
        <v>22</v>
      </c>
      <c r="E12" s="39"/>
      <c r="F12" s="145" t="s">
        <v>23</v>
      </c>
      <c r="G12" s="39"/>
      <c r="H12" s="39"/>
      <c r="I12" s="142" t="s">
        <v>24</v>
      </c>
      <c r="J12" s="146" t="str">
        <f>'Rekapitulace stavby'!AN8</f>
        <v>12. 6. 2024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2" t="s">
        <v>30</v>
      </c>
      <c r="E14" s="39"/>
      <c r="F14" s="39"/>
      <c r="G14" s="39"/>
      <c r="H14" s="39"/>
      <c r="I14" s="142" t="s">
        <v>31</v>
      </c>
      <c r="J14" s="145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5" t="s">
        <v>32</v>
      </c>
      <c r="F15" s="39"/>
      <c r="G15" s="39"/>
      <c r="H15" s="39"/>
      <c r="I15" s="142" t="s">
        <v>33</v>
      </c>
      <c r="J15" s="14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2" t="s">
        <v>34</v>
      </c>
      <c r="E17" s="39"/>
      <c r="F17" s="39"/>
      <c r="G17" s="39"/>
      <c r="H17" s="39"/>
      <c r="I17" s="142" t="s">
        <v>31</v>
      </c>
      <c r="J17" s="33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3" t="str">
        <f>'Rekapitulace stavby'!E14</f>
        <v>Vyplň údaj</v>
      </c>
      <c r="F18" s="145"/>
      <c r="G18" s="145"/>
      <c r="H18" s="145"/>
      <c r="I18" s="142" t="s">
        <v>33</v>
      </c>
      <c r="J18" s="33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2" t="s">
        <v>36</v>
      </c>
      <c r="E20" s="39"/>
      <c r="F20" s="39"/>
      <c r="G20" s="39"/>
      <c r="H20" s="39"/>
      <c r="I20" s="142" t="s">
        <v>31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5" t="s">
        <v>37</v>
      </c>
      <c r="F21" s="39"/>
      <c r="G21" s="39"/>
      <c r="H21" s="39"/>
      <c r="I21" s="142" t="s">
        <v>33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2" t="s">
        <v>39</v>
      </c>
      <c r="E23" s="39"/>
      <c r="F23" s="39"/>
      <c r="G23" s="39"/>
      <c r="H23" s="39"/>
      <c r="I23" s="142" t="s">
        <v>31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5" t="s">
        <v>40</v>
      </c>
      <c r="F24" s="39"/>
      <c r="G24" s="39"/>
      <c r="H24" s="39"/>
      <c r="I24" s="142" t="s">
        <v>33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2" t="s">
        <v>41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3" t="s">
        <v>42</v>
      </c>
      <c r="E30" s="39"/>
      <c r="F30" s="39"/>
      <c r="G30" s="39"/>
      <c r="H30" s="39"/>
      <c r="I30" s="39"/>
      <c r="J30" s="154">
        <f>ROUND(J117,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5" t="s">
        <v>44</v>
      </c>
      <c r="G32" s="39"/>
      <c r="H32" s="39"/>
      <c r="I32" s="155" t="s">
        <v>43</v>
      </c>
      <c r="J32" s="155" t="s">
        <v>45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6" t="s">
        <v>46</v>
      </c>
      <c r="E33" s="142" t="s">
        <v>47</v>
      </c>
      <c r="F33" s="157">
        <f>ROUND((SUM(BE117:BE138)),  2)</f>
        <v>0</v>
      </c>
      <c r="G33" s="39"/>
      <c r="H33" s="39"/>
      <c r="I33" s="158">
        <v>0.20999999999999999</v>
      </c>
      <c r="J33" s="157">
        <f>ROUND(((SUM(BE117:BE138))*I33),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2" t="s">
        <v>48</v>
      </c>
      <c r="F34" s="157">
        <f>ROUND((SUM(BF117:BF138)),  2)</f>
        <v>0</v>
      </c>
      <c r="G34" s="39"/>
      <c r="H34" s="39"/>
      <c r="I34" s="158">
        <v>0.12</v>
      </c>
      <c r="J34" s="157">
        <f>ROUND(((SUM(BF117:BF138))*I34),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49</v>
      </c>
      <c r="F35" s="157">
        <f>ROUND((SUM(BG117:BG138)),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50</v>
      </c>
      <c r="F36" s="157">
        <f>ROUND((SUM(BH117:BH138)),  2)</f>
        <v>0</v>
      </c>
      <c r="G36" s="39"/>
      <c r="H36" s="39"/>
      <c r="I36" s="158">
        <v>0.12</v>
      </c>
      <c r="J36" s="157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51</v>
      </c>
      <c r="F37" s="157">
        <f>ROUND((SUM(BI117:BI138)),  2)</f>
        <v>0</v>
      </c>
      <c r="G37" s="39"/>
      <c r="H37" s="39"/>
      <c r="I37" s="158">
        <v>0</v>
      </c>
      <c r="J37" s="157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9"/>
      <c r="D39" s="160" t="s">
        <v>52</v>
      </c>
      <c r="E39" s="161"/>
      <c r="F39" s="161"/>
      <c r="G39" s="162" t="s">
        <v>53</v>
      </c>
      <c r="H39" s="163" t="s">
        <v>54</v>
      </c>
      <c r="I39" s="161"/>
      <c r="J39" s="164">
        <f>SUM(J30:J37)</f>
        <v>0</v>
      </c>
      <c r="K39" s="165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4"/>
      <c r="D50" s="166" t="s">
        <v>55</v>
      </c>
      <c r="E50" s="167"/>
      <c r="F50" s="167"/>
      <c r="G50" s="166" t="s">
        <v>56</v>
      </c>
      <c r="H50" s="167"/>
      <c r="I50" s="167"/>
      <c r="J50" s="167"/>
      <c r="K50" s="167"/>
      <c r="L50" s="64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9"/>
      <c r="B61" s="45"/>
      <c r="C61" s="39"/>
      <c r="D61" s="168" t="s">
        <v>57</v>
      </c>
      <c r="E61" s="169"/>
      <c r="F61" s="170" t="s">
        <v>58</v>
      </c>
      <c r="G61" s="168" t="s">
        <v>57</v>
      </c>
      <c r="H61" s="169"/>
      <c r="I61" s="169"/>
      <c r="J61" s="171" t="s">
        <v>58</v>
      </c>
      <c r="K61" s="169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9"/>
      <c r="B65" s="45"/>
      <c r="C65" s="39"/>
      <c r="D65" s="166" t="s">
        <v>59</v>
      </c>
      <c r="E65" s="172"/>
      <c r="F65" s="172"/>
      <c r="G65" s="166" t="s">
        <v>60</v>
      </c>
      <c r="H65" s="172"/>
      <c r="I65" s="172"/>
      <c r="J65" s="172"/>
      <c r="K65" s="172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9"/>
      <c r="B76" s="45"/>
      <c r="C76" s="39"/>
      <c r="D76" s="168" t="s">
        <v>57</v>
      </c>
      <c r="E76" s="169"/>
      <c r="F76" s="170" t="s">
        <v>58</v>
      </c>
      <c r="G76" s="168" t="s">
        <v>57</v>
      </c>
      <c r="H76" s="169"/>
      <c r="I76" s="169"/>
      <c r="J76" s="171" t="s">
        <v>58</v>
      </c>
      <c r="K76" s="169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s="2" customFormat="1" ht="6.96" customHeight="1">
      <c r="A81" s="39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3" t="s">
        <v>147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2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7" t="str">
        <f>E7</f>
        <v>Stavební úpravy na náměstí U Lípy Svobody</v>
      </c>
      <c r="F85" s="32"/>
      <c r="G85" s="32"/>
      <c r="H85" s="32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2" t="s">
        <v>107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VRN/DRN - Vedlejší a doplňkové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2" t="s">
        <v>22</v>
      </c>
      <c r="D89" s="41"/>
      <c r="E89" s="41"/>
      <c r="F89" s="27" t="str">
        <f>F12</f>
        <v>MČ Praha Dubeč</v>
      </c>
      <c r="G89" s="41"/>
      <c r="H89" s="41"/>
      <c r="I89" s="32" t="s">
        <v>24</v>
      </c>
      <c r="J89" s="80" t="str">
        <f>IF(J12="","",J12)</f>
        <v>12. 6. 2024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2" t="s">
        <v>30</v>
      </c>
      <c r="D91" s="41"/>
      <c r="E91" s="41"/>
      <c r="F91" s="27" t="str">
        <f>E15</f>
        <v xml:space="preserve">MČ Praha - Dubeč, Starodubečská 401/36,  Praha</v>
      </c>
      <c r="G91" s="41"/>
      <c r="H91" s="41"/>
      <c r="I91" s="32" t="s">
        <v>36</v>
      </c>
      <c r="J91" s="37" t="str">
        <f>E21</f>
        <v>Ing. Tomáš Hocke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2" t="s">
        <v>34</v>
      </c>
      <c r="D92" s="41"/>
      <c r="E92" s="41"/>
      <c r="F92" s="27" t="str">
        <f>IF(E18="","",E18)</f>
        <v>Vyplň údaj</v>
      </c>
      <c r="G92" s="41"/>
      <c r="H92" s="41"/>
      <c r="I92" s="32" t="s">
        <v>39</v>
      </c>
      <c r="J92" s="37" t="str">
        <f>E24</f>
        <v>Roman Valík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8" t="s">
        <v>148</v>
      </c>
      <c r="D94" s="179"/>
      <c r="E94" s="179"/>
      <c r="F94" s="179"/>
      <c r="G94" s="179"/>
      <c r="H94" s="179"/>
      <c r="I94" s="179"/>
      <c r="J94" s="180" t="s">
        <v>149</v>
      </c>
      <c r="K94" s="179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1" t="s">
        <v>150</v>
      </c>
      <c r="D96" s="41"/>
      <c r="E96" s="41"/>
      <c r="F96" s="41"/>
      <c r="G96" s="41"/>
      <c r="H96" s="41"/>
      <c r="I96" s="41"/>
      <c r="J96" s="111">
        <f>J117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7" t="s">
        <v>151</v>
      </c>
    </row>
    <row r="97" s="9" customFormat="1" ht="24.96" customHeight="1">
      <c r="A97" s="9"/>
      <c r="B97" s="182"/>
      <c r="C97" s="183"/>
      <c r="D97" s="184" t="s">
        <v>676</v>
      </c>
      <c r="E97" s="185"/>
      <c r="F97" s="185"/>
      <c r="G97" s="185"/>
      <c r="H97" s="185"/>
      <c r="I97" s="185"/>
      <c r="J97" s="186">
        <f>J118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3" s="2" customFormat="1" ht="6.96" customHeight="1">
      <c r="A103" s="39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3" t="s">
        <v>158</v>
      </c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2" t="s">
        <v>16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6.5" customHeight="1">
      <c r="A107" s="39"/>
      <c r="B107" s="40"/>
      <c r="C107" s="41"/>
      <c r="D107" s="41"/>
      <c r="E107" s="177" t="str">
        <f>E7</f>
        <v>Stavební úpravy na náměstí U Lípy Svobody</v>
      </c>
      <c r="F107" s="32"/>
      <c r="G107" s="32"/>
      <c r="H107" s="32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2" t="s">
        <v>107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77" t="str">
        <f>E9</f>
        <v>VRN/DRN - Vedlejší a doplňkové rozpočtové náklady</v>
      </c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2" t="s">
        <v>22</v>
      </c>
      <c r="D111" s="41"/>
      <c r="E111" s="41"/>
      <c r="F111" s="27" t="str">
        <f>F12</f>
        <v>MČ Praha Dubeč</v>
      </c>
      <c r="G111" s="41"/>
      <c r="H111" s="41"/>
      <c r="I111" s="32" t="s">
        <v>24</v>
      </c>
      <c r="J111" s="80" t="str">
        <f>IF(J12="","",J12)</f>
        <v>12. 6. 2024</v>
      </c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2" t="s">
        <v>30</v>
      </c>
      <c r="D113" s="41"/>
      <c r="E113" s="41"/>
      <c r="F113" s="27" t="str">
        <f>E15</f>
        <v xml:space="preserve">MČ Praha - Dubeč, Starodubečská 401/36,  Praha</v>
      </c>
      <c r="G113" s="41"/>
      <c r="H113" s="41"/>
      <c r="I113" s="32" t="s">
        <v>36</v>
      </c>
      <c r="J113" s="37" t="str">
        <f>E21</f>
        <v>Ing. Tomáš Hocke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2" t="s">
        <v>34</v>
      </c>
      <c r="D114" s="41"/>
      <c r="E114" s="41"/>
      <c r="F114" s="27" t="str">
        <f>IF(E18="","",E18)</f>
        <v>Vyplň údaj</v>
      </c>
      <c r="G114" s="41"/>
      <c r="H114" s="41"/>
      <c r="I114" s="32" t="s">
        <v>39</v>
      </c>
      <c r="J114" s="37" t="str">
        <f>E24</f>
        <v>Roman Valík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194"/>
      <c r="B116" s="195"/>
      <c r="C116" s="196" t="s">
        <v>159</v>
      </c>
      <c r="D116" s="197" t="s">
        <v>67</v>
      </c>
      <c r="E116" s="197" t="s">
        <v>63</v>
      </c>
      <c r="F116" s="197" t="s">
        <v>64</v>
      </c>
      <c r="G116" s="197" t="s">
        <v>160</v>
      </c>
      <c r="H116" s="197" t="s">
        <v>161</v>
      </c>
      <c r="I116" s="197" t="s">
        <v>162</v>
      </c>
      <c r="J116" s="197" t="s">
        <v>149</v>
      </c>
      <c r="K116" s="198" t="s">
        <v>163</v>
      </c>
      <c r="L116" s="199"/>
      <c r="M116" s="101" t="s">
        <v>1</v>
      </c>
      <c r="N116" s="102" t="s">
        <v>46</v>
      </c>
      <c r="O116" s="102" t="s">
        <v>164</v>
      </c>
      <c r="P116" s="102" t="s">
        <v>165</v>
      </c>
      <c r="Q116" s="102" t="s">
        <v>166</v>
      </c>
      <c r="R116" s="102" t="s">
        <v>167</v>
      </c>
      <c r="S116" s="102" t="s">
        <v>168</v>
      </c>
      <c r="T116" s="103" t="s">
        <v>169</v>
      </c>
      <c r="U116" s="194"/>
      <c r="V116" s="194"/>
      <c r="W116" s="194"/>
      <c r="X116" s="194"/>
      <c r="Y116" s="194"/>
      <c r="Z116" s="194"/>
      <c r="AA116" s="194"/>
      <c r="AB116" s="194"/>
      <c r="AC116" s="194"/>
      <c r="AD116" s="194"/>
      <c r="AE116" s="194"/>
    </row>
    <row r="117" s="2" customFormat="1" ht="22.8" customHeight="1">
      <c r="A117" s="39"/>
      <c r="B117" s="40"/>
      <c r="C117" s="108" t="s">
        <v>170</v>
      </c>
      <c r="D117" s="41"/>
      <c r="E117" s="41"/>
      <c r="F117" s="41"/>
      <c r="G117" s="41"/>
      <c r="H117" s="41"/>
      <c r="I117" s="41"/>
      <c r="J117" s="200">
        <f>BK117</f>
        <v>0</v>
      </c>
      <c r="K117" s="41"/>
      <c r="L117" s="45"/>
      <c r="M117" s="104"/>
      <c r="N117" s="201"/>
      <c r="O117" s="105"/>
      <c r="P117" s="202">
        <f>P118</f>
        <v>0</v>
      </c>
      <c r="Q117" s="105"/>
      <c r="R117" s="202">
        <f>R118</f>
        <v>0.0099000000000000008</v>
      </c>
      <c r="S117" s="105"/>
      <c r="T117" s="203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7" t="s">
        <v>81</v>
      </c>
      <c r="AU117" s="17" t="s">
        <v>151</v>
      </c>
      <c r="BK117" s="204">
        <f>BK118</f>
        <v>0</v>
      </c>
    </row>
    <row r="118" s="12" customFormat="1" ht="25.92" customHeight="1">
      <c r="A118" s="12"/>
      <c r="B118" s="205"/>
      <c r="C118" s="206"/>
      <c r="D118" s="207" t="s">
        <v>81</v>
      </c>
      <c r="E118" s="208" t="s">
        <v>93</v>
      </c>
      <c r="F118" s="208" t="s">
        <v>94</v>
      </c>
      <c r="G118" s="206"/>
      <c r="H118" s="206"/>
      <c r="I118" s="209"/>
      <c r="J118" s="210">
        <f>BK118</f>
        <v>0</v>
      </c>
      <c r="K118" s="206"/>
      <c r="L118" s="211"/>
      <c r="M118" s="212"/>
      <c r="N118" s="213"/>
      <c r="O118" s="213"/>
      <c r="P118" s="214">
        <f>SUM(P119:P138)</f>
        <v>0</v>
      </c>
      <c r="Q118" s="213"/>
      <c r="R118" s="214">
        <f>SUM(R119:R138)</f>
        <v>0.0099000000000000008</v>
      </c>
      <c r="S118" s="213"/>
      <c r="T118" s="215">
        <f>SUM(T119:T138)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6" t="s">
        <v>140</v>
      </c>
      <c r="AT118" s="217" t="s">
        <v>81</v>
      </c>
      <c r="AU118" s="217" t="s">
        <v>82</v>
      </c>
      <c r="AY118" s="216" t="s">
        <v>173</v>
      </c>
      <c r="BK118" s="218">
        <f>SUM(BK119:BK138)</f>
        <v>0</v>
      </c>
    </row>
    <row r="119" s="2" customFormat="1" ht="16.5" customHeight="1">
      <c r="A119" s="39"/>
      <c r="B119" s="40"/>
      <c r="C119" s="221" t="s">
        <v>90</v>
      </c>
      <c r="D119" s="221" t="s">
        <v>175</v>
      </c>
      <c r="E119" s="222" t="s">
        <v>677</v>
      </c>
      <c r="F119" s="223" t="s">
        <v>678</v>
      </c>
      <c r="G119" s="224" t="s">
        <v>449</v>
      </c>
      <c r="H119" s="225">
        <v>1</v>
      </c>
      <c r="I119" s="226"/>
      <c r="J119" s="227">
        <f>ROUND(I119*H119,2)</f>
        <v>0</v>
      </c>
      <c r="K119" s="223" t="s">
        <v>679</v>
      </c>
      <c r="L119" s="45"/>
      <c r="M119" s="228" t="s">
        <v>1</v>
      </c>
      <c r="N119" s="229" t="s">
        <v>47</v>
      </c>
      <c r="O119" s="92"/>
      <c r="P119" s="230">
        <f>O119*H119</f>
        <v>0</v>
      </c>
      <c r="Q119" s="230">
        <v>0</v>
      </c>
      <c r="R119" s="230">
        <f>Q119*H119</f>
        <v>0</v>
      </c>
      <c r="S119" s="230">
        <v>0</v>
      </c>
      <c r="T119" s="231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2" t="s">
        <v>680</v>
      </c>
      <c r="AT119" s="232" t="s">
        <v>175</v>
      </c>
      <c r="AU119" s="232" t="s">
        <v>90</v>
      </c>
      <c r="AY119" s="17" t="s">
        <v>173</v>
      </c>
      <c r="BE119" s="233">
        <f>IF(N119="základní",J119,0)</f>
        <v>0</v>
      </c>
      <c r="BF119" s="233">
        <f>IF(N119="snížená",J119,0)</f>
        <v>0</v>
      </c>
      <c r="BG119" s="233">
        <f>IF(N119="zákl. přenesená",J119,0)</f>
        <v>0</v>
      </c>
      <c r="BH119" s="233">
        <f>IF(N119="sníž. přenesená",J119,0)</f>
        <v>0</v>
      </c>
      <c r="BI119" s="233">
        <f>IF(N119="nulová",J119,0)</f>
        <v>0</v>
      </c>
      <c r="BJ119" s="17" t="s">
        <v>90</v>
      </c>
      <c r="BK119" s="233">
        <f>ROUND(I119*H119,2)</f>
        <v>0</v>
      </c>
      <c r="BL119" s="17" t="s">
        <v>680</v>
      </c>
      <c r="BM119" s="232" t="s">
        <v>681</v>
      </c>
    </row>
    <row r="120" s="2" customFormat="1">
      <c r="A120" s="39"/>
      <c r="B120" s="40"/>
      <c r="C120" s="41"/>
      <c r="D120" s="234" t="s">
        <v>181</v>
      </c>
      <c r="E120" s="41"/>
      <c r="F120" s="235" t="s">
        <v>678</v>
      </c>
      <c r="G120" s="41"/>
      <c r="H120" s="41"/>
      <c r="I120" s="236"/>
      <c r="J120" s="41"/>
      <c r="K120" s="41"/>
      <c r="L120" s="45"/>
      <c r="M120" s="237"/>
      <c r="N120" s="238"/>
      <c r="O120" s="92"/>
      <c r="P120" s="92"/>
      <c r="Q120" s="92"/>
      <c r="R120" s="92"/>
      <c r="S120" s="92"/>
      <c r="T120" s="93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7" t="s">
        <v>181</v>
      </c>
      <c r="AU120" s="17" t="s">
        <v>90</v>
      </c>
    </row>
    <row r="121" s="2" customFormat="1" ht="21.75" customHeight="1">
      <c r="A121" s="39"/>
      <c r="B121" s="40"/>
      <c r="C121" s="221" t="s">
        <v>92</v>
      </c>
      <c r="D121" s="221" t="s">
        <v>175</v>
      </c>
      <c r="E121" s="222" t="s">
        <v>682</v>
      </c>
      <c r="F121" s="223" t="s">
        <v>683</v>
      </c>
      <c r="G121" s="224" t="s">
        <v>449</v>
      </c>
      <c r="H121" s="225">
        <v>1</v>
      </c>
      <c r="I121" s="226"/>
      <c r="J121" s="227">
        <f>ROUND(I121*H121,2)</f>
        <v>0</v>
      </c>
      <c r="K121" s="223" t="s">
        <v>1</v>
      </c>
      <c r="L121" s="45"/>
      <c r="M121" s="228" t="s">
        <v>1</v>
      </c>
      <c r="N121" s="229" t="s">
        <v>47</v>
      </c>
      <c r="O121" s="92"/>
      <c r="P121" s="230">
        <f>O121*H121</f>
        <v>0</v>
      </c>
      <c r="Q121" s="230">
        <v>0</v>
      </c>
      <c r="R121" s="230">
        <f>Q121*H121</f>
        <v>0</v>
      </c>
      <c r="S121" s="230">
        <v>0</v>
      </c>
      <c r="T121" s="23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2" t="s">
        <v>680</v>
      </c>
      <c r="AT121" s="232" t="s">
        <v>175</v>
      </c>
      <c r="AU121" s="232" t="s">
        <v>90</v>
      </c>
      <c r="AY121" s="17" t="s">
        <v>173</v>
      </c>
      <c r="BE121" s="233">
        <f>IF(N121="základní",J121,0)</f>
        <v>0</v>
      </c>
      <c r="BF121" s="233">
        <f>IF(N121="snížená",J121,0)</f>
        <v>0</v>
      </c>
      <c r="BG121" s="233">
        <f>IF(N121="zákl. přenesená",J121,0)</f>
        <v>0</v>
      </c>
      <c r="BH121" s="233">
        <f>IF(N121="sníž. přenesená",J121,0)</f>
        <v>0</v>
      </c>
      <c r="BI121" s="233">
        <f>IF(N121="nulová",J121,0)</f>
        <v>0</v>
      </c>
      <c r="BJ121" s="17" t="s">
        <v>90</v>
      </c>
      <c r="BK121" s="233">
        <f>ROUND(I121*H121,2)</f>
        <v>0</v>
      </c>
      <c r="BL121" s="17" t="s">
        <v>680</v>
      </c>
      <c r="BM121" s="232" t="s">
        <v>684</v>
      </c>
    </row>
    <row r="122" s="2" customFormat="1">
      <c r="A122" s="39"/>
      <c r="B122" s="40"/>
      <c r="C122" s="41"/>
      <c r="D122" s="234" t="s">
        <v>181</v>
      </c>
      <c r="E122" s="41"/>
      <c r="F122" s="235" t="s">
        <v>685</v>
      </c>
      <c r="G122" s="41"/>
      <c r="H122" s="41"/>
      <c r="I122" s="236"/>
      <c r="J122" s="41"/>
      <c r="K122" s="41"/>
      <c r="L122" s="45"/>
      <c r="M122" s="237"/>
      <c r="N122" s="238"/>
      <c r="O122" s="92"/>
      <c r="P122" s="92"/>
      <c r="Q122" s="92"/>
      <c r="R122" s="92"/>
      <c r="S122" s="92"/>
      <c r="T122" s="93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7" t="s">
        <v>181</v>
      </c>
      <c r="AU122" s="17" t="s">
        <v>90</v>
      </c>
    </row>
    <row r="123" s="2" customFormat="1" ht="16.5" customHeight="1">
      <c r="A123" s="39"/>
      <c r="B123" s="40"/>
      <c r="C123" s="221" t="s">
        <v>192</v>
      </c>
      <c r="D123" s="221" t="s">
        <v>175</v>
      </c>
      <c r="E123" s="222" t="s">
        <v>686</v>
      </c>
      <c r="F123" s="223" t="s">
        <v>687</v>
      </c>
      <c r="G123" s="224" t="s">
        <v>449</v>
      </c>
      <c r="H123" s="225">
        <v>1</v>
      </c>
      <c r="I123" s="226"/>
      <c r="J123" s="227">
        <f>ROUND(I123*H123,2)</f>
        <v>0</v>
      </c>
      <c r="K123" s="223" t="s">
        <v>679</v>
      </c>
      <c r="L123" s="45"/>
      <c r="M123" s="228" t="s">
        <v>1</v>
      </c>
      <c r="N123" s="229" t="s">
        <v>47</v>
      </c>
      <c r="O123" s="92"/>
      <c r="P123" s="230">
        <f>O123*H123</f>
        <v>0</v>
      </c>
      <c r="Q123" s="230">
        <v>0</v>
      </c>
      <c r="R123" s="230">
        <f>Q123*H123</f>
        <v>0</v>
      </c>
      <c r="S123" s="230">
        <v>0</v>
      </c>
      <c r="T123" s="23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2" t="s">
        <v>680</v>
      </c>
      <c r="AT123" s="232" t="s">
        <v>175</v>
      </c>
      <c r="AU123" s="232" t="s">
        <v>90</v>
      </c>
      <c r="AY123" s="17" t="s">
        <v>173</v>
      </c>
      <c r="BE123" s="233">
        <f>IF(N123="základní",J123,0)</f>
        <v>0</v>
      </c>
      <c r="BF123" s="233">
        <f>IF(N123="snížená",J123,0)</f>
        <v>0</v>
      </c>
      <c r="BG123" s="233">
        <f>IF(N123="zákl. přenesená",J123,0)</f>
        <v>0</v>
      </c>
      <c r="BH123" s="233">
        <f>IF(N123="sníž. přenesená",J123,0)</f>
        <v>0</v>
      </c>
      <c r="BI123" s="233">
        <f>IF(N123="nulová",J123,0)</f>
        <v>0</v>
      </c>
      <c r="BJ123" s="17" t="s">
        <v>90</v>
      </c>
      <c r="BK123" s="233">
        <f>ROUND(I123*H123,2)</f>
        <v>0</v>
      </c>
      <c r="BL123" s="17" t="s">
        <v>680</v>
      </c>
      <c r="BM123" s="232" t="s">
        <v>688</v>
      </c>
    </row>
    <row r="124" s="2" customFormat="1">
      <c r="A124" s="39"/>
      <c r="B124" s="40"/>
      <c r="C124" s="41"/>
      <c r="D124" s="234" t="s">
        <v>181</v>
      </c>
      <c r="E124" s="41"/>
      <c r="F124" s="235" t="s">
        <v>687</v>
      </c>
      <c r="G124" s="41"/>
      <c r="H124" s="41"/>
      <c r="I124" s="236"/>
      <c r="J124" s="41"/>
      <c r="K124" s="41"/>
      <c r="L124" s="45"/>
      <c r="M124" s="237"/>
      <c r="N124" s="238"/>
      <c r="O124" s="92"/>
      <c r="P124" s="92"/>
      <c r="Q124" s="92"/>
      <c r="R124" s="92"/>
      <c r="S124" s="92"/>
      <c r="T124" s="93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7" t="s">
        <v>181</v>
      </c>
      <c r="AU124" s="17" t="s">
        <v>90</v>
      </c>
    </row>
    <row r="125" s="2" customFormat="1" ht="16.5" customHeight="1">
      <c r="A125" s="39"/>
      <c r="B125" s="40"/>
      <c r="C125" s="221" t="s">
        <v>101</v>
      </c>
      <c r="D125" s="221" t="s">
        <v>175</v>
      </c>
      <c r="E125" s="222" t="s">
        <v>689</v>
      </c>
      <c r="F125" s="223" t="s">
        <v>690</v>
      </c>
      <c r="G125" s="224" t="s">
        <v>449</v>
      </c>
      <c r="H125" s="225">
        <v>1</v>
      </c>
      <c r="I125" s="226"/>
      <c r="J125" s="227">
        <f>ROUND(I125*H125,2)</f>
        <v>0</v>
      </c>
      <c r="K125" s="223" t="s">
        <v>679</v>
      </c>
      <c r="L125" s="45"/>
      <c r="M125" s="228" t="s">
        <v>1</v>
      </c>
      <c r="N125" s="229" t="s">
        <v>47</v>
      </c>
      <c r="O125" s="92"/>
      <c r="P125" s="230">
        <f>O125*H125</f>
        <v>0</v>
      </c>
      <c r="Q125" s="230">
        <v>0</v>
      </c>
      <c r="R125" s="230">
        <f>Q125*H125</f>
        <v>0</v>
      </c>
      <c r="S125" s="230">
        <v>0</v>
      </c>
      <c r="T125" s="23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2" t="s">
        <v>680</v>
      </c>
      <c r="AT125" s="232" t="s">
        <v>175</v>
      </c>
      <c r="AU125" s="232" t="s">
        <v>90</v>
      </c>
      <c r="AY125" s="17" t="s">
        <v>173</v>
      </c>
      <c r="BE125" s="233">
        <f>IF(N125="základní",J125,0)</f>
        <v>0</v>
      </c>
      <c r="BF125" s="233">
        <f>IF(N125="snížená",J125,0)</f>
        <v>0</v>
      </c>
      <c r="BG125" s="233">
        <f>IF(N125="zákl. přenesená",J125,0)</f>
        <v>0</v>
      </c>
      <c r="BH125" s="233">
        <f>IF(N125="sníž. přenesená",J125,0)</f>
        <v>0</v>
      </c>
      <c r="BI125" s="233">
        <f>IF(N125="nulová",J125,0)</f>
        <v>0</v>
      </c>
      <c r="BJ125" s="17" t="s">
        <v>90</v>
      </c>
      <c r="BK125" s="233">
        <f>ROUND(I125*H125,2)</f>
        <v>0</v>
      </c>
      <c r="BL125" s="17" t="s">
        <v>680</v>
      </c>
      <c r="BM125" s="232" t="s">
        <v>691</v>
      </c>
    </row>
    <row r="126" s="2" customFormat="1">
      <c r="A126" s="39"/>
      <c r="B126" s="40"/>
      <c r="C126" s="41"/>
      <c r="D126" s="234" t="s">
        <v>181</v>
      </c>
      <c r="E126" s="41"/>
      <c r="F126" s="235" t="s">
        <v>690</v>
      </c>
      <c r="G126" s="41"/>
      <c r="H126" s="41"/>
      <c r="I126" s="236"/>
      <c r="J126" s="41"/>
      <c r="K126" s="41"/>
      <c r="L126" s="45"/>
      <c r="M126" s="237"/>
      <c r="N126" s="238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7" t="s">
        <v>181</v>
      </c>
      <c r="AU126" s="17" t="s">
        <v>90</v>
      </c>
    </row>
    <row r="127" s="2" customFormat="1" ht="16.5" customHeight="1">
      <c r="A127" s="39"/>
      <c r="B127" s="40"/>
      <c r="C127" s="221" t="s">
        <v>103</v>
      </c>
      <c r="D127" s="221" t="s">
        <v>175</v>
      </c>
      <c r="E127" s="222" t="s">
        <v>692</v>
      </c>
      <c r="F127" s="223" t="s">
        <v>693</v>
      </c>
      <c r="G127" s="224" t="s">
        <v>449</v>
      </c>
      <c r="H127" s="225">
        <v>1</v>
      </c>
      <c r="I127" s="226"/>
      <c r="J127" s="227">
        <f>ROUND(I127*H127,2)</f>
        <v>0</v>
      </c>
      <c r="K127" s="223" t="s">
        <v>694</v>
      </c>
      <c r="L127" s="45"/>
      <c r="M127" s="228" t="s">
        <v>1</v>
      </c>
      <c r="N127" s="229" t="s">
        <v>47</v>
      </c>
      <c r="O127" s="92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2" t="s">
        <v>695</v>
      </c>
      <c r="AT127" s="232" t="s">
        <v>175</v>
      </c>
      <c r="AU127" s="232" t="s">
        <v>90</v>
      </c>
      <c r="AY127" s="17" t="s">
        <v>173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7" t="s">
        <v>90</v>
      </c>
      <c r="BK127" s="233">
        <f>ROUND(I127*H127,2)</f>
        <v>0</v>
      </c>
      <c r="BL127" s="17" t="s">
        <v>695</v>
      </c>
      <c r="BM127" s="232" t="s">
        <v>696</v>
      </c>
    </row>
    <row r="128" s="2" customFormat="1">
      <c r="A128" s="39"/>
      <c r="B128" s="40"/>
      <c r="C128" s="41"/>
      <c r="D128" s="234" t="s">
        <v>181</v>
      </c>
      <c r="E128" s="41"/>
      <c r="F128" s="235" t="s">
        <v>693</v>
      </c>
      <c r="G128" s="41"/>
      <c r="H128" s="41"/>
      <c r="I128" s="236"/>
      <c r="J128" s="41"/>
      <c r="K128" s="41"/>
      <c r="L128" s="45"/>
      <c r="M128" s="237"/>
      <c r="N128" s="238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7" t="s">
        <v>181</v>
      </c>
      <c r="AU128" s="17" t="s">
        <v>90</v>
      </c>
    </row>
    <row r="129" s="2" customFormat="1" ht="16.5" customHeight="1">
      <c r="A129" s="39"/>
      <c r="B129" s="40"/>
      <c r="C129" s="221" t="s">
        <v>140</v>
      </c>
      <c r="D129" s="221" t="s">
        <v>175</v>
      </c>
      <c r="E129" s="222" t="s">
        <v>697</v>
      </c>
      <c r="F129" s="223" t="s">
        <v>698</v>
      </c>
      <c r="G129" s="224" t="s">
        <v>449</v>
      </c>
      <c r="H129" s="225">
        <v>1</v>
      </c>
      <c r="I129" s="226"/>
      <c r="J129" s="227">
        <f>ROUND(I129*H129,2)</f>
        <v>0</v>
      </c>
      <c r="K129" s="223" t="s">
        <v>1</v>
      </c>
      <c r="L129" s="45"/>
      <c r="M129" s="228" t="s">
        <v>1</v>
      </c>
      <c r="N129" s="229" t="s">
        <v>47</v>
      </c>
      <c r="O129" s="92"/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2" t="s">
        <v>680</v>
      </c>
      <c r="AT129" s="232" t="s">
        <v>175</v>
      </c>
      <c r="AU129" s="232" t="s">
        <v>90</v>
      </c>
      <c r="AY129" s="17" t="s">
        <v>173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7" t="s">
        <v>90</v>
      </c>
      <c r="BK129" s="233">
        <f>ROUND(I129*H129,2)</f>
        <v>0</v>
      </c>
      <c r="BL129" s="17" t="s">
        <v>680</v>
      </c>
      <c r="BM129" s="232" t="s">
        <v>699</v>
      </c>
    </row>
    <row r="130" s="2" customFormat="1">
      <c r="A130" s="39"/>
      <c r="B130" s="40"/>
      <c r="C130" s="41"/>
      <c r="D130" s="234" t="s">
        <v>181</v>
      </c>
      <c r="E130" s="41"/>
      <c r="F130" s="235" t="s">
        <v>698</v>
      </c>
      <c r="G130" s="41"/>
      <c r="H130" s="41"/>
      <c r="I130" s="236"/>
      <c r="J130" s="41"/>
      <c r="K130" s="41"/>
      <c r="L130" s="45"/>
      <c r="M130" s="237"/>
      <c r="N130" s="238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7" t="s">
        <v>181</v>
      </c>
      <c r="AU130" s="17" t="s">
        <v>90</v>
      </c>
    </row>
    <row r="131" s="2" customFormat="1" ht="16.5" customHeight="1">
      <c r="A131" s="39"/>
      <c r="B131" s="40"/>
      <c r="C131" s="221" t="s">
        <v>97</v>
      </c>
      <c r="D131" s="221" t="s">
        <v>175</v>
      </c>
      <c r="E131" s="222" t="s">
        <v>700</v>
      </c>
      <c r="F131" s="223" t="s">
        <v>701</v>
      </c>
      <c r="G131" s="224" t="s">
        <v>449</v>
      </c>
      <c r="H131" s="225">
        <v>1</v>
      </c>
      <c r="I131" s="226"/>
      <c r="J131" s="227">
        <f>ROUND(I131*H131,2)</f>
        <v>0</v>
      </c>
      <c r="K131" s="223" t="s">
        <v>1</v>
      </c>
      <c r="L131" s="45"/>
      <c r="M131" s="228" t="s">
        <v>1</v>
      </c>
      <c r="N131" s="229" t="s">
        <v>47</v>
      </c>
      <c r="O131" s="92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2" t="s">
        <v>680</v>
      </c>
      <c r="AT131" s="232" t="s">
        <v>175</v>
      </c>
      <c r="AU131" s="232" t="s">
        <v>90</v>
      </c>
      <c r="AY131" s="17" t="s">
        <v>173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7" t="s">
        <v>90</v>
      </c>
      <c r="BK131" s="233">
        <f>ROUND(I131*H131,2)</f>
        <v>0</v>
      </c>
      <c r="BL131" s="17" t="s">
        <v>680</v>
      </c>
      <c r="BM131" s="232" t="s">
        <v>702</v>
      </c>
    </row>
    <row r="132" s="2" customFormat="1">
      <c r="A132" s="39"/>
      <c r="B132" s="40"/>
      <c r="C132" s="41"/>
      <c r="D132" s="234" t="s">
        <v>181</v>
      </c>
      <c r="E132" s="41"/>
      <c r="F132" s="235" t="s">
        <v>701</v>
      </c>
      <c r="G132" s="41"/>
      <c r="H132" s="41"/>
      <c r="I132" s="236"/>
      <c r="J132" s="41"/>
      <c r="K132" s="41"/>
      <c r="L132" s="45"/>
      <c r="M132" s="237"/>
      <c r="N132" s="238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7" t="s">
        <v>181</v>
      </c>
      <c r="AU132" s="17" t="s">
        <v>90</v>
      </c>
    </row>
    <row r="133" s="2" customFormat="1" ht="16.5" customHeight="1">
      <c r="A133" s="39"/>
      <c r="B133" s="40"/>
      <c r="C133" s="221" t="s">
        <v>143</v>
      </c>
      <c r="D133" s="221" t="s">
        <v>175</v>
      </c>
      <c r="E133" s="222" t="s">
        <v>703</v>
      </c>
      <c r="F133" s="223" t="s">
        <v>704</v>
      </c>
      <c r="G133" s="224" t="s">
        <v>449</v>
      </c>
      <c r="H133" s="225">
        <v>1</v>
      </c>
      <c r="I133" s="226"/>
      <c r="J133" s="227">
        <f>ROUND(I133*H133,2)</f>
        <v>0</v>
      </c>
      <c r="K133" s="223" t="s">
        <v>1</v>
      </c>
      <c r="L133" s="45"/>
      <c r="M133" s="228" t="s">
        <v>1</v>
      </c>
      <c r="N133" s="229" t="s">
        <v>47</v>
      </c>
      <c r="O133" s="92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2" t="s">
        <v>680</v>
      </c>
      <c r="AT133" s="232" t="s">
        <v>175</v>
      </c>
      <c r="AU133" s="232" t="s">
        <v>90</v>
      </c>
      <c r="AY133" s="17" t="s">
        <v>173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7" t="s">
        <v>90</v>
      </c>
      <c r="BK133" s="233">
        <f>ROUND(I133*H133,2)</f>
        <v>0</v>
      </c>
      <c r="BL133" s="17" t="s">
        <v>680</v>
      </c>
      <c r="BM133" s="232" t="s">
        <v>705</v>
      </c>
    </row>
    <row r="134" s="2" customFormat="1">
      <c r="A134" s="39"/>
      <c r="B134" s="40"/>
      <c r="C134" s="41"/>
      <c r="D134" s="234" t="s">
        <v>181</v>
      </c>
      <c r="E134" s="41"/>
      <c r="F134" s="235" t="s">
        <v>704</v>
      </c>
      <c r="G134" s="41"/>
      <c r="H134" s="41"/>
      <c r="I134" s="236"/>
      <c r="J134" s="41"/>
      <c r="K134" s="41"/>
      <c r="L134" s="45"/>
      <c r="M134" s="237"/>
      <c r="N134" s="238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7" t="s">
        <v>181</v>
      </c>
      <c r="AU134" s="17" t="s">
        <v>90</v>
      </c>
    </row>
    <row r="135" s="2" customFormat="1" ht="16.5" customHeight="1">
      <c r="A135" s="39"/>
      <c r="B135" s="40"/>
      <c r="C135" s="221" t="s">
        <v>225</v>
      </c>
      <c r="D135" s="221" t="s">
        <v>175</v>
      </c>
      <c r="E135" s="222" t="s">
        <v>706</v>
      </c>
      <c r="F135" s="223" t="s">
        <v>707</v>
      </c>
      <c r="G135" s="224" t="s">
        <v>449</v>
      </c>
      <c r="H135" s="225">
        <v>1</v>
      </c>
      <c r="I135" s="226"/>
      <c r="J135" s="227">
        <f>ROUND(I135*H135,2)</f>
        <v>0</v>
      </c>
      <c r="K135" s="223" t="s">
        <v>679</v>
      </c>
      <c r="L135" s="45"/>
      <c r="M135" s="228" t="s">
        <v>1</v>
      </c>
      <c r="N135" s="229" t="s">
        <v>47</v>
      </c>
      <c r="O135" s="92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2" t="s">
        <v>680</v>
      </c>
      <c r="AT135" s="232" t="s">
        <v>175</v>
      </c>
      <c r="AU135" s="232" t="s">
        <v>90</v>
      </c>
      <c r="AY135" s="17" t="s">
        <v>173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7" t="s">
        <v>90</v>
      </c>
      <c r="BK135" s="233">
        <f>ROUND(I135*H135,2)</f>
        <v>0</v>
      </c>
      <c r="BL135" s="17" t="s">
        <v>680</v>
      </c>
      <c r="BM135" s="232" t="s">
        <v>708</v>
      </c>
    </row>
    <row r="136" s="2" customFormat="1">
      <c r="A136" s="39"/>
      <c r="B136" s="40"/>
      <c r="C136" s="41"/>
      <c r="D136" s="234" t="s">
        <v>181</v>
      </c>
      <c r="E136" s="41"/>
      <c r="F136" s="235" t="s">
        <v>707</v>
      </c>
      <c r="G136" s="41"/>
      <c r="H136" s="41"/>
      <c r="I136" s="236"/>
      <c r="J136" s="41"/>
      <c r="K136" s="41"/>
      <c r="L136" s="45"/>
      <c r="M136" s="237"/>
      <c r="N136" s="238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7" t="s">
        <v>181</v>
      </c>
      <c r="AU136" s="17" t="s">
        <v>90</v>
      </c>
    </row>
    <row r="137" s="2" customFormat="1" ht="21.75" customHeight="1">
      <c r="A137" s="39"/>
      <c r="B137" s="40"/>
      <c r="C137" s="221" t="s">
        <v>232</v>
      </c>
      <c r="D137" s="221" t="s">
        <v>175</v>
      </c>
      <c r="E137" s="222" t="s">
        <v>709</v>
      </c>
      <c r="F137" s="223" t="s">
        <v>710</v>
      </c>
      <c r="G137" s="224" t="s">
        <v>449</v>
      </c>
      <c r="H137" s="225">
        <v>1</v>
      </c>
      <c r="I137" s="226"/>
      <c r="J137" s="227">
        <f>ROUND(I137*H137,2)</f>
        <v>0</v>
      </c>
      <c r="K137" s="223" t="s">
        <v>1</v>
      </c>
      <c r="L137" s="45"/>
      <c r="M137" s="228" t="s">
        <v>1</v>
      </c>
      <c r="N137" s="229" t="s">
        <v>47</v>
      </c>
      <c r="O137" s="92"/>
      <c r="P137" s="230">
        <f>O137*H137</f>
        <v>0</v>
      </c>
      <c r="Q137" s="230">
        <v>0.0099000000000000008</v>
      </c>
      <c r="R137" s="230">
        <f>Q137*H137</f>
        <v>0.0099000000000000008</v>
      </c>
      <c r="S137" s="230">
        <v>0</v>
      </c>
      <c r="T137" s="23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2" t="s">
        <v>680</v>
      </c>
      <c r="AT137" s="232" t="s">
        <v>175</v>
      </c>
      <c r="AU137" s="232" t="s">
        <v>90</v>
      </c>
      <c r="AY137" s="17" t="s">
        <v>173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7" t="s">
        <v>90</v>
      </c>
      <c r="BK137" s="233">
        <f>ROUND(I137*H137,2)</f>
        <v>0</v>
      </c>
      <c r="BL137" s="17" t="s">
        <v>680</v>
      </c>
      <c r="BM137" s="232" t="s">
        <v>711</v>
      </c>
    </row>
    <row r="138" s="2" customFormat="1">
      <c r="A138" s="39"/>
      <c r="B138" s="40"/>
      <c r="C138" s="41"/>
      <c r="D138" s="234" t="s">
        <v>181</v>
      </c>
      <c r="E138" s="41"/>
      <c r="F138" s="235" t="s">
        <v>710</v>
      </c>
      <c r="G138" s="41"/>
      <c r="H138" s="41"/>
      <c r="I138" s="236"/>
      <c r="J138" s="41"/>
      <c r="K138" s="41"/>
      <c r="L138" s="45"/>
      <c r="M138" s="281"/>
      <c r="N138" s="282"/>
      <c r="O138" s="283"/>
      <c r="P138" s="283"/>
      <c r="Q138" s="283"/>
      <c r="R138" s="283"/>
      <c r="S138" s="283"/>
      <c r="T138" s="284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7" t="s">
        <v>181</v>
      </c>
      <c r="AU138" s="17" t="s">
        <v>90</v>
      </c>
    </row>
    <row r="139" s="2" customFormat="1" ht="6.96" customHeight="1">
      <c r="A139" s="39"/>
      <c r="B139" s="67"/>
      <c r="C139" s="68"/>
      <c r="D139" s="68"/>
      <c r="E139" s="68"/>
      <c r="F139" s="68"/>
      <c r="G139" s="68"/>
      <c r="H139" s="68"/>
      <c r="I139" s="68"/>
      <c r="J139" s="68"/>
      <c r="K139" s="68"/>
      <c r="L139" s="45"/>
      <c r="M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</sheetData>
  <sheetProtection sheet="1" autoFilter="0" formatColumns="0" formatRows="0" objects="1" scenarios="1" spinCount="100000" saltValue="Q8pU9JjSTCu4ZlEwhHykMbWkU5/wXF2U5j8WZOl4u72eYjelKSSFgwtLGxkSOHSs54Tg3mv52xHIR6D8UAKRwA==" hashValue="pdCRXW+uY12Fal/hPMxdzhLcS1VCMnE27NiKKZ5cpVHi1eQXLAtUvluNFKNOV6qvh4v46oj8758hslcoL2GCDg==" algorithmName="SHA-512" password="F8A3"/>
  <autoFilter ref="C116:K138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8"/>
      <c r="C3" s="139"/>
      <c r="D3" s="139"/>
      <c r="E3" s="139"/>
      <c r="F3" s="139"/>
      <c r="G3" s="139"/>
      <c r="H3" s="20"/>
    </row>
    <row r="4" s="1" customFormat="1" ht="24.96" customHeight="1">
      <c r="B4" s="20"/>
      <c r="C4" s="140" t="s">
        <v>712</v>
      </c>
      <c r="H4" s="20"/>
    </row>
    <row r="5" s="1" customFormat="1" ht="12" customHeight="1">
      <c r="B5" s="20"/>
      <c r="C5" s="285" t="s">
        <v>13</v>
      </c>
      <c r="D5" s="149" t="s">
        <v>14</v>
      </c>
      <c r="E5" s="1"/>
      <c r="F5" s="1"/>
      <c r="H5" s="20"/>
    </row>
    <row r="6" s="1" customFormat="1" ht="36.96" customHeight="1">
      <c r="B6" s="20"/>
      <c r="C6" s="286" t="s">
        <v>16</v>
      </c>
      <c r="D6" s="287" t="s">
        <v>17</v>
      </c>
      <c r="E6" s="1"/>
      <c r="F6" s="1"/>
      <c r="H6" s="20"/>
    </row>
    <row r="7" s="1" customFormat="1" ht="16.5" customHeight="1">
      <c r="B7" s="20"/>
      <c r="C7" s="142" t="s">
        <v>24</v>
      </c>
      <c r="D7" s="146" t="str">
        <f>'Rekapitulace stavby'!AN8</f>
        <v>12. 6. 2024</v>
      </c>
      <c r="H7" s="20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4"/>
      <c r="B9" s="288"/>
      <c r="C9" s="289" t="s">
        <v>63</v>
      </c>
      <c r="D9" s="290" t="s">
        <v>64</v>
      </c>
      <c r="E9" s="290" t="s">
        <v>160</v>
      </c>
      <c r="F9" s="291" t="s">
        <v>713</v>
      </c>
      <c r="G9" s="194"/>
      <c r="H9" s="288"/>
    </row>
    <row r="10" s="2" customFormat="1" ht="26.4" customHeight="1">
      <c r="A10" s="39"/>
      <c r="B10" s="45"/>
      <c r="C10" s="292" t="s">
        <v>714</v>
      </c>
      <c r="D10" s="292" t="s">
        <v>88</v>
      </c>
      <c r="E10" s="39"/>
      <c r="F10" s="39"/>
      <c r="G10" s="39"/>
      <c r="H10" s="45"/>
    </row>
    <row r="11" s="2" customFormat="1" ht="16.8" customHeight="1">
      <c r="A11" s="39"/>
      <c r="B11" s="45"/>
      <c r="C11" s="293" t="s">
        <v>139</v>
      </c>
      <c r="D11" s="294" t="s">
        <v>1</v>
      </c>
      <c r="E11" s="295" t="s">
        <v>1</v>
      </c>
      <c r="F11" s="296">
        <v>5</v>
      </c>
      <c r="G11" s="39"/>
      <c r="H11" s="45"/>
    </row>
    <row r="12" s="2" customFormat="1" ht="16.8" customHeight="1">
      <c r="A12" s="39"/>
      <c r="B12" s="45"/>
      <c r="C12" s="297" t="s">
        <v>139</v>
      </c>
      <c r="D12" s="297" t="s">
        <v>309</v>
      </c>
      <c r="E12" s="17" t="s">
        <v>1</v>
      </c>
      <c r="F12" s="298">
        <v>5</v>
      </c>
      <c r="G12" s="39"/>
      <c r="H12" s="45"/>
    </row>
    <row r="13" s="2" customFormat="1" ht="16.8" customHeight="1">
      <c r="A13" s="39"/>
      <c r="B13" s="45"/>
      <c r="C13" s="299" t="s">
        <v>715</v>
      </c>
      <c r="D13" s="39"/>
      <c r="E13" s="39"/>
      <c r="F13" s="39"/>
      <c r="G13" s="39"/>
      <c r="H13" s="45"/>
    </row>
    <row r="14" s="2" customFormat="1" ht="16.8" customHeight="1">
      <c r="A14" s="39"/>
      <c r="B14" s="45"/>
      <c r="C14" s="297" t="s">
        <v>305</v>
      </c>
      <c r="D14" s="297" t="s">
        <v>306</v>
      </c>
      <c r="E14" s="17" t="s">
        <v>178</v>
      </c>
      <c r="F14" s="298">
        <v>126</v>
      </c>
      <c r="G14" s="39"/>
      <c r="H14" s="45"/>
    </row>
    <row r="15" s="2" customFormat="1" ht="16.8" customHeight="1">
      <c r="A15" s="39"/>
      <c r="B15" s="45"/>
      <c r="C15" s="297" t="s">
        <v>355</v>
      </c>
      <c r="D15" s="297" t="s">
        <v>356</v>
      </c>
      <c r="E15" s="17" t="s">
        <v>178</v>
      </c>
      <c r="F15" s="298">
        <v>19</v>
      </c>
      <c r="G15" s="39"/>
      <c r="H15" s="45"/>
    </row>
    <row r="16" s="2" customFormat="1" ht="16.8" customHeight="1">
      <c r="A16" s="39"/>
      <c r="B16" s="45"/>
      <c r="C16" s="297" t="s">
        <v>372</v>
      </c>
      <c r="D16" s="297" t="s">
        <v>373</v>
      </c>
      <c r="E16" s="17" t="s">
        <v>178</v>
      </c>
      <c r="F16" s="298">
        <v>5</v>
      </c>
      <c r="G16" s="39"/>
      <c r="H16" s="45"/>
    </row>
    <row r="17" s="2" customFormat="1" ht="16.8" customHeight="1">
      <c r="A17" s="39"/>
      <c r="B17" s="45"/>
      <c r="C17" s="297" t="s">
        <v>388</v>
      </c>
      <c r="D17" s="297" t="s">
        <v>389</v>
      </c>
      <c r="E17" s="17" t="s">
        <v>178</v>
      </c>
      <c r="F17" s="298">
        <v>12</v>
      </c>
      <c r="G17" s="39"/>
      <c r="H17" s="45"/>
    </row>
    <row r="18" s="2" customFormat="1" ht="16.8" customHeight="1">
      <c r="A18" s="39"/>
      <c r="B18" s="45"/>
      <c r="C18" s="297" t="s">
        <v>399</v>
      </c>
      <c r="D18" s="297" t="s">
        <v>400</v>
      </c>
      <c r="E18" s="17" t="s">
        <v>178</v>
      </c>
      <c r="F18" s="298">
        <v>5</v>
      </c>
      <c r="G18" s="39"/>
      <c r="H18" s="45"/>
    </row>
    <row r="19" s="2" customFormat="1" ht="16.8" customHeight="1">
      <c r="A19" s="39"/>
      <c r="B19" s="45"/>
      <c r="C19" s="293" t="s">
        <v>142</v>
      </c>
      <c r="D19" s="294" t="s">
        <v>1</v>
      </c>
      <c r="E19" s="295" t="s">
        <v>1</v>
      </c>
      <c r="F19" s="296">
        <v>8</v>
      </c>
      <c r="G19" s="39"/>
      <c r="H19" s="45"/>
    </row>
    <row r="20" s="2" customFormat="1" ht="16.8" customHeight="1">
      <c r="A20" s="39"/>
      <c r="B20" s="45"/>
      <c r="C20" s="297" t="s">
        <v>142</v>
      </c>
      <c r="D20" s="297" t="s">
        <v>311</v>
      </c>
      <c r="E20" s="17" t="s">
        <v>1</v>
      </c>
      <c r="F20" s="298">
        <v>8</v>
      </c>
      <c r="G20" s="39"/>
      <c r="H20" s="45"/>
    </row>
    <row r="21" s="2" customFormat="1" ht="16.8" customHeight="1">
      <c r="A21" s="39"/>
      <c r="B21" s="45"/>
      <c r="C21" s="299" t="s">
        <v>715</v>
      </c>
      <c r="D21" s="39"/>
      <c r="E21" s="39"/>
      <c r="F21" s="39"/>
      <c r="G21" s="39"/>
      <c r="H21" s="45"/>
    </row>
    <row r="22" s="2" customFormat="1" ht="16.8" customHeight="1">
      <c r="A22" s="39"/>
      <c r="B22" s="45"/>
      <c r="C22" s="297" t="s">
        <v>305</v>
      </c>
      <c r="D22" s="297" t="s">
        <v>306</v>
      </c>
      <c r="E22" s="17" t="s">
        <v>178</v>
      </c>
      <c r="F22" s="298">
        <v>126</v>
      </c>
      <c r="G22" s="39"/>
      <c r="H22" s="45"/>
    </row>
    <row r="23" s="2" customFormat="1" ht="16.8" customHeight="1">
      <c r="A23" s="39"/>
      <c r="B23" s="45"/>
      <c r="C23" s="297" t="s">
        <v>355</v>
      </c>
      <c r="D23" s="297" t="s">
        <v>356</v>
      </c>
      <c r="E23" s="17" t="s">
        <v>178</v>
      </c>
      <c r="F23" s="298">
        <v>19</v>
      </c>
      <c r="G23" s="39"/>
      <c r="H23" s="45"/>
    </row>
    <row r="24" s="2" customFormat="1" ht="16.8" customHeight="1">
      <c r="A24" s="39"/>
      <c r="B24" s="45"/>
      <c r="C24" s="297" t="s">
        <v>409</v>
      </c>
      <c r="D24" s="297" t="s">
        <v>410</v>
      </c>
      <c r="E24" s="17" t="s">
        <v>178</v>
      </c>
      <c r="F24" s="298">
        <v>14</v>
      </c>
      <c r="G24" s="39"/>
      <c r="H24" s="45"/>
    </row>
    <row r="25" s="2" customFormat="1">
      <c r="A25" s="39"/>
      <c r="B25" s="45"/>
      <c r="C25" s="297" t="s">
        <v>425</v>
      </c>
      <c r="D25" s="297" t="s">
        <v>426</v>
      </c>
      <c r="E25" s="17" t="s">
        <v>178</v>
      </c>
      <c r="F25" s="298">
        <v>14</v>
      </c>
      <c r="G25" s="39"/>
      <c r="H25" s="45"/>
    </row>
    <row r="26" s="2" customFormat="1" ht="16.8" customHeight="1">
      <c r="A26" s="39"/>
      <c r="B26" s="45"/>
      <c r="C26" s="297" t="s">
        <v>415</v>
      </c>
      <c r="D26" s="297" t="s">
        <v>416</v>
      </c>
      <c r="E26" s="17" t="s">
        <v>178</v>
      </c>
      <c r="F26" s="298">
        <v>8.4000000000000004</v>
      </c>
      <c r="G26" s="39"/>
      <c r="H26" s="45"/>
    </row>
    <row r="27" s="2" customFormat="1" ht="16.8" customHeight="1">
      <c r="A27" s="39"/>
      <c r="B27" s="45"/>
      <c r="C27" s="293" t="s">
        <v>144</v>
      </c>
      <c r="D27" s="294" t="s">
        <v>1</v>
      </c>
      <c r="E27" s="295" t="s">
        <v>1</v>
      </c>
      <c r="F27" s="296">
        <v>6</v>
      </c>
      <c r="G27" s="39"/>
      <c r="H27" s="45"/>
    </row>
    <row r="28" s="2" customFormat="1" ht="16.8" customHeight="1">
      <c r="A28" s="39"/>
      <c r="B28" s="45"/>
      <c r="C28" s="297" t="s">
        <v>144</v>
      </c>
      <c r="D28" s="297" t="s">
        <v>312</v>
      </c>
      <c r="E28" s="17" t="s">
        <v>1</v>
      </c>
      <c r="F28" s="298">
        <v>6</v>
      </c>
      <c r="G28" s="39"/>
      <c r="H28" s="45"/>
    </row>
    <row r="29" s="2" customFormat="1" ht="16.8" customHeight="1">
      <c r="A29" s="39"/>
      <c r="B29" s="45"/>
      <c r="C29" s="299" t="s">
        <v>715</v>
      </c>
      <c r="D29" s="39"/>
      <c r="E29" s="39"/>
      <c r="F29" s="39"/>
      <c r="G29" s="39"/>
      <c r="H29" s="45"/>
    </row>
    <row r="30" s="2" customFormat="1" ht="16.8" customHeight="1">
      <c r="A30" s="39"/>
      <c r="B30" s="45"/>
      <c r="C30" s="297" t="s">
        <v>305</v>
      </c>
      <c r="D30" s="297" t="s">
        <v>306</v>
      </c>
      <c r="E30" s="17" t="s">
        <v>178</v>
      </c>
      <c r="F30" s="298">
        <v>126</v>
      </c>
      <c r="G30" s="39"/>
      <c r="H30" s="45"/>
    </row>
    <row r="31" s="2" customFormat="1" ht="16.8" customHeight="1">
      <c r="A31" s="39"/>
      <c r="B31" s="45"/>
      <c r="C31" s="297" t="s">
        <v>355</v>
      </c>
      <c r="D31" s="297" t="s">
        <v>356</v>
      </c>
      <c r="E31" s="17" t="s">
        <v>178</v>
      </c>
      <c r="F31" s="298">
        <v>19</v>
      </c>
      <c r="G31" s="39"/>
      <c r="H31" s="45"/>
    </row>
    <row r="32" s="2" customFormat="1" ht="16.8" customHeight="1">
      <c r="A32" s="39"/>
      <c r="B32" s="45"/>
      <c r="C32" s="297" t="s">
        <v>409</v>
      </c>
      <c r="D32" s="297" t="s">
        <v>410</v>
      </c>
      <c r="E32" s="17" t="s">
        <v>178</v>
      </c>
      <c r="F32" s="298">
        <v>14</v>
      </c>
      <c r="G32" s="39"/>
      <c r="H32" s="45"/>
    </row>
    <row r="33" s="2" customFormat="1">
      <c r="A33" s="39"/>
      <c r="B33" s="45"/>
      <c r="C33" s="297" t="s">
        <v>425</v>
      </c>
      <c r="D33" s="297" t="s">
        <v>426</v>
      </c>
      <c r="E33" s="17" t="s">
        <v>178</v>
      </c>
      <c r="F33" s="298">
        <v>14</v>
      </c>
      <c r="G33" s="39"/>
      <c r="H33" s="45"/>
    </row>
    <row r="34" s="2" customFormat="1" ht="16.8" customHeight="1">
      <c r="A34" s="39"/>
      <c r="B34" s="45"/>
      <c r="C34" s="297" t="s">
        <v>420</v>
      </c>
      <c r="D34" s="297" t="s">
        <v>421</v>
      </c>
      <c r="E34" s="17" t="s">
        <v>178</v>
      </c>
      <c r="F34" s="298">
        <v>6.2999999999999998</v>
      </c>
      <c r="G34" s="39"/>
      <c r="H34" s="45"/>
    </row>
    <row r="35" s="2" customFormat="1" ht="16.8" customHeight="1">
      <c r="A35" s="39"/>
      <c r="B35" s="45"/>
      <c r="C35" s="293" t="s">
        <v>145</v>
      </c>
      <c r="D35" s="294" t="s">
        <v>1</v>
      </c>
      <c r="E35" s="295" t="s">
        <v>1</v>
      </c>
      <c r="F35" s="296">
        <v>100</v>
      </c>
      <c r="G35" s="39"/>
      <c r="H35" s="45"/>
    </row>
    <row r="36" s="2" customFormat="1" ht="16.8" customHeight="1">
      <c r="A36" s="39"/>
      <c r="B36" s="45"/>
      <c r="C36" s="297" t="s">
        <v>145</v>
      </c>
      <c r="D36" s="297" t="s">
        <v>313</v>
      </c>
      <c r="E36" s="17" t="s">
        <v>1</v>
      </c>
      <c r="F36" s="298">
        <v>100</v>
      </c>
      <c r="G36" s="39"/>
      <c r="H36" s="45"/>
    </row>
    <row r="37" s="2" customFormat="1" ht="16.8" customHeight="1">
      <c r="A37" s="39"/>
      <c r="B37" s="45"/>
      <c r="C37" s="299" t="s">
        <v>715</v>
      </c>
      <c r="D37" s="39"/>
      <c r="E37" s="39"/>
      <c r="F37" s="39"/>
      <c r="G37" s="39"/>
      <c r="H37" s="45"/>
    </row>
    <row r="38" s="2" customFormat="1" ht="16.8" customHeight="1">
      <c r="A38" s="39"/>
      <c r="B38" s="45"/>
      <c r="C38" s="297" t="s">
        <v>305</v>
      </c>
      <c r="D38" s="297" t="s">
        <v>306</v>
      </c>
      <c r="E38" s="17" t="s">
        <v>178</v>
      </c>
      <c r="F38" s="298">
        <v>126</v>
      </c>
      <c r="G38" s="39"/>
      <c r="H38" s="45"/>
    </row>
    <row r="39" s="2" customFormat="1" ht="16.8" customHeight="1">
      <c r="A39" s="39"/>
      <c r="B39" s="45"/>
      <c r="C39" s="297" t="s">
        <v>350</v>
      </c>
      <c r="D39" s="297" t="s">
        <v>351</v>
      </c>
      <c r="E39" s="17" t="s">
        <v>178</v>
      </c>
      <c r="F39" s="298">
        <v>100</v>
      </c>
      <c r="G39" s="39"/>
      <c r="H39" s="45"/>
    </row>
    <row r="40" s="2" customFormat="1" ht="16.8" customHeight="1">
      <c r="A40" s="39"/>
      <c r="B40" s="45"/>
      <c r="C40" s="297" t="s">
        <v>367</v>
      </c>
      <c r="D40" s="297" t="s">
        <v>368</v>
      </c>
      <c r="E40" s="17" t="s">
        <v>178</v>
      </c>
      <c r="F40" s="298">
        <v>100</v>
      </c>
      <c r="G40" s="39"/>
      <c r="H40" s="45"/>
    </row>
    <row r="41" s="2" customFormat="1" ht="16.8" customHeight="1">
      <c r="A41" s="39"/>
      <c r="B41" s="45"/>
      <c r="C41" s="293" t="s">
        <v>115</v>
      </c>
      <c r="D41" s="294" t="s">
        <v>1</v>
      </c>
      <c r="E41" s="295" t="s">
        <v>1</v>
      </c>
      <c r="F41" s="296">
        <v>5.242</v>
      </c>
      <c r="G41" s="39"/>
      <c r="H41" s="45"/>
    </row>
    <row r="42" s="2" customFormat="1" ht="16.8" customHeight="1">
      <c r="A42" s="39"/>
      <c r="B42" s="45"/>
      <c r="C42" s="297" t="s">
        <v>1</v>
      </c>
      <c r="D42" s="297" t="s">
        <v>184</v>
      </c>
      <c r="E42" s="17" t="s">
        <v>1</v>
      </c>
      <c r="F42" s="298">
        <v>0</v>
      </c>
      <c r="G42" s="39"/>
      <c r="H42" s="45"/>
    </row>
    <row r="43" s="2" customFormat="1" ht="16.8" customHeight="1">
      <c r="A43" s="39"/>
      <c r="B43" s="45"/>
      <c r="C43" s="297" t="s">
        <v>1</v>
      </c>
      <c r="D43" s="297" t="s">
        <v>237</v>
      </c>
      <c r="E43" s="17" t="s">
        <v>1</v>
      </c>
      <c r="F43" s="298">
        <v>0</v>
      </c>
      <c r="G43" s="39"/>
      <c r="H43" s="45"/>
    </row>
    <row r="44" s="2" customFormat="1" ht="16.8" customHeight="1">
      <c r="A44" s="39"/>
      <c r="B44" s="45"/>
      <c r="C44" s="297" t="s">
        <v>115</v>
      </c>
      <c r="D44" s="297" t="s">
        <v>238</v>
      </c>
      <c r="E44" s="17" t="s">
        <v>1</v>
      </c>
      <c r="F44" s="298">
        <v>5.242</v>
      </c>
      <c r="G44" s="39"/>
      <c r="H44" s="45"/>
    </row>
    <row r="45" s="2" customFormat="1" ht="16.8" customHeight="1">
      <c r="A45" s="39"/>
      <c r="B45" s="45"/>
      <c r="C45" s="299" t="s">
        <v>715</v>
      </c>
      <c r="D45" s="39"/>
      <c r="E45" s="39"/>
      <c r="F45" s="39"/>
      <c r="G45" s="39"/>
      <c r="H45" s="45"/>
    </row>
    <row r="46" s="2" customFormat="1" ht="16.8" customHeight="1">
      <c r="A46" s="39"/>
      <c r="B46" s="45"/>
      <c r="C46" s="297" t="s">
        <v>233</v>
      </c>
      <c r="D46" s="297" t="s">
        <v>234</v>
      </c>
      <c r="E46" s="17" t="s">
        <v>228</v>
      </c>
      <c r="F46" s="298">
        <v>5.242</v>
      </c>
      <c r="G46" s="39"/>
      <c r="H46" s="45"/>
    </row>
    <row r="47" s="2" customFormat="1">
      <c r="A47" s="39"/>
      <c r="B47" s="45"/>
      <c r="C47" s="297" t="s">
        <v>258</v>
      </c>
      <c r="D47" s="297" t="s">
        <v>259</v>
      </c>
      <c r="E47" s="17" t="s">
        <v>228</v>
      </c>
      <c r="F47" s="298">
        <v>38.310000000000002</v>
      </c>
      <c r="G47" s="39"/>
      <c r="H47" s="45"/>
    </row>
    <row r="48" s="2" customFormat="1" ht="16.8" customHeight="1">
      <c r="A48" s="39"/>
      <c r="B48" s="45"/>
      <c r="C48" s="297" t="s">
        <v>294</v>
      </c>
      <c r="D48" s="297" t="s">
        <v>295</v>
      </c>
      <c r="E48" s="17" t="s">
        <v>228</v>
      </c>
      <c r="F48" s="298">
        <v>4.0819999999999999</v>
      </c>
      <c r="G48" s="39"/>
      <c r="H48" s="45"/>
    </row>
    <row r="49" s="2" customFormat="1" ht="16.8" customHeight="1">
      <c r="A49" s="39"/>
      <c r="B49" s="45"/>
      <c r="C49" s="293" t="s">
        <v>119</v>
      </c>
      <c r="D49" s="294" t="s">
        <v>1</v>
      </c>
      <c r="E49" s="295" t="s">
        <v>1</v>
      </c>
      <c r="F49" s="296">
        <v>0.40999999999999998</v>
      </c>
      <c r="G49" s="39"/>
      <c r="H49" s="45"/>
    </row>
    <row r="50" s="2" customFormat="1" ht="16.8" customHeight="1">
      <c r="A50" s="39"/>
      <c r="B50" s="45"/>
      <c r="C50" s="297" t="s">
        <v>119</v>
      </c>
      <c r="D50" s="297" t="s">
        <v>347</v>
      </c>
      <c r="E50" s="17" t="s">
        <v>1</v>
      </c>
      <c r="F50" s="298">
        <v>0.40999999999999998</v>
      </c>
      <c r="G50" s="39"/>
      <c r="H50" s="45"/>
    </row>
    <row r="51" s="2" customFormat="1" ht="16.8" customHeight="1">
      <c r="A51" s="39"/>
      <c r="B51" s="45"/>
      <c r="C51" s="299" t="s">
        <v>715</v>
      </c>
      <c r="D51" s="39"/>
      <c r="E51" s="39"/>
      <c r="F51" s="39"/>
      <c r="G51" s="39"/>
      <c r="H51" s="45"/>
    </row>
    <row r="52" s="2" customFormat="1">
      <c r="A52" s="39"/>
      <c r="B52" s="45"/>
      <c r="C52" s="297" t="s">
        <v>343</v>
      </c>
      <c r="D52" s="297" t="s">
        <v>344</v>
      </c>
      <c r="E52" s="17" t="s">
        <v>228</v>
      </c>
      <c r="F52" s="298">
        <v>0.40999999999999998</v>
      </c>
      <c r="G52" s="39"/>
      <c r="H52" s="45"/>
    </row>
    <row r="53" s="2" customFormat="1" ht="16.8" customHeight="1">
      <c r="A53" s="39"/>
      <c r="B53" s="45"/>
      <c r="C53" s="297" t="s">
        <v>294</v>
      </c>
      <c r="D53" s="297" t="s">
        <v>295</v>
      </c>
      <c r="E53" s="17" t="s">
        <v>228</v>
      </c>
      <c r="F53" s="298">
        <v>4.0819999999999999</v>
      </c>
      <c r="G53" s="39"/>
      <c r="H53" s="45"/>
    </row>
    <row r="54" s="2" customFormat="1" ht="16.8" customHeight="1">
      <c r="A54" s="39"/>
      <c r="B54" s="45"/>
      <c r="C54" s="293" t="s">
        <v>121</v>
      </c>
      <c r="D54" s="294" t="s">
        <v>1</v>
      </c>
      <c r="E54" s="295" t="s">
        <v>1</v>
      </c>
      <c r="F54" s="296">
        <v>0.40000000000000002</v>
      </c>
      <c r="G54" s="39"/>
      <c r="H54" s="45"/>
    </row>
    <row r="55" s="2" customFormat="1" ht="16.8" customHeight="1">
      <c r="A55" s="39"/>
      <c r="B55" s="45"/>
      <c r="C55" s="297" t="s">
        <v>121</v>
      </c>
      <c r="D55" s="297" t="s">
        <v>509</v>
      </c>
      <c r="E55" s="17" t="s">
        <v>1</v>
      </c>
      <c r="F55" s="298">
        <v>0.40000000000000002</v>
      </c>
      <c r="G55" s="39"/>
      <c r="H55" s="45"/>
    </row>
    <row r="56" s="2" customFormat="1" ht="16.8" customHeight="1">
      <c r="A56" s="39"/>
      <c r="B56" s="45"/>
      <c r="C56" s="299" t="s">
        <v>715</v>
      </c>
      <c r="D56" s="39"/>
      <c r="E56" s="39"/>
      <c r="F56" s="39"/>
      <c r="G56" s="39"/>
      <c r="H56" s="45"/>
    </row>
    <row r="57" s="2" customFormat="1" ht="16.8" customHeight="1">
      <c r="A57" s="39"/>
      <c r="B57" s="45"/>
      <c r="C57" s="297" t="s">
        <v>505</v>
      </c>
      <c r="D57" s="297" t="s">
        <v>506</v>
      </c>
      <c r="E57" s="17" t="s">
        <v>228</v>
      </c>
      <c r="F57" s="298">
        <v>0.40000000000000002</v>
      </c>
      <c r="G57" s="39"/>
      <c r="H57" s="45"/>
    </row>
    <row r="58" s="2" customFormat="1" ht="16.8" customHeight="1">
      <c r="A58" s="39"/>
      <c r="B58" s="45"/>
      <c r="C58" s="297" t="s">
        <v>294</v>
      </c>
      <c r="D58" s="297" t="s">
        <v>295</v>
      </c>
      <c r="E58" s="17" t="s">
        <v>228</v>
      </c>
      <c r="F58" s="298">
        <v>4.0819999999999999</v>
      </c>
      <c r="G58" s="39"/>
      <c r="H58" s="45"/>
    </row>
    <row r="59" s="2" customFormat="1" ht="16.8" customHeight="1">
      <c r="A59" s="39"/>
      <c r="B59" s="45"/>
      <c r="C59" s="293" t="s">
        <v>105</v>
      </c>
      <c r="D59" s="294" t="s">
        <v>1</v>
      </c>
      <c r="E59" s="295" t="s">
        <v>1</v>
      </c>
      <c r="F59" s="296">
        <v>2.5</v>
      </c>
      <c r="G59" s="39"/>
      <c r="H59" s="45"/>
    </row>
    <row r="60" s="2" customFormat="1" ht="16.8" customHeight="1">
      <c r="A60" s="39"/>
      <c r="B60" s="45"/>
      <c r="C60" s="297" t="s">
        <v>1</v>
      </c>
      <c r="D60" s="297" t="s">
        <v>184</v>
      </c>
      <c r="E60" s="17" t="s">
        <v>1</v>
      </c>
      <c r="F60" s="298">
        <v>0</v>
      </c>
      <c r="G60" s="39"/>
      <c r="H60" s="45"/>
    </row>
    <row r="61" s="2" customFormat="1" ht="16.8" customHeight="1">
      <c r="A61" s="39"/>
      <c r="B61" s="45"/>
      <c r="C61" s="297" t="s">
        <v>1</v>
      </c>
      <c r="D61" s="297" t="s">
        <v>185</v>
      </c>
      <c r="E61" s="17" t="s">
        <v>1</v>
      </c>
      <c r="F61" s="298">
        <v>0</v>
      </c>
      <c r="G61" s="39"/>
      <c r="H61" s="45"/>
    </row>
    <row r="62" s="2" customFormat="1" ht="16.8" customHeight="1">
      <c r="A62" s="39"/>
      <c r="B62" s="45"/>
      <c r="C62" s="297" t="s">
        <v>105</v>
      </c>
      <c r="D62" s="297" t="s">
        <v>207</v>
      </c>
      <c r="E62" s="17" t="s">
        <v>1</v>
      </c>
      <c r="F62" s="298">
        <v>2.5</v>
      </c>
      <c r="G62" s="39"/>
      <c r="H62" s="45"/>
    </row>
    <row r="63" s="2" customFormat="1" ht="16.8" customHeight="1">
      <c r="A63" s="39"/>
      <c r="B63" s="45"/>
      <c r="C63" s="299" t="s">
        <v>715</v>
      </c>
      <c r="D63" s="39"/>
      <c r="E63" s="39"/>
      <c r="F63" s="39"/>
      <c r="G63" s="39"/>
      <c r="H63" s="45"/>
    </row>
    <row r="64" s="2" customFormat="1" ht="16.8" customHeight="1">
      <c r="A64" s="39"/>
      <c r="B64" s="45"/>
      <c r="C64" s="297" t="s">
        <v>203</v>
      </c>
      <c r="D64" s="297" t="s">
        <v>204</v>
      </c>
      <c r="E64" s="17" t="s">
        <v>178</v>
      </c>
      <c r="F64" s="298">
        <v>2.5</v>
      </c>
      <c r="G64" s="39"/>
      <c r="H64" s="45"/>
    </row>
    <row r="65" s="2" customFormat="1" ht="16.8" customHeight="1">
      <c r="A65" s="39"/>
      <c r="B65" s="45"/>
      <c r="C65" s="297" t="s">
        <v>634</v>
      </c>
      <c r="D65" s="297" t="s">
        <v>635</v>
      </c>
      <c r="E65" s="17" t="s">
        <v>282</v>
      </c>
      <c r="F65" s="298">
        <v>4.1959999999999997</v>
      </c>
      <c r="G65" s="39"/>
      <c r="H65" s="45"/>
    </row>
    <row r="66" s="2" customFormat="1" ht="16.8" customHeight="1">
      <c r="A66" s="39"/>
      <c r="B66" s="45"/>
      <c r="C66" s="293" t="s">
        <v>104</v>
      </c>
      <c r="D66" s="294" t="s">
        <v>1</v>
      </c>
      <c r="E66" s="295" t="s">
        <v>1</v>
      </c>
      <c r="F66" s="296">
        <v>7</v>
      </c>
      <c r="G66" s="39"/>
      <c r="H66" s="45"/>
    </row>
    <row r="67" s="2" customFormat="1" ht="16.8" customHeight="1">
      <c r="A67" s="39"/>
      <c r="B67" s="45"/>
      <c r="C67" s="297" t="s">
        <v>1</v>
      </c>
      <c r="D67" s="297" t="s">
        <v>184</v>
      </c>
      <c r="E67" s="17" t="s">
        <v>1</v>
      </c>
      <c r="F67" s="298">
        <v>0</v>
      </c>
      <c r="G67" s="39"/>
      <c r="H67" s="45"/>
    </row>
    <row r="68" s="2" customFormat="1" ht="16.8" customHeight="1">
      <c r="A68" s="39"/>
      <c r="B68" s="45"/>
      <c r="C68" s="297" t="s">
        <v>1</v>
      </c>
      <c r="D68" s="297" t="s">
        <v>185</v>
      </c>
      <c r="E68" s="17" t="s">
        <v>1</v>
      </c>
      <c r="F68" s="298">
        <v>0</v>
      </c>
      <c r="G68" s="39"/>
      <c r="H68" s="45"/>
    </row>
    <row r="69" s="2" customFormat="1" ht="16.8" customHeight="1">
      <c r="A69" s="39"/>
      <c r="B69" s="45"/>
      <c r="C69" s="297" t="s">
        <v>104</v>
      </c>
      <c r="D69" s="297" t="s">
        <v>202</v>
      </c>
      <c r="E69" s="17" t="s">
        <v>1</v>
      </c>
      <c r="F69" s="298">
        <v>7</v>
      </c>
      <c r="G69" s="39"/>
      <c r="H69" s="45"/>
    </row>
    <row r="70" s="2" customFormat="1" ht="16.8" customHeight="1">
      <c r="A70" s="39"/>
      <c r="B70" s="45"/>
      <c r="C70" s="299" t="s">
        <v>715</v>
      </c>
      <c r="D70" s="39"/>
      <c r="E70" s="39"/>
      <c r="F70" s="39"/>
      <c r="G70" s="39"/>
      <c r="H70" s="45"/>
    </row>
    <row r="71" s="2" customFormat="1" ht="16.8" customHeight="1">
      <c r="A71" s="39"/>
      <c r="B71" s="45"/>
      <c r="C71" s="297" t="s">
        <v>198</v>
      </c>
      <c r="D71" s="297" t="s">
        <v>199</v>
      </c>
      <c r="E71" s="17" t="s">
        <v>178</v>
      </c>
      <c r="F71" s="298">
        <v>7</v>
      </c>
      <c r="G71" s="39"/>
      <c r="H71" s="45"/>
    </row>
    <row r="72" s="2" customFormat="1" ht="16.8" customHeight="1">
      <c r="A72" s="39"/>
      <c r="B72" s="45"/>
      <c r="C72" s="297" t="s">
        <v>634</v>
      </c>
      <c r="D72" s="297" t="s">
        <v>635</v>
      </c>
      <c r="E72" s="17" t="s">
        <v>282</v>
      </c>
      <c r="F72" s="298">
        <v>4.1959999999999997</v>
      </c>
      <c r="G72" s="39"/>
      <c r="H72" s="45"/>
    </row>
    <row r="73" s="2" customFormat="1" ht="16.8" customHeight="1">
      <c r="A73" s="39"/>
      <c r="B73" s="45"/>
      <c r="C73" s="293" t="s">
        <v>108</v>
      </c>
      <c r="D73" s="294" t="s">
        <v>1</v>
      </c>
      <c r="E73" s="295" t="s">
        <v>1</v>
      </c>
      <c r="F73" s="296">
        <v>2.5</v>
      </c>
      <c r="G73" s="39"/>
      <c r="H73" s="45"/>
    </row>
    <row r="74" s="2" customFormat="1" ht="16.8" customHeight="1">
      <c r="A74" s="39"/>
      <c r="B74" s="45"/>
      <c r="C74" s="297" t="s">
        <v>1</v>
      </c>
      <c r="D74" s="297" t="s">
        <v>184</v>
      </c>
      <c r="E74" s="17" t="s">
        <v>1</v>
      </c>
      <c r="F74" s="298">
        <v>0</v>
      </c>
      <c r="G74" s="39"/>
      <c r="H74" s="45"/>
    </row>
    <row r="75" s="2" customFormat="1" ht="16.8" customHeight="1">
      <c r="A75" s="39"/>
      <c r="B75" s="45"/>
      <c r="C75" s="297" t="s">
        <v>1</v>
      </c>
      <c r="D75" s="297" t="s">
        <v>185</v>
      </c>
      <c r="E75" s="17" t="s">
        <v>1</v>
      </c>
      <c r="F75" s="298">
        <v>0</v>
      </c>
      <c r="G75" s="39"/>
      <c r="H75" s="45"/>
    </row>
    <row r="76" s="2" customFormat="1" ht="16.8" customHeight="1">
      <c r="A76" s="39"/>
      <c r="B76" s="45"/>
      <c r="C76" s="297" t="s">
        <v>108</v>
      </c>
      <c r="D76" s="297" t="s">
        <v>197</v>
      </c>
      <c r="E76" s="17" t="s">
        <v>1</v>
      </c>
      <c r="F76" s="298">
        <v>2.5</v>
      </c>
      <c r="G76" s="39"/>
      <c r="H76" s="45"/>
    </row>
    <row r="77" s="2" customFormat="1" ht="16.8" customHeight="1">
      <c r="A77" s="39"/>
      <c r="B77" s="45"/>
      <c r="C77" s="299" t="s">
        <v>715</v>
      </c>
      <c r="D77" s="39"/>
      <c r="E77" s="39"/>
      <c r="F77" s="39"/>
      <c r="G77" s="39"/>
      <c r="H77" s="45"/>
    </row>
    <row r="78" s="2" customFormat="1" ht="16.8" customHeight="1">
      <c r="A78" s="39"/>
      <c r="B78" s="45"/>
      <c r="C78" s="297" t="s">
        <v>193</v>
      </c>
      <c r="D78" s="297" t="s">
        <v>194</v>
      </c>
      <c r="E78" s="17" t="s">
        <v>178</v>
      </c>
      <c r="F78" s="298">
        <v>2.5</v>
      </c>
      <c r="G78" s="39"/>
      <c r="H78" s="45"/>
    </row>
    <row r="79" s="2" customFormat="1" ht="16.8" customHeight="1">
      <c r="A79" s="39"/>
      <c r="B79" s="45"/>
      <c r="C79" s="297" t="s">
        <v>634</v>
      </c>
      <c r="D79" s="297" t="s">
        <v>635</v>
      </c>
      <c r="E79" s="17" t="s">
        <v>282</v>
      </c>
      <c r="F79" s="298">
        <v>4.1959999999999997</v>
      </c>
      <c r="G79" s="39"/>
      <c r="H79" s="45"/>
    </row>
    <row r="80" s="2" customFormat="1" ht="16.8" customHeight="1">
      <c r="A80" s="39"/>
      <c r="B80" s="45"/>
      <c r="C80" s="293" t="s">
        <v>102</v>
      </c>
      <c r="D80" s="294" t="s">
        <v>1</v>
      </c>
      <c r="E80" s="295" t="s">
        <v>1</v>
      </c>
      <c r="F80" s="296">
        <v>7</v>
      </c>
      <c r="G80" s="39"/>
      <c r="H80" s="45"/>
    </row>
    <row r="81" s="2" customFormat="1" ht="16.8" customHeight="1">
      <c r="A81" s="39"/>
      <c r="B81" s="45"/>
      <c r="C81" s="297" t="s">
        <v>1</v>
      </c>
      <c r="D81" s="297" t="s">
        <v>184</v>
      </c>
      <c r="E81" s="17" t="s">
        <v>1</v>
      </c>
      <c r="F81" s="298">
        <v>0</v>
      </c>
      <c r="G81" s="39"/>
      <c r="H81" s="45"/>
    </row>
    <row r="82" s="2" customFormat="1" ht="16.8" customHeight="1">
      <c r="A82" s="39"/>
      <c r="B82" s="45"/>
      <c r="C82" s="297" t="s">
        <v>1</v>
      </c>
      <c r="D82" s="297" t="s">
        <v>185</v>
      </c>
      <c r="E82" s="17" t="s">
        <v>1</v>
      </c>
      <c r="F82" s="298">
        <v>0</v>
      </c>
      <c r="G82" s="39"/>
      <c r="H82" s="45"/>
    </row>
    <row r="83" s="2" customFormat="1" ht="16.8" customHeight="1">
      <c r="A83" s="39"/>
      <c r="B83" s="45"/>
      <c r="C83" s="297" t="s">
        <v>102</v>
      </c>
      <c r="D83" s="297" t="s">
        <v>191</v>
      </c>
      <c r="E83" s="17" t="s">
        <v>1</v>
      </c>
      <c r="F83" s="298">
        <v>7</v>
      </c>
      <c r="G83" s="39"/>
      <c r="H83" s="45"/>
    </row>
    <row r="84" s="2" customFormat="1" ht="16.8" customHeight="1">
      <c r="A84" s="39"/>
      <c r="B84" s="45"/>
      <c r="C84" s="299" t="s">
        <v>715</v>
      </c>
      <c r="D84" s="39"/>
      <c r="E84" s="39"/>
      <c r="F84" s="39"/>
      <c r="G84" s="39"/>
      <c r="H84" s="45"/>
    </row>
    <row r="85" s="2" customFormat="1" ht="16.8" customHeight="1">
      <c r="A85" s="39"/>
      <c r="B85" s="45"/>
      <c r="C85" s="297" t="s">
        <v>187</v>
      </c>
      <c r="D85" s="297" t="s">
        <v>188</v>
      </c>
      <c r="E85" s="17" t="s">
        <v>178</v>
      </c>
      <c r="F85" s="298">
        <v>7</v>
      </c>
      <c r="G85" s="39"/>
      <c r="H85" s="45"/>
    </row>
    <row r="86" s="2" customFormat="1" ht="16.8" customHeight="1">
      <c r="A86" s="39"/>
      <c r="B86" s="45"/>
      <c r="C86" s="297" t="s">
        <v>621</v>
      </c>
      <c r="D86" s="297" t="s">
        <v>622</v>
      </c>
      <c r="E86" s="17" t="s">
        <v>282</v>
      </c>
      <c r="F86" s="298">
        <v>3.9399999999999999</v>
      </c>
      <c r="G86" s="39"/>
      <c r="H86" s="45"/>
    </row>
    <row r="87" s="2" customFormat="1" ht="16.8" customHeight="1">
      <c r="A87" s="39"/>
      <c r="B87" s="45"/>
      <c r="C87" s="293" t="s">
        <v>96</v>
      </c>
      <c r="D87" s="294" t="s">
        <v>1</v>
      </c>
      <c r="E87" s="295" t="s">
        <v>1</v>
      </c>
      <c r="F87" s="296">
        <v>6</v>
      </c>
      <c r="G87" s="39"/>
      <c r="H87" s="45"/>
    </row>
    <row r="88" s="2" customFormat="1" ht="16.8" customHeight="1">
      <c r="A88" s="39"/>
      <c r="B88" s="45"/>
      <c r="C88" s="297" t="s">
        <v>96</v>
      </c>
      <c r="D88" s="297" t="s">
        <v>213</v>
      </c>
      <c r="E88" s="17" t="s">
        <v>1</v>
      </c>
      <c r="F88" s="298">
        <v>6</v>
      </c>
      <c r="G88" s="39"/>
      <c r="H88" s="45"/>
    </row>
    <row r="89" s="2" customFormat="1" ht="16.8" customHeight="1">
      <c r="A89" s="39"/>
      <c r="B89" s="45"/>
      <c r="C89" s="299" t="s">
        <v>715</v>
      </c>
      <c r="D89" s="39"/>
      <c r="E89" s="39"/>
      <c r="F89" s="39"/>
      <c r="G89" s="39"/>
      <c r="H89" s="45"/>
    </row>
    <row r="90" s="2" customFormat="1" ht="16.8" customHeight="1">
      <c r="A90" s="39"/>
      <c r="B90" s="45"/>
      <c r="C90" s="297" t="s">
        <v>214</v>
      </c>
      <c r="D90" s="297" t="s">
        <v>215</v>
      </c>
      <c r="E90" s="17" t="s">
        <v>210</v>
      </c>
      <c r="F90" s="298">
        <v>6</v>
      </c>
      <c r="G90" s="39"/>
      <c r="H90" s="45"/>
    </row>
    <row r="91" s="2" customFormat="1" ht="16.8" customHeight="1">
      <c r="A91" s="39"/>
      <c r="B91" s="45"/>
      <c r="C91" s="297" t="s">
        <v>634</v>
      </c>
      <c r="D91" s="297" t="s">
        <v>635</v>
      </c>
      <c r="E91" s="17" t="s">
        <v>282</v>
      </c>
      <c r="F91" s="298">
        <v>4.1959999999999997</v>
      </c>
      <c r="G91" s="39"/>
      <c r="H91" s="45"/>
    </row>
    <row r="92" s="2" customFormat="1" ht="16.8" customHeight="1">
      <c r="A92" s="39"/>
      <c r="B92" s="45"/>
      <c r="C92" s="293" t="s">
        <v>98</v>
      </c>
      <c r="D92" s="294" t="s">
        <v>1</v>
      </c>
      <c r="E92" s="295" t="s">
        <v>1</v>
      </c>
      <c r="F92" s="296">
        <v>6</v>
      </c>
      <c r="G92" s="39"/>
      <c r="H92" s="45"/>
    </row>
    <row r="93" s="2" customFormat="1" ht="16.8" customHeight="1">
      <c r="A93" s="39"/>
      <c r="B93" s="45"/>
      <c r="C93" s="297" t="s">
        <v>98</v>
      </c>
      <c r="D93" s="297" t="s">
        <v>213</v>
      </c>
      <c r="E93" s="17" t="s">
        <v>1</v>
      </c>
      <c r="F93" s="298">
        <v>6</v>
      </c>
      <c r="G93" s="39"/>
      <c r="H93" s="45"/>
    </row>
    <row r="94" s="2" customFormat="1" ht="16.8" customHeight="1">
      <c r="A94" s="39"/>
      <c r="B94" s="45"/>
      <c r="C94" s="299" t="s">
        <v>715</v>
      </c>
      <c r="D94" s="39"/>
      <c r="E94" s="39"/>
      <c r="F94" s="39"/>
      <c r="G94" s="39"/>
      <c r="H94" s="45"/>
    </row>
    <row r="95" s="2" customFormat="1" ht="16.8" customHeight="1">
      <c r="A95" s="39"/>
      <c r="B95" s="45"/>
      <c r="C95" s="297" t="s">
        <v>208</v>
      </c>
      <c r="D95" s="297" t="s">
        <v>209</v>
      </c>
      <c r="E95" s="17" t="s">
        <v>210</v>
      </c>
      <c r="F95" s="298">
        <v>6</v>
      </c>
      <c r="G95" s="39"/>
      <c r="H95" s="45"/>
    </row>
    <row r="96" s="2" customFormat="1" ht="16.8" customHeight="1">
      <c r="A96" s="39"/>
      <c r="B96" s="45"/>
      <c r="C96" s="297" t="s">
        <v>616</v>
      </c>
      <c r="D96" s="297" t="s">
        <v>617</v>
      </c>
      <c r="E96" s="17" t="s">
        <v>210</v>
      </c>
      <c r="F96" s="298">
        <v>6</v>
      </c>
      <c r="G96" s="39"/>
      <c r="H96" s="45"/>
    </row>
    <row r="97" s="2" customFormat="1" ht="16.8" customHeight="1">
      <c r="A97" s="39"/>
      <c r="B97" s="45"/>
      <c r="C97" s="297" t="s">
        <v>646</v>
      </c>
      <c r="D97" s="297" t="s">
        <v>647</v>
      </c>
      <c r="E97" s="17" t="s">
        <v>282</v>
      </c>
      <c r="F97" s="298">
        <v>1.3799999999999999</v>
      </c>
      <c r="G97" s="39"/>
      <c r="H97" s="45"/>
    </row>
    <row r="98" s="2" customFormat="1" ht="16.8" customHeight="1">
      <c r="A98" s="39"/>
      <c r="B98" s="45"/>
      <c r="C98" s="297" t="s">
        <v>652</v>
      </c>
      <c r="D98" s="297" t="s">
        <v>653</v>
      </c>
      <c r="E98" s="17" t="s">
        <v>282</v>
      </c>
      <c r="F98" s="298">
        <v>1.3799999999999999</v>
      </c>
      <c r="G98" s="39"/>
      <c r="H98" s="45"/>
    </row>
    <row r="99" s="2" customFormat="1" ht="16.8" customHeight="1">
      <c r="A99" s="39"/>
      <c r="B99" s="45"/>
      <c r="C99" s="293" t="s">
        <v>110</v>
      </c>
      <c r="D99" s="294" t="s">
        <v>1</v>
      </c>
      <c r="E99" s="295" t="s">
        <v>1</v>
      </c>
      <c r="F99" s="296">
        <v>2.5</v>
      </c>
      <c r="G99" s="39"/>
      <c r="H99" s="45"/>
    </row>
    <row r="100" s="2" customFormat="1" ht="16.8" customHeight="1">
      <c r="A100" s="39"/>
      <c r="B100" s="45"/>
      <c r="C100" s="297" t="s">
        <v>1</v>
      </c>
      <c r="D100" s="297" t="s">
        <v>184</v>
      </c>
      <c r="E100" s="17" t="s">
        <v>1</v>
      </c>
      <c r="F100" s="298">
        <v>0</v>
      </c>
      <c r="G100" s="39"/>
      <c r="H100" s="45"/>
    </row>
    <row r="101" s="2" customFormat="1" ht="16.8" customHeight="1">
      <c r="A101" s="39"/>
      <c r="B101" s="45"/>
      <c r="C101" s="297" t="s">
        <v>1</v>
      </c>
      <c r="D101" s="297" t="s">
        <v>185</v>
      </c>
      <c r="E101" s="17" t="s">
        <v>1</v>
      </c>
      <c r="F101" s="298">
        <v>0</v>
      </c>
      <c r="G101" s="39"/>
      <c r="H101" s="45"/>
    </row>
    <row r="102" s="2" customFormat="1" ht="16.8" customHeight="1">
      <c r="A102" s="39"/>
      <c r="B102" s="45"/>
      <c r="C102" s="297" t="s">
        <v>110</v>
      </c>
      <c r="D102" s="297" t="s">
        <v>186</v>
      </c>
      <c r="E102" s="17" t="s">
        <v>1</v>
      </c>
      <c r="F102" s="298">
        <v>2.5</v>
      </c>
      <c r="G102" s="39"/>
      <c r="H102" s="45"/>
    </row>
    <row r="103" s="2" customFormat="1" ht="16.8" customHeight="1">
      <c r="A103" s="39"/>
      <c r="B103" s="45"/>
      <c r="C103" s="299" t="s">
        <v>715</v>
      </c>
      <c r="D103" s="39"/>
      <c r="E103" s="39"/>
      <c r="F103" s="39"/>
      <c r="G103" s="39"/>
      <c r="H103" s="45"/>
    </row>
    <row r="104" s="2" customFormat="1" ht="16.8" customHeight="1">
      <c r="A104" s="39"/>
      <c r="B104" s="45"/>
      <c r="C104" s="297" t="s">
        <v>176</v>
      </c>
      <c r="D104" s="297" t="s">
        <v>177</v>
      </c>
      <c r="E104" s="17" t="s">
        <v>178</v>
      </c>
      <c r="F104" s="298">
        <v>2.5</v>
      </c>
      <c r="G104" s="39"/>
      <c r="H104" s="45"/>
    </row>
    <row r="105" s="2" customFormat="1" ht="16.8" customHeight="1">
      <c r="A105" s="39"/>
      <c r="B105" s="45"/>
      <c r="C105" s="297" t="s">
        <v>621</v>
      </c>
      <c r="D105" s="297" t="s">
        <v>622</v>
      </c>
      <c r="E105" s="17" t="s">
        <v>282</v>
      </c>
      <c r="F105" s="298">
        <v>3.9399999999999999</v>
      </c>
      <c r="G105" s="39"/>
      <c r="H105" s="45"/>
    </row>
    <row r="106" s="2" customFormat="1" ht="16.8" customHeight="1">
      <c r="A106" s="39"/>
      <c r="B106" s="45"/>
      <c r="C106" s="293" t="s">
        <v>100</v>
      </c>
      <c r="D106" s="294" t="s">
        <v>1</v>
      </c>
      <c r="E106" s="295" t="s">
        <v>1</v>
      </c>
      <c r="F106" s="296">
        <v>4</v>
      </c>
      <c r="G106" s="39"/>
      <c r="H106" s="45"/>
    </row>
    <row r="107" s="2" customFormat="1" ht="16.8" customHeight="1">
      <c r="A107" s="39"/>
      <c r="B107" s="45"/>
      <c r="C107" s="297" t="s">
        <v>100</v>
      </c>
      <c r="D107" s="297" t="s">
        <v>614</v>
      </c>
      <c r="E107" s="17" t="s">
        <v>1</v>
      </c>
      <c r="F107" s="298">
        <v>4</v>
      </c>
      <c r="G107" s="39"/>
      <c r="H107" s="45"/>
    </row>
    <row r="108" s="2" customFormat="1" ht="16.8" customHeight="1">
      <c r="A108" s="39"/>
      <c r="B108" s="45"/>
      <c r="C108" s="299" t="s">
        <v>715</v>
      </c>
      <c r="D108" s="39"/>
      <c r="E108" s="39"/>
      <c r="F108" s="39"/>
      <c r="G108" s="39"/>
      <c r="H108" s="45"/>
    </row>
    <row r="109" s="2" customFormat="1" ht="16.8" customHeight="1">
      <c r="A109" s="39"/>
      <c r="B109" s="45"/>
      <c r="C109" s="297" t="s">
        <v>610</v>
      </c>
      <c r="D109" s="297" t="s">
        <v>611</v>
      </c>
      <c r="E109" s="17" t="s">
        <v>210</v>
      </c>
      <c r="F109" s="298">
        <v>4</v>
      </c>
      <c r="G109" s="39"/>
      <c r="H109" s="45"/>
    </row>
    <row r="110" s="2" customFormat="1" ht="16.8" customHeight="1">
      <c r="A110" s="39"/>
      <c r="B110" s="45"/>
      <c r="C110" s="297" t="s">
        <v>634</v>
      </c>
      <c r="D110" s="297" t="s">
        <v>635</v>
      </c>
      <c r="E110" s="17" t="s">
        <v>282</v>
      </c>
      <c r="F110" s="298">
        <v>4.1959999999999997</v>
      </c>
      <c r="G110" s="39"/>
      <c r="H110" s="45"/>
    </row>
    <row r="111" s="2" customFormat="1" ht="16.8" customHeight="1">
      <c r="A111" s="39"/>
      <c r="B111" s="45"/>
      <c r="C111" s="293" t="s">
        <v>133</v>
      </c>
      <c r="D111" s="294" t="s">
        <v>1</v>
      </c>
      <c r="E111" s="295" t="s">
        <v>1</v>
      </c>
      <c r="F111" s="296">
        <v>1.246</v>
      </c>
      <c r="G111" s="39"/>
      <c r="H111" s="45"/>
    </row>
    <row r="112" s="2" customFormat="1" ht="16.8" customHeight="1">
      <c r="A112" s="39"/>
      <c r="B112" s="45"/>
      <c r="C112" s="297" t="s">
        <v>1</v>
      </c>
      <c r="D112" s="297" t="s">
        <v>262</v>
      </c>
      <c r="E112" s="17" t="s">
        <v>1</v>
      </c>
      <c r="F112" s="298">
        <v>0</v>
      </c>
      <c r="G112" s="39"/>
      <c r="H112" s="45"/>
    </row>
    <row r="113" s="2" customFormat="1" ht="16.8" customHeight="1">
      <c r="A113" s="39"/>
      <c r="B113" s="45"/>
      <c r="C113" s="297" t="s">
        <v>1</v>
      </c>
      <c r="D113" s="297" t="s">
        <v>263</v>
      </c>
      <c r="E113" s="17" t="s">
        <v>1</v>
      </c>
      <c r="F113" s="298">
        <v>0</v>
      </c>
      <c r="G113" s="39"/>
      <c r="H113" s="45"/>
    </row>
    <row r="114" s="2" customFormat="1" ht="16.8" customHeight="1">
      <c r="A114" s="39"/>
      <c r="B114" s="45"/>
      <c r="C114" s="297" t="s">
        <v>133</v>
      </c>
      <c r="D114" s="297" t="s">
        <v>638</v>
      </c>
      <c r="E114" s="17" t="s">
        <v>1</v>
      </c>
      <c r="F114" s="298">
        <v>1.246</v>
      </c>
      <c r="G114" s="39"/>
      <c r="H114" s="45"/>
    </row>
    <row r="115" s="2" customFormat="1" ht="16.8" customHeight="1">
      <c r="A115" s="39"/>
      <c r="B115" s="45"/>
      <c r="C115" s="299" t="s">
        <v>715</v>
      </c>
      <c r="D115" s="39"/>
      <c r="E115" s="39"/>
      <c r="F115" s="39"/>
      <c r="G115" s="39"/>
      <c r="H115" s="45"/>
    </row>
    <row r="116" s="2" customFormat="1" ht="16.8" customHeight="1">
      <c r="A116" s="39"/>
      <c r="B116" s="45"/>
      <c r="C116" s="297" t="s">
        <v>634</v>
      </c>
      <c r="D116" s="297" t="s">
        <v>635</v>
      </c>
      <c r="E116" s="17" t="s">
        <v>282</v>
      </c>
      <c r="F116" s="298">
        <v>4.1959999999999997</v>
      </c>
      <c r="G116" s="39"/>
      <c r="H116" s="45"/>
    </row>
    <row r="117" s="2" customFormat="1">
      <c r="A117" s="39"/>
      <c r="B117" s="45"/>
      <c r="C117" s="297" t="s">
        <v>667</v>
      </c>
      <c r="D117" s="297" t="s">
        <v>668</v>
      </c>
      <c r="E117" s="17" t="s">
        <v>282</v>
      </c>
      <c r="F117" s="298">
        <v>1.246</v>
      </c>
      <c r="G117" s="39"/>
      <c r="H117" s="45"/>
    </row>
    <row r="118" s="2" customFormat="1" ht="16.8" customHeight="1">
      <c r="A118" s="39"/>
      <c r="B118" s="45"/>
      <c r="C118" s="293" t="s">
        <v>135</v>
      </c>
      <c r="D118" s="294" t="s">
        <v>1</v>
      </c>
      <c r="E118" s="295" t="s">
        <v>1</v>
      </c>
      <c r="F118" s="296">
        <v>2.9500000000000002</v>
      </c>
      <c r="G118" s="39"/>
      <c r="H118" s="45"/>
    </row>
    <row r="119" s="2" customFormat="1" ht="16.8" customHeight="1">
      <c r="A119" s="39"/>
      <c r="B119" s="45"/>
      <c r="C119" s="297" t="s">
        <v>135</v>
      </c>
      <c r="D119" s="297" t="s">
        <v>639</v>
      </c>
      <c r="E119" s="17" t="s">
        <v>1</v>
      </c>
      <c r="F119" s="298">
        <v>2.9500000000000002</v>
      </c>
      <c r="G119" s="39"/>
      <c r="H119" s="45"/>
    </row>
    <row r="120" s="2" customFormat="1" ht="16.8" customHeight="1">
      <c r="A120" s="39"/>
      <c r="B120" s="45"/>
      <c r="C120" s="299" t="s">
        <v>715</v>
      </c>
      <c r="D120" s="39"/>
      <c r="E120" s="39"/>
      <c r="F120" s="39"/>
      <c r="G120" s="39"/>
      <c r="H120" s="45"/>
    </row>
    <row r="121" s="2" customFormat="1" ht="16.8" customHeight="1">
      <c r="A121" s="39"/>
      <c r="B121" s="45"/>
      <c r="C121" s="297" t="s">
        <v>634</v>
      </c>
      <c r="D121" s="297" t="s">
        <v>635</v>
      </c>
      <c r="E121" s="17" t="s">
        <v>282</v>
      </c>
      <c r="F121" s="298">
        <v>4.1959999999999997</v>
      </c>
      <c r="G121" s="39"/>
      <c r="H121" s="45"/>
    </row>
    <row r="122" s="2" customFormat="1">
      <c r="A122" s="39"/>
      <c r="B122" s="45"/>
      <c r="C122" s="297" t="s">
        <v>658</v>
      </c>
      <c r="D122" s="297" t="s">
        <v>659</v>
      </c>
      <c r="E122" s="17" t="s">
        <v>282</v>
      </c>
      <c r="F122" s="298">
        <v>2.9500000000000002</v>
      </c>
      <c r="G122" s="39"/>
      <c r="H122" s="45"/>
    </row>
    <row r="123" s="2" customFormat="1" ht="16.8" customHeight="1">
      <c r="A123" s="39"/>
      <c r="B123" s="45"/>
      <c r="C123" s="293" t="s">
        <v>137</v>
      </c>
      <c r="D123" s="294" t="s">
        <v>1</v>
      </c>
      <c r="E123" s="295" t="s">
        <v>1</v>
      </c>
      <c r="F123" s="296">
        <v>4.1959999999999997</v>
      </c>
      <c r="G123" s="39"/>
      <c r="H123" s="45"/>
    </row>
    <row r="124" s="2" customFormat="1" ht="16.8" customHeight="1">
      <c r="A124" s="39"/>
      <c r="B124" s="45"/>
      <c r="C124" s="297" t="s">
        <v>1</v>
      </c>
      <c r="D124" s="297" t="s">
        <v>262</v>
      </c>
      <c r="E124" s="17" t="s">
        <v>1</v>
      </c>
      <c r="F124" s="298">
        <v>0</v>
      </c>
      <c r="G124" s="39"/>
      <c r="H124" s="45"/>
    </row>
    <row r="125" s="2" customFormat="1" ht="16.8" customHeight="1">
      <c r="A125" s="39"/>
      <c r="B125" s="45"/>
      <c r="C125" s="297" t="s">
        <v>1</v>
      </c>
      <c r="D125" s="297" t="s">
        <v>263</v>
      </c>
      <c r="E125" s="17" t="s">
        <v>1</v>
      </c>
      <c r="F125" s="298">
        <v>0</v>
      </c>
      <c r="G125" s="39"/>
      <c r="H125" s="45"/>
    </row>
    <row r="126" s="2" customFormat="1" ht="16.8" customHeight="1">
      <c r="A126" s="39"/>
      <c r="B126" s="45"/>
      <c r="C126" s="297" t="s">
        <v>133</v>
      </c>
      <c r="D126" s="297" t="s">
        <v>638</v>
      </c>
      <c r="E126" s="17" t="s">
        <v>1</v>
      </c>
      <c r="F126" s="298">
        <v>1.246</v>
      </c>
      <c r="G126" s="39"/>
      <c r="H126" s="45"/>
    </row>
    <row r="127" s="2" customFormat="1" ht="16.8" customHeight="1">
      <c r="A127" s="39"/>
      <c r="B127" s="45"/>
      <c r="C127" s="297" t="s">
        <v>135</v>
      </c>
      <c r="D127" s="297" t="s">
        <v>639</v>
      </c>
      <c r="E127" s="17" t="s">
        <v>1</v>
      </c>
      <c r="F127" s="298">
        <v>2.9500000000000002</v>
      </c>
      <c r="G127" s="39"/>
      <c r="H127" s="45"/>
    </row>
    <row r="128" s="2" customFormat="1" ht="16.8" customHeight="1">
      <c r="A128" s="39"/>
      <c r="B128" s="45"/>
      <c r="C128" s="297" t="s">
        <v>137</v>
      </c>
      <c r="D128" s="297" t="s">
        <v>256</v>
      </c>
      <c r="E128" s="17" t="s">
        <v>1</v>
      </c>
      <c r="F128" s="298">
        <v>4.1959999999999997</v>
      </c>
      <c r="G128" s="39"/>
      <c r="H128" s="45"/>
    </row>
    <row r="129" s="2" customFormat="1" ht="16.8" customHeight="1">
      <c r="A129" s="39"/>
      <c r="B129" s="45"/>
      <c r="C129" s="299" t="s">
        <v>715</v>
      </c>
      <c r="D129" s="39"/>
      <c r="E129" s="39"/>
      <c r="F129" s="39"/>
      <c r="G129" s="39"/>
      <c r="H129" s="45"/>
    </row>
    <row r="130" s="2" customFormat="1" ht="16.8" customHeight="1">
      <c r="A130" s="39"/>
      <c r="B130" s="45"/>
      <c r="C130" s="297" t="s">
        <v>634</v>
      </c>
      <c r="D130" s="297" t="s">
        <v>635</v>
      </c>
      <c r="E130" s="17" t="s">
        <v>282</v>
      </c>
      <c r="F130" s="298">
        <v>4.1959999999999997</v>
      </c>
      <c r="G130" s="39"/>
      <c r="H130" s="45"/>
    </row>
    <row r="131" s="2" customFormat="1" ht="16.8" customHeight="1">
      <c r="A131" s="39"/>
      <c r="B131" s="45"/>
      <c r="C131" s="297" t="s">
        <v>641</v>
      </c>
      <c r="D131" s="297" t="s">
        <v>642</v>
      </c>
      <c r="E131" s="17" t="s">
        <v>282</v>
      </c>
      <c r="F131" s="298">
        <v>79.724000000000004</v>
      </c>
      <c r="G131" s="39"/>
      <c r="H131" s="45"/>
    </row>
    <row r="132" s="2" customFormat="1" ht="16.8" customHeight="1">
      <c r="A132" s="39"/>
      <c r="B132" s="45"/>
      <c r="C132" s="293" t="s">
        <v>129</v>
      </c>
      <c r="D132" s="294" t="s">
        <v>1</v>
      </c>
      <c r="E132" s="295" t="s">
        <v>1</v>
      </c>
      <c r="F132" s="296">
        <v>14.25</v>
      </c>
      <c r="G132" s="39"/>
      <c r="H132" s="45"/>
    </row>
    <row r="133" s="2" customFormat="1" ht="16.8" customHeight="1">
      <c r="A133" s="39"/>
      <c r="B133" s="45"/>
      <c r="C133" s="297" t="s">
        <v>1</v>
      </c>
      <c r="D133" s="297" t="s">
        <v>262</v>
      </c>
      <c r="E133" s="17" t="s">
        <v>1</v>
      </c>
      <c r="F133" s="298">
        <v>0</v>
      </c>
      <c r="G133" s="39"/>
      <c r="H133" s="45"/>
    </row>
    <row r="134" s="2" customFormat="1" ht="16.8" customHeight="1">
      <c r="A134" s="39"/>
      <c r="B134" s="45"/>
      <c r="C134" s="297" t="s">
        <v>1</v>
      </c>
      <c r="D134" s="297" t="s">
        <v>263</v>
      </c>
      <c r="E134" s="17" t="s">
        <v>1</v>
      </c>
      <c r="F134" s="298">
        <v>0</v>
      </c>
      <c r="G134" s="39"/>
      <c r="H134" s="45"/>
    </row>
    <row r="135" s="2" customFormat="1">
      <c r="A135" s="39"/>
      <c r="B135" s="45"/>
      <c r="C135" s="297" t="s">
        <v>129</v>
      </c>
      <c r="D135" s="297" t="s">
        <v>264</v>
      </c>
      <c r="E135" s="17" t="s">
        <v>1</v>
      </c>
      <c r="F135" s="298">
        <v>14.25</v>
      </c>
      <c r="G135" s="39"/>
      <c r="H135" s="45"/>
    </row>
    <row r="136" s="2" customFormat="1" ht="16.8" customHeight="1">
      <c r="A136" s="39"/>
      <c r="B136" s="45"/>
      <c r="C136" s="299" t="s">
        <v>715</v>
      </c>
      <c r="D136" s="39"/>
      <c r="E136" s="39"/>
      <c r="F136" s="39"/>
      <c r="G136" s="39"/>
      <c r="H136" s="45"/>
    </row>
    <row r="137" s="2" customFormat="1">
      <c r="A137" s="39"/>
      <c r="B137" s="45"/>
      <c r="C137" s="297" t="s">
        <v>258</v>
      </c>
      <c r="D137" s="297" t="s">
        <v>259</v>
      </c>
      <c r="E137" s="17" t="s">
        <v>228</v>
      </c>
      <c r="F137" s="298">
        <v>38.310000000000002</v>
      </c>
      <c r="G137" s="39"/>
      <c r="H137" s="45"/>
    </row>
    <row r="138" s="2" customFormat="1">
      <c r="A138" s="39"/>
      <c r="B138" s="45"/>
      <c r="C138" s="297" t="s">
        <v>267</v>
      </c>
      <c r="D138" s="297" t="s">
        <v>268</v>
      </c>
      <c r="E138" s="17" t="s">
        <v>228</v>
      </c>
      <c r="F138" s="298">
        <v>383.10000000000002</v>
      </c>
      <c r="G138" s="39"/>
      <c r="H138" s="45"/>
    </row>
    <row r="139" s="2" customFormat="1" ht="16.8" customHeight="1">
      <c r="A139" s="39"/>
      <c r="B139" s="45"/>
      <c r="C139" s="293" t="s">
        <v>131</v>
      </c>
      <c r="D139" s="294" t="s">
        <v>1</v>
      </c>
      <c r="E139" s="295" t="s">
        <v>1</v>
      </c>
      <c r="F139" s="296">
        <v>3.9399999999999999</v>
      </c>
      <c r="G139" s="39"/>
      <c r="H139" s="45"/>
    </row>
    <row r="140" s="2" customFormat="1" ht="16.8" customHeight="1">
      <c r="A140" s="39"/>
      <c r="B140" s="45"/>
      <c r="C140" s="297" t="s">
        <v>1</v>
      </c>
      <c r="D140" s="297" t="s">
        <v>262</v>
      </c>
      <c r="E140" s="17" t="s">
        <v>1</v>
      </c>
      <c r="F140" s="298">
        <v>0</v>
      </c>
      <c r="G140" s="39"/>
      <c r="H140" s="45"/>
    </row>
    <row r="141" s="2" customFormat="1" ht="16.8" customHeight="1">
      <c r="A141" s="39"/>
      <c r="B141" s="45"/>
      <c r="C141" s="297" t="s">
        <v>1</v>
      </c>
      <c r="D141" s="297" t="s">
        <v>263</v>
      </c>
      <c r="E141" s="17" t="s">
        <v>1</v>
      </c>
      <c r="F141" s="298">
        <v>0</v>
      </c>
      <c r="G141" s="39"/>
      <c r="H141" s="45"/>
    </row>
    <row r="142" s="2" customFormat="1" ht="16.8" customHeight="1">
      <c r="A142" s="39"/>
      <c r="B142" s="45"/>
      <c r="C142" s="297" t="s">
        <v>1</v>
      </c>
      <c r="D142" s="297" t="s">
        <v>625</v>
      </c>
      <c r="E142" s="17" t="s">
        <v>1</v>
      </c>
      <c r="F142" s="298">
        <v>2.9399999999999999</v>
      </c>
      <c r="G142" s="39"/>
      <c r="H142" s="45"/>
    </row>
    <row r="143" s="2" customFormat="1" ht="16.8" customHeight="1">
      <c r="A143" s="39"/>
      <c r="B143" s="45"/>
      <c r="C143" s="297" t="s">
        <v>1</v>
      </c>
      <c r="D143" s="297" t="s">
        <v>626</v>
      </c>
      <c r="E143" s="17" t="s">
        <v>1</v>
      </c>
      <c r="F143" s="298">
        <v>1</v>
      </c>
      <c r="G143" s="39"/>
      <c r="H143" s="45"/>
    </row>
    <row r="144" s="2" customFormat="1" ht="16.8" customHeight="1">
      <c r="A144" s="39"/>
      <c r="B144" s="45"/>
      <c r="C144" s="297" t="s">
        <v>131</v>
      </c>
      <c r="D144" s="297" t="s">
        <v>256</v>
      </c>
      <c r="E144" s="17" t="s">
        <v>1</v>
      </c>
      <c r="F144" s="298">
        <v>3.9399999999999999</v>
      </c>
      <c r="G144" s="39"/>
      <c r="H144" s="45"/>
    </row>
    <row r="145" s="2" customFormat="1" ht="16.8" customHeight="1">
      <c r="A145" s="39"/>
      <c r="B145" s="45"/>
      <c r="C145" s="299" t="s">
        <v>715</v>
      </c>
      <c r="D145" s="39"/>
      <c r="E145" s="39"/>
      <c r="F145" s="39"/>
      <c r="G145" s="39"/>
      <c r="H145" s="45"/>
    </row>
    <row r="146" s="2" customFormat="1" ht="16.8" customHeight="1">
      <c r="A146" s="39"/>
      <c r="B146" s="45"/>
      <c r="C146" s="297" t="s">
        <v>621</v>
      </c>
      <c r="D146" s="297" t="s">
        <v>622</v>
      </c>
      <c r="E146" s="17" t="s">
        <v>282</v>
      </c>
      <c r="F146" s="298">
        <v>3.9399999999999999</v>
      </c>
      <c r="G146" s="39"/>
      <c r="H146" s="45"/>
    </row>
    <row r="147" s="2" customFormat="1" ht="16.8" customHeight="1">
      <c r="A147" s="39"/>
      <c r="B147" s="45"/>
      <c r="C147" s="297" t="s">
        <v>628</v>
      </c>
      <c r="D147" s="297" t="s">
        <v>629</v>
      </c>
      <c r="E147" s="17" t="s">
        <v>282</v>
      </c>
      <c r="F147" s="298">
        <v>74.859999999999999</v>
      </c>
      <c r="G147" s="39"/>
      <c r="H147" s="45"/>
    </row>
    <row r="148" s="2" customFormat="1">
      <c r="A148" s="39"/>
      <c r="B148" s="45"/>
      <c r="C148" s="297" t="s">
        <v>663</v>
      </c>
      <c r="D148" s="297" t="s">
        <v>664</v>
      </c>
      <c r="E148" s="17" t="s">
        <v>282</v>
      </c>
      <c r="F148" s="298">
        <v>3.9399999999999999</v>
      </c>
      <c r="G148" s="39"/>
      <c r="H148" s="45"/>
    </row>
    <row r="149" s="2" customFormat="1" ht="16.8" customHeight="1">
      <c r="A149" s="39"/>
      <c r="B149" s="45"/>
      <c r="C149" s="293" t="s">
        <v>125</v>
      </c>
      <c r="D149" s="294" t="s">
        <v>1</v>
      </c>
      <c r="E149" s="295" t="s">
        <v>1</v>
      </c>
      <c r="F149" s="296">
        <v>24.059999999999999</v>
      </c>
      <c r="G149" s="39"/>
      <c r="H149" s="45"/>
    </row>
    <row r="150" s="2" customFormat="1" ht="16.8" customHeight="1">
      <c r="A150" s="39"/>
      <c r="B150" s="45"/>
      <c r="C150" s="297" t="s">
        <v>125</v>
      </c>
      <c r="D150" s="297" t="s">
        <v>265</v>
      </c>
      <c r="E150" s="17" t="s">
        <v>1</v>
      </c>
      <c r="F150" s="298">
        <v>24.059999999999999</v>
      </c>
      <c r="G150" s="39"/>
      <c r="H150" s="45"/>
    </row>
    <row r="151" s="2" customFormat="1" ht="16.8" customHeight="1">
      <c r="A151" s="39"/>
      <c r="B151" s="45"/>
      <c r="C151" s="299" t="s">
        <v>715</v>
      </c>
      <c r="D151" s="39"/>
      <c r="E151" s="39"/>
      <c r="F151" s="39"/>
      <c r="G151" s="39"/>
      <c r="H151" s="45"/>
    </row>
    <row r="152" s="2" customFormat="1">
      <c r="A152" s="39"/>
      <c r="B152" s="45"/>
      <c r="C152" s="297" t="s">
        <v>258</v>
      </c>
      <c r="D152" s="297" t="s">
        <v>259</v>
      </c>
      <c r="E152" s="17" t="s">
        <v>228</v>
      </c>
      <c r="F152" s="298">
        <v>38.310000000000002</v>
      </c>
      <c r="G152" s="39"/>
      <c r="H152" s="45"/>
    </row>
    <row r="153" s="2" customFormat="1">
      <c r="A153" s="39"/>
      <c r="B153" s="45"/>
      <c r="C153" s="297" t="s">
        <v>267</v>
      </c>
      <c r="D153" s="297" t="s">
        <v>268</v>
      </c>
      <c r="E153" s="17" t="s">
        <v>228</v>
      </c>
      <c r="F153" s="298">
        <v>383.10000000000002</v>
      </c>
      <c r="G153" s="39"/>
      <c r="H153" s="45"/>
    </row>
    <row r="154" s="2" customFormat="1">
      <c r="A154" s="39"/>
      <c r="B154" s="45"/>
      <c r="C154" s="297" t="s">
        <v>280</v>
      </c>
      <c r="D154" s="297" t="s">
        <v>281</v>
      </c>
      <c r="E154" s="17" t="s">
        <v>282</v>
      </c>
      <c r="F154" s="298">
        <v>40.902000000000001</v>
      </c>
      <c r="G154" s="39"/>
      <c r="H154" s="45"/>
    </row>
    <row r="155" s="2" customFormat="1" ht="16.8" customHeight="1">
      <c r="A155" s="39"/>
      <c r="B155" s="45"/>
      <c r="C155" s="293" t="s">
        <v>117</v>
      </c>
      <c r="D155" s="294" t="s">
        <v>1</v>
      </c>
      <c r="E155" s="295" t="s">
        <v>1</v>
      </c>
      <c r="F155" s="296">
        <v>10.83</v>
      </c>
      <c r="G155" s="39"/>
      <c r="H155" s="45"/>
    </row>
    <row r="156" s="2" customFormat="1" ht="16.8" customHeight="1">
      <c r="A156" s="39"/>
      <c r="B156" s="45"/>
      <c r="C156" s="297" t="s">
        <v>1</v>
      </c>
      <c r="D156" s="297" t="s">
        <v>184</v>
      </c>
      <c r="E156" s="17" t="s">
        <v>1</v>
      </c>
      <c r="F156" s="298">
        <v>0</v>
      </c>
      <c r="G156" s="39"/>
      <c r="H156" s="45"/>
    </row>
    <row r="157" s="2" customFormat="1" ht="16.8" customHeight="1">
      <c r="A157" s="39"/>
      <c r="B157" s="45"/>
      <c r="C157" s="297" t="s">
        <v>1</v>
      </c>
      <c r="D157" s="297" t="s">
        <v>237</v>
      </c>
      <c r="E157" s="17" t="s">
        <v>1</v>
      </c>
      <c r="F157" s="298">
        <v>0</v>
      </c>
      <c r="G157" s="39"/>
      <c r="H157" s="45"/>
    </row>
    <row r="158" s="2" customFormat="1" ht="16.8" customHeight="1">
      <c r="A158" s="39"/>
      <c r="B158" s="45"/>
      <c r="C158" s="297" t="s">
        <v>117</v>
      </c>
      <c r="D158" s="297" t="s">
        <v>244</v>
      </c>
      <c r="E158" s="17" t="s">
        <v>1</v>
      </c>
      <c r="F158" s="298">
        <v>10.83</v>
      </c>
      <c r="G158" s="39"/>
      <c r="H158" s="45"/>
    </row>
    <row r="159" s="2" customFormat="1" ht="16.8" customHeight="1">
      <c r="A159" s="39"/>
      <c r="B159" s="45"/>
      <c r="C159" s="299" t="s">
        <v>715</v>
      </c>
      <c r="D159" s="39"/>
      <c r="E159" s="39"/>
      <c r="F159" s="39"/>
      <c r="G159" s="39"/>
      <c r="H159" s="45"/>
    </row>
    <row r="160" s="2" customFormat="1" ht="16.8" customHeight="1">
      <c r="A160" s="39"/>
      <c r="B160" s="45"/>
      <c r="C160" s="297" t="s">
        <v>240</v>
      </c>
      <c r="D160" s="297" t="s">
        <v>241</v>
      </c>
      <c r="E160" s="17" t="s">
        <v>178</v>
      </c>
      <c r="F160" s="298">
        <v>10.83</v>
      </c>
      <c r="G160" s="39"/>
      <c r="H160" s="45"/>
    </row>
    <row r="161" s="2" customFormat="1" ht="16.8" customHeight="1">
      <c r="A161" s="39"/>
      <c r="B161" s="45"/>
      <c r="C161" s="297" t="s">
        <v>245</v>
      </c>
      <c r="D161" s="297" t="s">
        <v>246</v>
      </c>
      <c r="E161" s="17" t="s">
        <v>178</v>
      </c>
      <c r="F161" s="298">
        <v>10.83</v>
      </c>
      <c r="G161" s="39"/>
      <c r="H161" s="45"/>
    </row>
    <row r="162" s="2" customFormat="1" ht="16.8" customHeight="1">
      <c r="A162" s="39"/>
      <c r="B162" s="45"/>
      <c r="C162" s="293" t="s">
        <v>127</v>
      </c>
      <c r="D162" s="294" t="s">
        <v>1</v>
      </c>
      <c r="E162" s="295" t="s">
        <v>1</v>
      </c>
      <c r="F162" s="296">
        <v>150</v>
      </c>
      <c r="G162" s="39"/>
      <c r="H162" s="45"/>
    </row>
    <row r="163" s="2" customFormat="1" ht="16.8" customHeight="1">
      <c r="A163" s="39"/>
      <c r="B163" s="45"/>
      <c r="C163" s="297" t="s">
        <v>127</v>
      </c>
      <c r="D163" s="297" t="s">
        <v>319</v>
      </c>
      <c r="E163" s="17" t="s">
        <v>1</v>
      </c>
      <c r="F163" s="298">
        <v>150</v>
      </c>
      <c r="G163" s="39"/>
      <c r="H163" s="45"/>
    </row>
    <row r="164" s="2" customFormat="1" ht="16.8" customHeight="1">
      <c r="A164" s="39"/>
      <c r="B164" s="45"/>
      <c r="C164" s="299" t="s">
        <v>715</v>
      </c>
      <c r="D164" s="39"/>
      <c r="E164" s="39"/>
      <c r="F164" s="39"/>
      <c r="G164" s="39"/>
      <c r="H164" s="45"/>
    </row>
    <row r="165" s="2" customFormat="1">
      <c r="A165" s="39"/>
      <c r="B165" s="45"/>
      <c r="C165" s="297" t="s">
        <v>315</v>
      </c>
      <c r="D165" s="297" t="s">
        <v>316</v>
      </c>
      <c r="E165" s="17" t="s">
        <v>178</v>
      </c>
      <c r="F165" s="298">
        <v>150</v>
      </c>
      <c r="G165" s="39"/>
      <c r="H165" s="45"/>
    </row>
    <row r="166" s="2" customFormat="1">
      <c r="A166" s="39"/>
      <c r="B166" s="45"/>
      <c r="C166" s="297" t="s">
        <v>250</v>
      </c>
      <c r="D166" s="297" t="s">
        <v>251</v>
      </c>
      <c r="E166" s="17" t="s">
        <v>228</v>
      </c>
      <c r="F166" s="298">
        <v>30.664000000000001</v>
      </c>
      <c r="G166" s="39"/>
      <c r="H166" s="45"/>
    </row>
    <row r="167" s="2" customFormat="1">
      <c r="A167" s="39"/>
      <c r="B167" s="45"/>
      <c r="C167" s="297" t="s">
        <v>258</v>
      </c>
      <c r="D167" s="297" t="s">
        <v>259</v>
      </c>
      <c r="E167" s="17" t="s">
        <v>228</v>
      </c>
      <c r="F167" s="298">
        <v>38.310000000000002</v>
      </c>
      <c r="G167" s="39"/>
      <c r="H167" s="45"/>
    </row>
    <row r="168" s="2" customFormat="1" ht="16.8" customHeight="1">
      <c r="A168" s="39"/>
      <c r="B168" s="45"/>
      <c r="C168" s="297" t="s">
        <v>273</v>
      </c>
      <c r="D168" s="297" t="s">
        <v>274</v>
      </c>
      <c r="E168" s="17" t="s">
        <v>228</v>
      </c>
      <c r="F168" s="298">
        <v>26.582000000000001</v>
      </c>
      <c r="G168" s="39"/>
      <c r="H168" s="45"/>
    </row>
    <row r="169" s="2" customFormat="1" ht="16.8" customHeight="1">
      <c r="A169" s="39"/>
      <c r="B169" s="45"/>
      <c r="C169" s="297" t="s">
        <v>287</v>
      </c>
      <c r="D169" s="297" t="s">
        <v>288</v>
      </c>
      <c r="E169" s="17" t="s">
        <v>228</v>
      </c>
      <c r="F169" s="298">
        <v>26.582000000000001</v>
      </c>
      <c r="G169" s="39"/>
      <c r="H169" s="45"/>
    </row>
    <row r="170" s="2" customFormat="1" ht="16.8" customHeight="1">
      <c r="A170" s="39"/>
      <c r="B170" s="45"/>
      <c r="C170" s="297" t="s">
        <v>300</v>
      </c>
      <c r="D170" s="297" t="s">
        <v>301</v>
      </c>
      <c r="E170" s="17" t="s">
        <v>178</v>
      </c>
      <c r="F170" s="298">
        <v>150</v>
      </c>
      <c r="G170" s="39"/>
      <c r="H170" s="45"/>
    </row>
    <row r="171" s="2" customFormat="1" ht="16.8" customHeight="1">
      <c r="A171" s="39"/>
      <c r="B171" s="45"/>
      <c r="C171" s="297" t="s">
        <v>321</v>
      </c>
      <c r="D171" s="297" t="s">
        <v>322</v>
      </c>
      <c r="E171" s="17" t="s">
        <v>178</v>
      </c>
      <c r="F171" s="298">
        <v>150</v>
      </c>
      <c r="G171" s="39"/>
      <c r="H171" s="45"/>
    </row>
    <row r="172" s="2" customFormat="1">
      <c r="A172" s="39"/>
      <c r="B172" s="45"/>
      <c r="C172" s="297" t="s">
        <v>333</v>
      </c>
      <c r="D172" s="297" t="s">
        <v>334</v>
      </c>
      <c r="E172" s="17" t="s">
        <v>178</v>
      </c>
      <c r="F172" s="298">
        <v>150</v>
      </c>
      <c r="G172" s="39"/>
      <c r="H172" s="45"/>
    </row>
    <row r="173" s="2" customFormat="1" ht="16.8" customHeight="1">
      <c r="A173" s="39"/>
      <c r="B173" s="45"/>
      <c r="C173" s="297" t="s">
        <v>337</v>
      </c>
      <c r="D173" s="297" t="s">
        <v>338</v>
      </c>
      <c r="E173" s="17" t="s">
        <v>178</v>
      </c>
      <c r="F173" s="298">
        <v>150</v>
      </c>
      <c r="G173" s="39"/>
      <c r="H173" s="45"/>
    </row>
    <row r="174" s="2" customFormat="1" ht="16.8" customHeight="1">
      <c r="A174" s="39"/>
      <c r="B174" s="45"/>
      <c r="C174" s="297" t="s">
        <v>327</v>
      </c>
      <c r="D174" s="297" t="s">
        <v>328</v>
      </c>
      <c r="E174" s="17" t="s">
        <v>329</v>
      </c>
      <c r="F174" s="298">
        <v>7.5</v>
      </c>
      <c r="G174" s="39"/>
      <c r="H174" s="45"/>
    </row>
    <row r="175" s="2" customFormat="1" ht="16.8" customHeight="1">
      <c r="A175" s="39"/>
      <c r="B175" s="45"/>
      <c r="C175" s="293" t="s">
        <v>113</v>
      </c>
      <c r="D175" s="294" t="s">
        <v>1</v>
      </c>
      <c r="E175" s="295" t="s">
        <v>1</v>
      </c>
      <c r="F175" s="296">
        <v>245</v>
      </c>
      <c r="G175" s="39"/>
      <c r="H175" s="45"/>
    </row>
    <row r="176" s="2" customFormat="1" ht="16.8" customHeight="1">
      <c r="A176" s="39"/>
      <c r="B176" s="45"/>
      <c r="C176" s="297" t="s">
        <v>1</v>
      </c>
      <c r="D176" s="297" t="s">
        <v>184</v>
      </c>
      <c r="E176" s="17" t="s">
        <v>1</v>
      </c>
      <c r="F176" s="298">
        <v>0</v>
      </c>
      <c r="G176" s="39"/>
      <c r="H176" s="45"/>
    </row>
    <row r="177" s="2" customFormat="1" ht="16.8" customHeight="1">
      <c r="A177" s="39"/>
      <c r="B177" s="45"/>
      <c r="C177" s="297" t="s">
        <v>1</v>
      </c>
      <c r="D177" s="297" t="s">
        <v>222</v>
      </c>
      <c r="E177" s="17" t="s">
        <v>1</v>
      </c>
      <c r="F177" s="298">
        <v>0</v>
      </c>
      <c r="G177" s="39"/>
      <c r="H177" s="45"/>
    </row>
    <row r="178" s="2" customFormat="1" ht="16.8" customHeight="1">
      <c r="A178" s="39"/>
      <c r="B178" s="45"/>
      <c r="C178" s="297" t="s">
        <v>1</v>
      </c>
      <c r="D178" s="297" t="s">
        <v>185</v>
      </c>
      <c r="E178" s="17" t="s">
        <v>1</v>
      </c>
      <c r="F178" s="298">
        <v>0</v>
      </c>
      <c r="G178" s="39"/>
      <c r="H178" s="45"/>
    </row>
    <row r="179" s="2" customFormat="1" ht="16.8" customHeight="1">
      <c r="A179" s="39"/>
      <c r="B179" s="45"/>
      <c r="C179" s="297" t="s">
        <v>1</v>
      </c>
      <c r="D179" s="297" t="s">
        <v>223</v>
      </c>
      <c r="E179" s="17" t="s">
        <v>1</v>
      </c>
      <c r="F179" s="298">
        <v>0</v>
      </c>
      <c r="G179" s="39"/>
      <c r="H179" s="45"/>
    </row>
    <row r="180" s="2" customFormat="1" ht="16.8" customHeight="1">
      <c r="A180" s="39"/>
      <c r="B180" s="45"/>
      <c r="C180" s="297" t="s">
        <v>113</v>
      </c>
      <c r="D180" s="297" t="s">
        <v>224</v>
      </c>
      <c r="E180" s="17" t="s">
        <v>1</v>
      </c>
      <c r="F180" s="298">
        <v>245</v>
      </c>
      <c r="G180" s="39"/>
      <c r="H180" s="45"/>
    </row>
    <row r="181" s="2" customFormat="1" ht="16.8" customHeight="1">
      <c r="A181" s="39"/>
      <c r="B181" s="45"/>
      <c r="C181" s="299" t="s">
        <v>715</v>
      </c>
      <c r="D181" s="39"/>
      <c r="E181" s="39"/>
      <c r="F181" s="39"/>
      <c r="G181" s="39"/>
      <c r="H181" s="45"/>
    </row>
    <row r="182" s="2" customFormat="1" ht="16.8" customHeight="1">
      <c r="A182" s="39"/>
      <c r="B182" s="45"/>
      <c r="C182" s="297" t="s">
        <v>218</v>
      </c>
      <c r="D182" s="297" t="s">
        <v>219</v>
      </c>
      <c r="E182" s="17" t="s">
        <v>178</v>
      </c>
      <c r="F182" s="298">
        <v>245</v>
      </c>
      <c r="G182" s="39"/>
      <c r="H182" s="45"/>
    </row>
    <row r="183" s="2" customFormat="1">
      <c r="A183" s="39"/>
      <c r="B183" s="45"/>
      <c r="C183" s="297" t="s">
        <v>258</v>
      </c>
      <c r="D183" s="297" t="s">
        <v>259</v>
      </c>
      <c r="E183" s="17" t="s">
        <v>228</v>
      </c>
      <c r="F183" s="298">
        <v>38.310000000000002</v>
      </c>
      <c r="G183" s="39"/>
      <c r="H183" s="45"/>
    </row>
    <row r="184" s="2" customFormat="1" ht="16.8" customHeight="1">
      <c r="A184" s="39"/>
      <c r="B184" s="45"/>
      <c r="C184" s="293" t="s">
        <v>141</v>
      </c>
      <c r="D184" s="294" t="s">
        <v>1</v>
      </c>
      <c r="E184" s="295" t="s">
        <v>1</v>
      </c>
      <c r="F184" s="296">
        <v>7</v>
      </c>
      <c r="G184" s="39"/>
      <c r="H184" s="45"/>
    </row>
    <row r="185" s="2" customFormat="1" ht="16.8" customHeight="1">
      <c r="A185" s="39"/>
      <c r="B185" s="45"/>
      <c r="C185" s="297" t="s">
        <v>141</v>
      </c>
      <c r="D185" s="297" t="s">
        <v>310</v>
      </c>
      <c r="E185" s="17" t="s">
        <v>1</v>
      </c>
      <c r="F185" s="298">
        <v>7</v>
      </c>
      <c r="G185" s="39"/>
      <c r="H185" s="45"/>
    </row>
    <row r="186" s="2" customFormat="1" ht="16.8" customHeight="1">
      <c r="A186" s="39"/>
      <c r="B186" s="45"/>
      <c r="C186" s="299" t="s">
        <v>715</v>
      </c>
      <c r="D186" s="39"/>
      <c r="E186" s="39"/>
      <c r="F186" s="39"/>
      <c r="G186" s="39"/>
      <c r="H186" s="45"/>
    </row>
    <row r="187" s="2" customFormat="1" ht="16.8" customHeight="1">
      <c r="A187" s="39"/>
      <c r="B187" s="45"/>
      <c r="C187" s="297" t="s">
        <v>305</v>
      </c>
      <c r="D187" s="297" t="s">
        <v>306</v>
      </c>
      <c r="E187" s="17" t="s">
        <v>178</v>
      </c>
      <c r="F187" s="298">
        <v>126</v>
      </c>
      <c r="G187" s="39"/>
      <c r="H187" s="45"/>
    </row>
    <row r="188" s="2" customFormat="1" ht="16.8" customHeight="1">
      <c r="A188" s="39"/>
      <c r="B188" s="45"/>
      <c r="C188" s="297" t="s">
        <v>361</v>
      </c>
      <c r="D188" s="297" t="s">
        <v>362</v>
      </c>
      <c r="E188" s="17" t="s">
        <v>178</v>
      </c>
      <c r="F188" s="298">
        <v>7</v>
      </c>
      <c r="G188" s="39"/>
      <c r="H188" s="45"/>
    </row>
    <row r="189" s="2" customFormat="1" ht="16.8" customHeight="1">
      <c r="A189" s="39"/>
      <c r="B189" s="45"/>
      <c r="C189" s="297" t="s">
        <v>377</v>
      </c>
      <c r="D189" s="297" t="s">
        <v>378</v>
      </c>
      <c r="E189" s="17" t="s">
        <v>178</v>
      </c>
      <c r="F189" s="298">
        <v>7</v>
      </c>
      <c r="G189" s="39"/>
      <c r="H189" s="45"/>
    </row>
    <row r="190" s="2" customFormat="1" ht="16.8" customHeight="1">
      <c r="A190" s="39"/>
      <c r="B190" s="45"/>
      <c r="C190" s="297" t="s">
        <v>383</v>
      </c>
      <c r="D190" s="297" t="s">
        <v>384</v>
      </c>
      <c r="E190" s="17" t="s">
        <v>178</v>
      </c>
      <c r="F190" s="298">
        <v>7</v>
      </c>
      <c r="G190" s="39"/>
      <c r="H190" s="45"/>
    </row>
    <row r="191" s="2" customFormat="1" ht="16.8" customHeight="1">
      <c r="A191" s="39"/>
      <c r="B191" s="45"/>
      <c r="C191" s="297" t="s">
        <v>388</v>
      </c>
      <c r="D191" s="297" t="s">
        <v>389</v>
      </c>
      <c r="E191" s="17" t="s">
        <v>178</v>
      </c>
      <c r="F191" s="298">
        <v>12</v>
      </c>
      <c r="G191" s="39"/>
      <c r="H191" s="45"/>
    </row>
    <row r="192" s="2" customFormat="1" ht="16.8" customHeight="1">
      <c r="A192" s="39"/>
      <c r="B192" s="45"/>
      <c r="C192" s="297" t="s">
        <v>394</v>
      </c>
      <c r="D192" s="297" t="s">
        <v>395</v>
      </c>
      <c r="E192" s="17" t="s">
        <v>178</v>
      </c>
      <c r="F192" s="298">
        <v>7</v>
      </c>
      <c r="G192" s="39"/>
      <c r="H192" s="45"/>
    </row>
    <row r="193" s="2" customFormat="1">
      <c r="A193" s="39"/>
      <c r="B193" s="45"/>
      <c r="C193" s="297" t="s">
        <v>404</v>
      </c>
      <c r="D193" s="297" t="s">
        <v>405</v>
      </c>
      <c r="E193" s="17" t="s">
        <v>178</v>
      </c>
      <c r="F193" s="298">
        <v>7</v>
      </c>
      <c r="G193" s="39"/>
      <c r="H193" s="45"/>
    </row>
    <row r="194" s="2" customFormat="1" ht="16.8" customHeight="1">
      <c r="A194" s="39"/>
      <c r="B194" s="45"/>
      <c r="C194" s="293" t="s">
        <v>111</v>
      </c>
      <c r="D194" s="294" t="s">
        <v>1</v>
      </c>
      <c r="E194" s="295" t="s">
        <v>1</v>
      </c>
      <c r="F194" s="296">
        <v>22.899999999999999</v>
      </c>
      <c r="G194" s="39"/>
      <c r="H194" s="45"/>
    </row>
    <row r="195" s="2" customFormat="1" ht="16.8" customHeight="1">
      <c r="A195" s="39"/>
      <c r="B195" s="45"/>
      <c r="C195" s="297" t="s">
        <v>1</v>
      </c>
      <c r="D195" s="297" t="s">
        <v>184</v>
      </c>
      <c r="E195" s="17" t="s">
        <v>1</v>
      </c>
      <c r="F195" s="298">
        <v>0</v>
      </c>
      <c r="G195" s="39"/>
      <c r="H195" s="45"/>
    </row>
    <row r="196" s="2" customFormat="1" ht="16.8" customHeight="1">
      <c r="A196" s="39"/>
      <c r="B196" s="45"/>
      <c r="C196" s="297" t="s">
        <v>1</v>
      </c>
      <c r="D196" s="297" t="s">
        <v>222</v>
      </c>
      <c r="E196" s="17" t="s">
        <v>1</v>
      </c>
      <c r="F196" s="298">
        <v>0</v>
      </c>
      <c r="G196" s="39"/>
      <c r="H196" s="45"/>
    </row>
    <row r="197" s="2" customFormat="1" ht="16.8" customHeight="1">
      <c r="A197" s="39"/>
      <c r="B197" s="45"/>
      <c r="C197" s="297" t="s">
        <v>1</v>
      </c>
      <c r="D197" s="297" t="s">
        <v>185</v>
      </c>
      <c r="E197" s="17" t="s">
        <v>1</v>
      </c>
      <c r="F197" s="298">
        <v>0</v>
      </c>
      <c r="G197" s="39"/>
      <c r="H197" s="45"/>
    </row>
    <row r="198" s="2" customFormat="1" ht="16.8" customHeight="1">
      <c r="A198" s="39"/>
      <c r="B198" s="45"/>
      <c r="C198" s="297" t="s">
        <v>111</v>
      </c>
      <c r="D198" s="297" t="s">
        <v>231</v>
      </c>
      <c r="E198" s="17" t="s">
        <v>1</v>
      </c>
      <c r="F198" s="298">
        <v>22.899999999999999</v>
      </c>
      <c r="G198" s="39"/>
      <c r="H198" s="45"/>
    </row>
    <row r="199" s="2" customFormat="1" ht="16.8" customHeight="1">
      <c r="A199" s="39"/>
      <c r="B199" s="45"/>
      <c r="C199" s="299" t="s">
        <v>715</v>
      </c>
      <c r="D199" s="39"/>
      <c r="E199" s="39"/>
      <c r="F199" s="39"/>
      <c r="G199" s="39"/>
      <c r="H199" s="45"/>
    </row>
    <row r="200" s="2" customFormat="1">
      <c r="A200" s="39"/>
      <c r="B200" s="45"/>
      <c r="C200" s="297" t="s">
        <v>226</v>
      </c>
      <c r="D200" s="297" t="s">
        <v>227</v>
      </c>
      <c r="E200" s="17" t="s">
        <v>228</v>
      </c>
      <c r="F200" s="298">
        <v>22.899999999999999</v>
      </c>
      <c r="G200" s="39"/>
      <c r="H200" s="45"/>
    </row>
    <row r="201" s="2" customFormat="1">
      <c r="A201" s="39"/>
      <c r="B201" s="45"/>
      <c r="C201" s="297" t="s">
        <v>258</v>
      </c>
      <c r="D201" s="297" t="s">
        <v>259</v>
      </c>
      <c r="E201" s="17" t="s">
        <v>228</v>
      </c>
      <c r="F201" s="298">
        <v>38.310000000000002</v>
      </c>
      <c r="G201" s="39"/>
      <c r="H201" s="45"/>
    </row>
    <row r="202" s="2" customFormat="1" ht="16.8" customHeight="1">
      <c r="A202" s="39"/>
      <c r="B202" s="45"/>
      <c r="C202" s="293" t="s">
        <v>123</v>
      </c>
      <c r="D202" s="294" t="s">
        <v>1</v>
      </c>
      <c r="E202" s="295" t="s">
        <v>1</v>
      </c>
      <c r="F202" s="296">
        <v>4.0819999999999999</v>
      </c>
      <c r="G202" s="39"/>
      <c r="H202" s="45"/>
    </row>
    <row r="203" s="2" customFormat="1" ht="16.8" customHeight="1">
      <c r="A203" s="39"/>
      <c r="B203" s="45"/>
      <c r="C203" s="297" t="s">
        <v>123</v>
      </c>
      <c r="D203" s="297" t="s">
        <v>298</v>
      </c>
      <c r="E203" s="17" t="s">
        <v>1</v>
      </c>
      <c r="F203" s="298">
        <v>4.0819999999999999</v>
      </c>
      <c r="G203" s="39"/>
      <c r="H203" s="45"/>
    </row>
    <row r="204" s="2" customFormat="1" ht="16.8" customHeight="1">
      <c r="A204" s="39"/>
      <c r="B204" s="45"/>
      <c r="C204" s="299" t="s">
        <v>715</v>
      </c>
      <c r="D204" s="39"/>
      <c r="E204" s="39"/>
      <c r="F204" s="39"/>
      <c r="G204" s="39"/>
      <c r="H204" s="45"/>
    </row>
    <row r="205" s="2" customFormat="1" ht="16.8" customHeight="1">
      <c r="A205" s="39"/>
      <c r="B205" s="45"/>
      <c r="C205" s="297" t="s">
        <v>294</v>
      </c>
      <c r="D205" s="297" t="s">
        <v>295</v>
      </c>
      <c r="E205" s="17" t="s">
        <v>228</v>
      </c>
      <c r="F205" s="298">
        <v>4.0819999999999999</v>
      </c>
      <c r="G205" s="39"/>
      <c r="H205" s="45"/>
    </row>
    <row r="206" s="2" customFormat="1">
      <c r="A206" s="39"/>
      <c r="B206" s="45"/>
      <c r="C206" s="297" t="s">
        <v>250</v>
      </c>
      <c r="D206" s="297" t="s">
        <v>251</v>
      </c>
      <c r="E206" s="17" t="s">
        <v>228</v>
      </c>
      <c r="F206" s="298">
        <v>30.664000000000001</v>
      </c>
      <c r="G206" s="39"/>
      <c r="H206" s="45"/>
    </row>
    <row r="207" s="2" customFormat="1">
      <c r="A207" s="39"/>
      <c r="B207" s="45"/>
      <c r="C207" s="297" t="s">
        <v>258</v>
      </c>
      <c r="D207" s="297" t="s">
        <v>259</v>
      </c>
      <c r="E207" s="17" t="s">
        <v>228</v>
      </c>
      <c r="F207" s="298">
        <v>38.310000000000002</v>
      </c>
      <c r="G207" s="39"/>
      <c r="H207" s="45"/>
    </row>
    <row r="208" s="2" customFormat="1" ht="16.8" customHeight="1">
      <c r="A208" s="39"/>
      <c r="B208" s="45"/>
      <c r="C208" s="297" t="s">
        <v>273</v>
      </c>
      <c r="D208" s="297" t="s">
        <v>274</v>
      </c>
      <c r="E208" s="17" t="s">
        <v>228</v>
      </c>
      <c r="F208" s="298">
        <v>26.582000000000001</v>
      </c>
      <c r="G208" s="39"/>
      <c r="H208" s="45"/>
    </row>
    <row r="209" s="2" customFormat="1" ht="16.8" customHeight="1">
      <c r="A209" s="39"/>
      <c r="B209" s="45"/>
      <c r="C209" s="297" t="s">
        <v>287</v>
      </c>
      <c r="D209" s="297" t="s">
        <v>288</v>
      </c>
      <c r="E209" s="17" t="s">
        <v>228</v>
      </c>
      <c r="F209" s="298">
        <v>26.582000000000001</v>
      </c>
      <c r="G209" s="39"/>
      <c r="H209" s="45"/>
    </row>
    <row r="210" s="2" customFormat="1" ht="7.44" customHeight="1">
      <c r="A210" s="39"/>
      <c r="B210" s="173"/>
      <c r="C210" s="174"/>
      <c r="D210" s="174"/>
      <c r="E210" s="174"/>
      <c r="F210" s="174"/>
      <c r="G210" s="174"/>
      <c r="H210" s="45"/>
    </row>
    <row r="211" s="2" customFormat="1">
      <c r="A211" s="39"/>
      <c r="B211" s="39"/>
      <c r="C211" s="39"/>
      <c r="D211" s="39"/>
      <c r="E211" s="39"/>
      <c r="F211" s="39"/>
      <c r="G211" s="39"/>
      <c r="H211" s="39"/>
    </row>
  </sheetData>
  <sheetProtection sheet="1" formatColumns="0" formatRows="0" objects="1" scenarios="1" spinCount="100000" saltValue="YoSL+lmAOWZ8lAKXrHZgTaRYrPjTo+OMeTyrL2LN0AXAUmyN78883onUyRQchNGz9f4SG8+xXYv9ORDC+Z+78w==" hashValue="r0jYsCOu6E0Jbvu9t8Lok5CL613frqNjVsHRQxwPyywaMS8qiiezUxjRSEn+BurQRLzlU6jPbgnRVh2jccqjtg==" algorithmName="SHA-512" password="F8A3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21A2CC0A60474E8ED0A5A7A5EF8BDF" ma:contentTypeVersion="14" ma:contentTypeDescription="Vytvoří nový dokument" ma:contentTypeScope="" ma:versionID="13d0bcbd46360023c3171e2d949fb74b">
  <xsd:schema xmlns:xsd="http://www.w3.org/2001/XMLSchema" xmlns:xs="http://www.w3.org/2001/XMLSchema" xmlns:p="http://schemas.microsoft.com/office/2006/metadata/properties" xmlns:ns2="19640856-62da-4895-b3fe-7459e5292a28" xmlns:ns3="22a55e55-cd86-4e26-8996-2e68b8032850" targetNamespace="http://schemas.microsoft.com/office/2006/metadata/properties" ma:root="true" ma:fieldsID="6522b435b505594a1e8431b370c21b42" ns2:_="" ns3:_="">
    <xsd:import namespace="19640856-62da-4895-b3fe-7459e5292a28"/>
    <xsd:import namespace="22a55e55-cd86-4e26-8996-2e68b8032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40856-62da-4895-b3fe-7459e5292a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fb1d8d9c-022b-48dc-8bf7-044cd70dc9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55e55-cd86-4e26-8996-2e68b803285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DB56A7-0103-40AF-91CF-4D3B5A7F4FF9}"/>
</file>

<file path=customXml/itemProps2.xml><?xml version="1.0" encoding="utf-8"?>
<ds:datastoreItem xmlns:ds="http://schemas.openxmlformats.org/officeDocument/2006/customXml" ds:itemID="{9893E14B-79F4-4373-BE3F-8506E1D8C70D}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Roman Valík</dc:creator>
  <cp:lastModifiedBy>Roman Valík</cp:lastModifiedBy>
  <dcterms:created xsi:type="dcterms:W3CDTF">2024-06-13T21:32:35Z</dcterms:created>
  <dcterms:modified xsi:type="dcterms:W3CDTF">2024-06-13T21:32:39Z</dcterms:modified>
</cp:coreProperties>
</file>