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irka\Downloads\"/>
    </mc:Choice>
  </mc:AlternateContent>
  <bookViews>
    <workbookView xWindow="0" yWindow="0" windowWidth="0" windowHeight="0"/>
  </bookViews>
  <sheets>
    <sheet name="Rekapitulace stavby" sheetId="1" r:id="rId1"/>
    <sheet name="OKRISKY_260114 - Oprava p...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'OKRISKY_260114 - Oprava p...'!$C$122:$K$215</definedName>
    <definedName name="_xlnm.Print_Area" localSheetId="1">'OKRISKY_260114 - Oprava p...'!$C$4:$J$76,'OKRISKY_260114 - Oprava p...'!$C$82:$J$106,'OKRISKY_260114 - Oprava p...'!$C$112:$J$215</definedName>
    <definedName name="_xlnm.Print_Titles" localSheetId="1">'OKRISKY_260114 - Oprava p...'!$122:$122</definedName>
    <definedName name="_xlnm.Print_Area" localSheetId="2">'Seznam figur'!$C$4:$G$27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J35"/>
  <c r="J34"/>
  <c i="1" r="AY95"/>
  <c i="2" r="J33"/>
  <c i="1" r="AX95"/>
  <c i="2" r="BI215"/>
  <c r="BH215"/>
  <c r="BG215"/>
  <c r="BF215"/>
  <c r="T215"/>
  <c r="T214"/>
  <c r="R215"/>
  <c r="R214"/>
  <c r="P215"/>
  <c r="P214"/>
  <c r="BI212"/>
  <c r="BH212"/>
  <c r="BG212"/>
  <c r="BF212"/>
  <c r="T212"/>
  <c r="R212"/>
  <c r="P212"/>
  <c r="BI206"/>
  <c r="BH206"/>
  <c r="BG206"/>
  <c r="BF206"/>
  <c r="T206"/>
  <c r="R206"/>
  <c r="P206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3"/>
  <c r="BH183"/>
  <c r="BG183"/>
  <c r="BF183"/>
  <c r="T183"/>
  <c r="R183"/>
  <c r="P183"/>
  <c r="BI179"/>
  <c r="BH179"/>
  <c r="BG179"/>
  <c r="BF179"/>
  <c r="T179"/>
  <c r="R179"/>
  <c r="P179"/>
  <c r="BI178"/>
  <c r="BH178"/>
  <c r="BG178"/>
  <c r="BF178"/>
  <c r="T178"/>
  <c r="R178"/>
  <c r="P178"/>
  <c r="BI176"/>
  <c r="BH176"/>
  <c r="BG176"/>
  <c r="BF176"/>
  <c r="T176"/>
  <c r="R176"/>
  <c r="P176"/>
  <c r="BI173"/>
  <c r="BH173"/>
  <c r="BG173"/>
  <c r="BF173"/>
  <c r="T173"/>
  <c r="T172"/>
  <c r="R173"/>
  <c r="R172"/>
  <c r="P173"/>
  <c r="P172"/>
  <c r="BI169"/>
  <c r="BH169"/>
  <c r="BG169"/>
  <c r="BF169"/>
  <c r="T169"/>
  <c r="R169"/>
  <c r="P169"/>
  <c r="BI165"/>
  <c r="BH165"/>
  <c r="BG165"/>
  <c r="BF165"/>
  <c r="T165"/>
  <c r="R165"/>
  <c r="P165"/>
  <c r="BI162"/>
  <c r="BH162"/>
  <c r="BG162"/>
  <c r="BF162"/>
  <c r="T162"/>
  <c r="R162"/>
  <c r="P162"/>
  <c r="BI158"/>
  <c r="BH158"/>
  <c r="BG158"/>
  <c r="BF158"/>
  <c r="T158"/>
  <c r="R158"/>
  <c r="P158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0"/>
  <c r="BH130"/>
  <c r="BG130"/>
  <c r="BF130"/>
  <c r="T130"/>
  <c r="T129"/>
  <c r="R130"/>
  <c r="R129"/>
  <c r="P130"/>
  <c r="P129"/>
  <c r="BI126"/>
  <c r="BH126"/>
  <c r="BG126"/>
  <c r="BF126"/>
  <c r="T126"/>
  <c r="T125"/>
  <c r="R126"/>
  <c r="R125"/>
  <c r="P126"/>
  <c r="P125"/>
  <c r="F119"/>
  <c r="F117"/>
  <c r="E115"/>
  <c r="F89"/>
  <c r="F87"/>
  <c r="E85"/>
  <c r="J22"/>
  <c r="E22"/>
  <c r="J120"/>
  <c r="J21"/>
  <c r="J19"/>
  <c r="E19"/>
  <c r="J119"/>
  <c r="J18"/>
  <c r="J16"/>
  <c r="E16"/>
  <c r="F90"/>
  <c r="J15"/>
  <c r="J10"/>
  <c r="J117"/>
  <c i="1" r="L90"/>
  <c r="AM90"/>
  <c r="AM89"/>
  <c r="L89"/>
  <c r="AM87"/>
  <c r="L87"/>
  <c r="L85"/>
  <c r="L84"/>
  <c i="2" r="J212"/>
  <c r="BK190"/>
  <c r="J187"/>
  <c r="J183"/>
  <c r="J179"/>
  <c r="BK169"/>
  <c r="J154"/>
  <c r="BK139"/>
  <c r="BK149"/>
  <c r="J135"/>
  <c r="BK134"/>
  <c r="J206"/>
  <c r="BK192"/>
  <c r="J188"/>
  <c r="BK187"/>
  <c r="J215"/>
  <c r="BK179"/>
  <c r="BK138"/>
  <c r="BK188"/>
  <c r="J169"/>
  <c r="BK165"/>
  <c r="BK158"/>
  <c r="BK152"/>
  <c r="J139"/>
  <c r="BK135"/>
  <c r="J130"/>
  <c r="BK212"/>
  <c r="J186"/>
  <c r="BK173"/>
  <c r="J158"/>
  <c r="BK140"/>
  <c r="J134"/>
  <c r="BK130"/>
  <c r="J178"/>
  <c r="BK176"/>
  <c r="BK206"/>
  <c r="J149"/>
  <c r="J192"/>
  <c r="BK154"/>
  <c r="J146"/>
  <c r="J140"/>
  <c r="J138"/>
  <c r="J137"/>
  <c r="BK126"/>
  <c i="1" r="AS94"/>
  <c i="2" r="J190"/>
  <c r="BK183"/>
  <c r="BK178"/>
  <c r="J176"/>
  <c r="J173"/>
  <c r="BK162"/>
  <c r="BK146"/>
  <c r="J143"/>
  <c r="BK137"/>
  <c r="BK215"/>
  <c r="BK186"/>
  <c r="J165"/>
  <c r="J162"/>
  <c r="J152"/>
  <c r="BK143"/>
  <c r="J126"/>
  <c l="1" r="T157"/>
  <c r="T142"/>
  <c r="R133"/>
  <c r="R124"/>
  <c r="P157"/>
  <c r="BK175"/>
  <c r="J175"/>
  <c r="J103"/>
  <c r="T133"/>
  <c r="T124"/>
  <c r="BK157"/>
  <c r="J157"/>
  <c r="J101"/>
  <c r="P175"/>
  <c r="R142"/>
  <c r="T175"/>
  <c r="BK142"/>
  <c r="J142"/>
  <c r="J100"/>
  <c r="R182"/>
  <c r="BK182"/>
  <c r="J182"/>
  <c r="J104"/>
  <c r="P142"/>
  <c r="T182"/>
  <c r="BK133"/>
  <c r="J133"/>
  <c r="J98"/>
  <c r="R157"/>
  <c r="R175"/>
  <c r="P133"/>
  <c r="P124"/>
  <c r="P182"/>
  <c r="BE162"/>
  <c r="J87"/>
  <c r="BE186"/>
  <c r="BE212"/>
  <c r="BE192"/>
  <c r="BK172"/>
  <c r="J172"/>
  <c r="J102"/>
  <c r="J89"/>
  <c r="F120"/>
  <c r="BE140"/>
  <c r="BE152"/>
  <c r="BE158"/>
  <c r="BE176"/>
  <c r="BE179"/>
  <c r="BE187"/>
  <c r="BE206"/>
  <c r="BE215"/>
  <c r="BE134"/>
  <c r="BE183"/>
  <c r="BE188"/>
  <c r="BE130"/>
  <c r="BK129"/>
  <c r="J129"/>
  <c r="J97"/>
  <c r="BE173"/>
  <c r="BE126"/>
  <c r="BE138"/>
  <c r="BE169"/>
  <c r="BE190"/>
  <c r="BE178"/>
  <c r="BE135"/>
  <c r="BE139"/>
  <c r="BE149"/>
  <c r="BE154"/>
  <c r="BK214"/>
  <c r="J214"/>
  <c r="J105"/>
  <c r="J90"/>
  <c r="BK125"/>
  <c r="J125"/>
  <c r="J96"/>
  <c r="BE137"/>
  <c r="BE143"/>
  <c r="BE146"/>
  <c r="BE165"/>
  <c r="F35"/>
  <c i="1" r="BD95"/>
  <c r="BD94"/>
  <c r="W33"/>
  <c i="2" r="F32"/>
  <c i="1" r="BA95"/>
  <c r="BA94"/>
  <c r="AW94"/>
  <c r="AK30"/>
  <c i="2" r="F34"/>
  <c i="1" r="BC95"/>
  <c r="BC94"/>
  <c r="W32"/>
  <c i="2" r="J32"/>
  <c i="1" r="AW95"/>
  <c i="2" r="F33"/>
  <c i="1" r="BB95"/>
  <c r="BB94"/>
  <c r="W31"/>
  <c i="2" l="1" r="P141"/>
  <c r="P123"/>
  <c i="1" r="AU95"/>
  <c i="2" r="R141"/>
  <c r="R123"/>
  <c r="T141"/>
  <c r="T123"/>
  <c r="BK124"/>
  <c r="J124"/>
  <c r="J95"/>
  <c r="BK141"/>
  <c r="J141"/>
  <c r="J99"/>
  <c i="1" r="W30"/>
  <c r="AX94"/>
  <c i="2" r="F31"/>
  <c i="1" r="AZ95"/>
  <c r="AZ94"/>
  <c r="W29"/>
  <c r="AY94"/>
  <c i="2" r="J31"/>
  <c i="1" r="AV95"/>
  <c r="AT95"/>
  <c r="AU94"/>
  <c i="2" l="1" r="BK123"/>
  <c r="J123"/>
  <c r="J94"/>
  <c i="1" r="AV94"/>
  <c r="AK29"/>
  <c l="1" r="AT94"/>
  <c i="2" r="J28"/>
  <c i="1" r="AG95"/>
  <c r="AN95"/>
  <c i="2" l="1" r="J37"/>
  <c i="1"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<sst xmlns="http://schemas.openxmlformats.org/spreadsheetml/2006/main">
  <si>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</si>
  <si>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</si>
  <si>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</si>
  <si>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</si>
  <si>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</si>
  <si>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{43423871-84f9-4e10-a3c7-581debf10560}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</si>
  <si>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</si>
  <si>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</si>
  <si>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</si>
  <si>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</si>
  <si>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</si>
  <si>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</si>
  <si>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</si>
  <si>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</si>
  <si>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OKRISKY_260114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</si>
  <si>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</si>
  <si>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</si>
  <si>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podlahy velké tělocvičny-kompletní rekonstrukce</t>
  </si>
  <si>
    <t>KSO:</t>
  </si>
  <si>
    <t>CC-CZ:</t>
  </si>
  <si>
    <t>Místo:</t>
  </si>
  <si>
    <t>Okříšky</t>
  </si>
  <si>
    <t>Datum:</t>
  </si>
  <si>
    <t>15. 1. 2026</t>
  </si>
  <si>
    <t>Zadavatel:</t>
  </si>
  <si>
    <t>IČ:</t>
  </si>
  <si>
    <t>00290050</t>
  </si>
  <si>
    <t>Městys Okříšky, Jihlavská 1; 67521 Okříšky</t>
  </si>
  <si>
    <t>DIČ:</t>
  </si>
  <si>
    <t>CZ00290050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</si>
  <si>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</si>
  <si>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</si>
  <si>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</si>
  <si>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</si>
  <si>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</si>
  <si>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</si>
  <si>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</si>
  <si>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Sportovní podlaha musí být systémová vyhovující ČSN EN 14 904 doložená zkouškou autorizované osoby. Nátěry podlahy musí být provedeny 100% PUR lakem a to aplikátorem. Nelze akceptovat provedení nátěrů válečky._x000d_
Alternativní provedení podlahy z důvodu dotačního titulu nebude akceptováno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</si>
  <si>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</si>
  <si>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</si>
  <si>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</si>
  <si>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</si>
  <si>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</si>
  <si>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</si>
  <si>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</si>
  <si>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</si>
  <si>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</si>
  <si>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</si>
  <si>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</si>
  <si>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</si>
  <si>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</si>
  <si>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</si>
  <si>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</si>
  <si>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</si>
  <si>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</si>
  <si>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</si>
  <si>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</si>
  <si>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</si>
  <si>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</si>
  <si>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</si>
  <si>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</si>
  <si>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</si>
  <si>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</si>
  <si>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</si>
  <si>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</si>
  <si>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</si>
  <si>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</si>
  <si>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</si>
  <si>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</si>
  <si>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</si>
  <si>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</si>
  <si>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</si>
  <si>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</si>
  <si>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</si>
  <si>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</si>
  <si>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</si>
  <si>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</si>
  <si>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</si>
  <si>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</si>
  <si>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</si>
  <si>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</si>
  <si>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</si>
  <si>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</si>
  <si>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</si>
  <si>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</si>
  <si>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T_1</t>
  </si>
  <si>
    <t>tělocvična</t>
  </si>
  <si>
    <t>657,03</t>
  </si>
  <si>
    <t>2</t>
  </si>
  <si>
    <t>KRYCÍ LIST SOUPISU PRACÍ</t>
  </si>
  <si>
    <t>Sportovní podlaha musí být systémová vyhovující ČSN EN 14 904 doložená zkouškou autorizované osoby. Nátěry podlahy musí být provedeny 100% PUR lakem a to aplikátorem. Nelze akceptovat provedení nátěrů válečky. Alternativní provedení podlahy z důvodu dotačního titulu nebude akceptováno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</si>
  <si>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</si>
  <si>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</si>
  <si>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</si>
  <si>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</si>
  <si>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</si>
  <si>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</si>
  <si>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</si>
  <si>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</si>
  <si>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</si>
  <si>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PSV -  Práce a dodávky PSV</t>
  </si>
  <si>
    <t xml:space="preserve">    711 - Izolace proti vodě, vlhkosti a plynům</t>
  </si>
  <si>
    <t xml:space="preserve">    766 - Konstrukce truhlářské</t>
  </si>
  <si>
    <t xml:space="preserve">    768 - Sportovní vybavení</t>
  </si>
  <si>
    <t xml:space="preserve">    775 - Podlahy skládané</t>
  </si>
  <si>
    <t xml:space="preserve">    783 - Dokončovací práce - nátěry</t>
  </si>
  <si>
    <t>VN - Vedlejší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</si>
  <si>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</si>
  <si>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</si>
  <si>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</si>
  <si>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</si>
  <si>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</si>
  <si>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</si>
  <si>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</si>
  <si>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</si>
  <si>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</si>
  <si>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</si>
  <si>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</si>
  <si>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</si>
  <si>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</si>
  <si>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</si>
  <si>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</si>
  <si>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</si>
  <si>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</si>
  <si>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</si>
  <si>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</si>
  <si>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762522812</t>
  </si>
  <si>
    <t>Demontáž podlah s polštáři z prken nebo fošen tloušťky přes 32 mm</t>
  </si>
  <si>
    <t>m2</t>
  </si>
  <si>
    <t>16</t>
  </si>
  <si>
    <t>1545277886</t>
  </si>
  <si>
    <t>P</t>
  </si>
  <si>
    <t xml:space="preserve">Poznámka k položce:_x000d_
kompletní demontáž stávající podlahy včetně  podlahových roštů a podlahových špalků</t>
  </si>
  <si>
    <t>VV</t>
  </si>
  <si>
    <t>9</t>
  </si>
  <si>
    <t>Ostatní konstrukce a práce, bourání</t>
  </si>
  <si>
    <t>952902121</t>
  </si>
  <si>
    <t>Čištění budov zametení drsných podlah</t>
  </si>
  <si>
    <t>4</t>
  </si>
  <si>
    <t>-1477568911</t>
  </si>
  <si>
    <t>tělocvična velká</t>
  </si>
  <si>
    <t>36,3*18,1</t>
  </si>
  <si>
    <t>997</t>
  </si>
  <si>
    <t>Přesun sutě</t>
  </si>
  <si>
    <t>3</t>
  </si>
  <si>
    <t>997013501</t>
  </si>
  <si>
    <t>Odvoz suti a vybouraných hmot na skládku nebo meziskládku do 1 km se složením</t>
  </si>
  <si>
    <t>t</t>
  </si>
  <si>
    <t>-1261328873</t>
  </si>
  <si>
    <t>997013509</t>
  </si>
  <si>
    <t>Příplatek k odvozu suti a vybouraných hmot na skládku ZKD 1 km přes 1 km</t>
  </si>
  <si>
    <t>1795557686</t>
  </si>
  <si>
    <t>19,09*25</t>
  </si>
  <si>
    <t>5</t>
  </si>
  <si>
    <t>997013811</t>
  </si>
  <si>
    <t>Poplatek za uložení na skládce (skládkovné) stavebního odpadu dřevěného kód odpadu 17 02 01</t>
  </si>
  <si>
    <t>-960843728</t>
  </si>
  <si>
    <t>997221121</t>
  </si>
  <si>
    <t>Vodorovná doprava suti nošením s naložením a se složením z kusových materiálů, na vzdálenost do 50 m</t>
  </si>
  <si>
    <t>-1049883287</t>
  </si>
  <si>
    <t>7</t>
  </si>
  <si>
    <t>997221129</t>
  </si>
  <si>
    <t>Vodorovná doprava suti nošením s naložením a se složením z kusových materiálů, na vzdálenost Příplatek k ceně za každých dalších i započatých 10 m přes 50 m</t>
  </si>
  <si>
    <t>442199656</t>
  </si>
  <si>
    <t>8</t>
  </si>
  <si>
    <t>997221612</t>
  </si>
  <si>
    <t>Nakládání na dopravní prostředky pro vodorovnou dopravu vybouraných hmot</t>
  </si>
  <si>
    <t>443935951</t>
  </si>
  <si>
    <t>PSV</t>
  </si>
  <si>
    <t xml:space="preserve"> Práce a dodávky PSV</t>
  </si>
  <si>
    <t>711</t>
  </si>
  <si>
    <t>Izolace proti vodě, vlhkosti a plynům</t>
  </si>
  <si>
    <t>711471051</t>
  </si>
  <si>
    <t>Provedení izolace proti povrchové a podpovrchové tlakové vodě termoplasty na ploše vodorovné V folií PVC lepenou</t>
  </si>
  <si>
    <t>540519245</t>
  </si>
  <si>
    <t>Poznámka k položce:_x000d_
jednotlivé pásy volně položené na geotextili a svařené ve spojích</t>
  </si>
  <si>
    <t>10</t>
  </si>
  <si>
    <t>711472051</t>
  </si>
  <si>
    <t>Provedení izolace proti povrchové a podpovrchové tlakové vodě termoplasty na ploše svislé S folií PVC lepenou</t>
  </si>
  <si>
    <t>1982279841</t>
  </si>
  <si>
    <t>Poznámka k položce:_x000d_
folie svařené ve spojích</t>
  </si>
  <si>
    <t>(36,3*2+18,1*2)*0,15</t>
  </si>
  <si>
    <t>11</t>
  </si>
  <si>
    <t>M</t>
  </si>
  <si>
    <t>28322091</t>
  </si>
  <si>
    <t>fólie hydroizolační proti zemní vlhkosti nad úrovní terénu mPVC (typ A) tl 0,8mm</t>
  </si>
  <si>
    <t>32</t>
  </si>
  <si>
    <t>1828204843</t>
  </si>
  <si>
    <t>657,03*1,2 'Přepočtené koeficientem množství</t>
  </si>
  <si>
    <t>711491172</t>
  </si>
  <si>
    <t>Provedení doplňků izolace proti vodě textilií na ploše vodorovné V vrstva ochranná</t>
  </si>
  <si>
    <t>-355549007</t>
  </si>
  <si>
    <t>13</t>
  </si>
  <si>
    <t>69311199</t>
  </si>
  <si>
    <t>geotextilie netkaná separační, ochranná, filtrační, drenážní PES(70%)+PP(30%) 300g/m2</t>
  </si>
  <si>
    <t>2061036646</t>
  </si>
  <si>
    <t>766</t>
  </si>
  <si>
    <t>Konstrukce truhlářské</t>
  </si>
  <si>
    <t>14</t>
  </si>
  <si>
    <t>636624285</t>
  </si>
  <si>
    <t xml:space="preserve">D+M trojitého pružného roštu </t>
  </si>
  <si>
    <t>-1425342721</t>
  </si>
  <si>
    <t xml:space="preserve">Poznámka k položce:_x000d_
skladba trojitého pr.roštu_x000d_
1-spodní rošt - březová exterierová  překliižka CP/CP (CP/C) 21 mm šíře 91 mm_x000d_
2-distační vrstvy pryž 6 mm+ překližka  9 mm_x000d_
3-horní rošt -březová exterierová překliižka CP/CP (CP/C) 21 mm šíře 91 mm</t>
  </si>
  <si>
    <t>657,03*1,03 'Přepočtené koeficientem množství</t>
  </si>
  <si>
    <t>15</t>
  </si>
  <si>
    <t>636624288.1</t>
  </si>
  <si>
    <t>D+M Mezerovitý záklop s osovou vzdáleností 302,5 mm (pro VLD podlahy)</t>
  </si>
  <si>
    <t>-987403688</t>
  </si>
  <si>
    <t>Poznámka k položce:_x000d_
 březová exterierová překliižka CP/CP (CP/C) 21 mm šíře 91 mm</t>
  </si>
  <si>
    <t>636624286.1</t>
  </si>
  <si>
    <t xml:space="preserve">D+M Podlaha sportovní palubová - velkoplošné lepené dílce, dubová řezaná dýha tl.4 mm lepená na 15 mm březové exterierové překližce </t>
  </si>
  <si>
    <t>-930809972</t>
  </si>
  <si>
    <t xml:space="preserve">Poznámka k položce:_x000d_
rozměr palubového dílce 2420 x191 x 19 mm_x000d_
dubová dýha tl 4 mm trojlamela anebo čtyřlamela_x000d_
březová exterierová překliižka CP/CP (CP/C) 15 mm_x000d_
</t>
  </si>
  <si>
    <t>17</t>
  </si>
  <si>
    <t>775801014</t>
  </si>
  <si>
    <t>Pružný rošt - příplatek za vyrovnávací dřevěné špalíky</t>
  </si>
  <si>
    <t>415839402</t>
  </si>
  <si>
    <t>657,03*1,05 'Přepočtené koeficientem množství</t>
  </si>
  <si>
    <t>768</t>
  </si>
  <si>
    <t>Sportovní vybavení</t>
  </si>
  <si>
    <t>18</t>
  </si>
  <si>
    <t>797670000</t>
  </si>
  <si>
    <t xml:space="preserve">Víčka pro vybavení do podlahy VLD - dodávka, montáž </t>
  </si>
  <si>
    <t>ks</t>
  </si>
  <si>
    <t>-1792855856</t>
  </si>
  <si>
    <t>Poznámka k položce:_x000d_
zakrytí pouzder volejbal a tenis</t>
  </si>
  <si>
    <t>775</t>
  </si>
  <si>
    <t>Podlahy skládané</t>
  </si>
  <si>
    <t>19</t>
  </si>
  <si>
    <t>775411810</t>
  </si>
  <si>
    <t>Demontáž soklíků nebo lišt dřevěných přibíjených do suti</t>
  </si>
  <si>
    <t>m</t>
  </si>
  <si>
    <t>1323928118</t>
  </si>
  <si>
    <t>36,3*2+18,1*2</t>
  </si>
  <si>
    <t>20</t>
  </si>
  <si>
    <t>775413411</t>
  </si>
  <si>
    <t>Montáž podlahové lišty obvodové připevněné mechanicky</t>
  </si>
  <si>
    <t>135928980</t>
  </si>
  <si>
    <t>61418113</t>
  </si>
  <si>
    <t>lišta podlahová dřevěná</t>
  </si>
  <si>
    <t>-168019657</t>
  </si>
  <si>
    <t>Poznámka k položce:_x000d_
lakovaná</t>
  </si>
  <si>
    <t>108,8*1,08 'Přepočtené koeficientem množství</t>
  </si>
  <si>
    <t>783</t>
  </si>
  <si>
    <t>Dokončovací práce - nátěry</t>
  </si>
  <si>
    <t>22</t>
  </si>
  <si>
    <t>783901201.1</t>
  </si>
  <si>
    <t>Hrubé broušení dřevěných podlah před provedením nátěru</t>
  </si>
  <si>
    <t>-770772362</t>
  </si>
  <si>
    <t>23</t>
  </si>
  <si>
    <t>783901203.1</t>
  </si>
  <si>
    <t>Jemné broušení dřevěných podlah před provedením nátěru</t>
  </si>
  <si>
    <t>-1513901980</t>
  </si>
  <si>
    <t>24</t>
  </si>
  <si>
    <t>783901403.1</t>
  </si>
  <si>
    <t>Vysátí dřevěných podlah před provedením nátěru</t>
  </si>
  <si>
    <t>-1387015374</t>
  </si>
  <si>
    <t>25</t>
  </si>
  <si>
    <t>783943101</t>
  </si>
  <si>
    <t>Napouštěcí základní jednonásobný akrylátový nátěr dřevěných podlah</t>
  </si>
  <si>
    <t>416660448</t>
  </si>
  <si>
    <t>Poznámka k položce:_x000d_
nanášení pomocí aplikátoru</t>
  </si>
  <si>
    <t>26</t>
  </si>
  <si>
    <t>783948211R0</t>
  </si>
  <si>
    <t>Lakovací nátěr podlah dřevěných sportovních (protiskluzný) vícenásobný s mezibroušením lakem transparentním polyuretanovým na vodní bázi bez zápachu</t>
  </si>
  <si>
    <t>321462150</t>
  </si>
  <si>
    <t>Poznámka k položce:_x000d_
100% poluretan,tři vrstvy_x000d_
nanášení pomocí aplikátoru</t>
  </si>
  <si>
    <t>27</t>
  </si>
  <si>
    <t>783998211</t>
  </si>
  <si>
    <t>Příplatek k cenám lakovacího nátěru dřevěné podlahy za vodorovné značení šířky do 50 mm</t>
  </si>
  <si>
    <t>-828501127</t>
  </si>
  <si>
    <t>154</t>
  </si>
  <si>
    <t>tenis-bílá (žlutá)- 5 cm</t>
  </si>
  <si>
    <t>84</t>
  </si>
  <si>
    <t>volejbal centrální - modrá- 5 cm</t>
  </si>
  <si>
    <t>258</t>
  </si>
  <si>
    <t>házená červená -5 cm</t>
  </si>
  <si>
    <t>207</t>
  </si>
  <si>
    <t xml:space="preserve">basketball  - bílá (černá)- 5 cm</t>
  </si>
  <si>
    <t>30*2</t>
  </si>
  <si>
    <t>florbal-brankoviště - žlutá (modrá) 5 cm</t>
  </si>
  <si>
    <t>100*3</t>
  </si>
  <si>
    <t>badminton 3 x zelená 4 cm</t>
  </si>
  <si>
    <t>Součet</t>
  </si>
  <si>
    <t>28</t>
  </si>
  <si>
    <t>783998211R01</t>
  </si>
  <si>
    <t>Příplatek k cenám lakovacího nátěru dřevěné podlahy za barevné rozlišení plochy</t>
  </si>
  <si>
    <t>2086662252</t>
  </si>
  <si>
    <t>18*9</t>
  </si>
  <si>
    <t>volejbal - oranžová/hnědá</t>
  </si>
  <si>
    <t>5,7,5*4,8*2*2</t>
  </si>
  <si>
    <t>basketbal -hnědá/modrá</t>
  </si>
  <si>
    <t>29</t>
  </si>
  <si>
    <t>783998221</t>
  </si>
  <si>
    <t>Příplatek k cenám lakovacího nátěru dřevěné podlahy za provedení barevného nátěru malých ploch</t>
  </si>
  <si>
    <t>jedn.</t>
  </si>
  <si>
    <t>983071870</t>
  </si>
  <si>
    <t>Poznámka k položce:_x000d_
logo objednatele ve středovém kruhu-tři barvy (modrá,bílá, žlutá)</t>
  </si>
  <si>
    <t>VN</t>
  </si>
  <si>
    <t>Vedlejší náklady</t>
  </si>
  <si>
    <t>30</t>
  </si>
  <si>
    <t>přeprava materiálů a stavebních kapacit+ nezměřitelné hodinové výkony, které nejsou součástí výše uvedených položek (demontáž a zpětná monntáž sportovního vybavení, demontáž a zpětná montáž části obkladů stěn)</t>
  </si>
  <si>
    <t>-</t>
  </si>
  <si>
    <t>454191518</t>
  </si>
  <si>
    <t>SEZNAM FIGUR</t>
  </si>
  <si>
    <t>Výměra</t>
  </si>
  <si>
    <t>T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</si>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</sst>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/>
    </xf>
    <xf numFmtId="167" fontId="38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26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29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35.25" customHeight="1">
      <c r="B23" s="21"/>
      <c r="C23" s="22"/>
      <c r="D23" s="22"/>
      <c r="E23" s="36" t="s">
        <v>37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38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39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40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41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42</v>
      </c>
      <c r="E29" s="47"/>
      <c r="F29" s="32" t="s">
        <v>43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44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45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46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47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48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49</v>
      </c>
      <c r="U35" s="54"/>
      <c r="V35" s="54"/>
      <c r="W35" s="54"/>
      <c r="X35" s="56" t="s">
        <v>50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51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52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53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54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53</v>
      </c>
      <c r="AI60" s="42"/>
      <c r="AJ60" s="42"/>
      <c r="AK60" s="42"/>
      <c r="AL60" s="42"/>
      <c r="AM60" s="64" t="s">
        <v>54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55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56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53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54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53</v>
      </c>
      <c r="AI75" s="42"/>
      <c r="AJ75" s="42"/>
      <c r="AK75" s="42"/>
      <c r="AL75" s="42"/>
      <c r="AM75" s="64" t="s">
        <v>54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57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OKRISKY_260114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podlahy velké tělocvičny-kompletní rekonstrukce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Okříšky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15. 1. 2026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Městys Okříšky, Jihlavská 1; 67521 Okříšky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32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58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30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59</v>
      </c>
      <c r="D92" s="94"/>
      <c r="E92" s="94"/>
      <c r="F92" s="94"/>
      <c r="G92" s="94"/>
      <c r="H92" s="95"/>
      <c r="I92" s="96" t="s">
        <v>60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61</v>
      </c>
      <c r="AH92" s="94"/>
      <c r="AI92" s="94"/>
      <c r="AJ92" s="94"/>
      <c r="AK92" s="94"/>
      <c r="AL92" s="94"/>
      <c r="AM92" s="94"/>
      <c r="AN92" s="96" t="s">
        <v>62</v>
      </c>
      <c r="AO92" s="94"/>
      <c r="AP92" s="98"/>
      <c r="AQ92" s="99" t="s">
        <v>63</v>
      </c>
      <c r="AR92" s="44"/>
      <c r="AS92" s="100" t="s">
        <v>64</v>
      </c>
      <c r="AT92" s="101" t="s">
        <v>65</v>
      </c>
      <c r="AU92" s="101" t="s">
        <v>66</v>
      </c>
      <c r="AV92" s="101" t="s">
        <v>67</v>
      </c>
      <c r="AW92" s="101" t="s">
        <v>68</v>
      </c>
      <c r="AX92" s="101" t="s">
        <v>69</v>
      </c>
      <c r="AY92" s="101" t="s">
        <v>70</v>
      </c>
      <c r="AZ92" s="101" t="s">
        <v>71</v>
      </c>
      <c r="BA92" s="101" t="s">
        <v>72</v>
      </c>
      <c r="BB92" s="101" t="s">
        <v>73</v>
      </c>
      <c r="BC92" s="101" t="s">
        <v>74</v>
      </c>
      <c r="BD92" s="102" t="s">
        <v>75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76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77</v>
      </c>
      <c r="BT94" s="117" t="s">
        <v>78</v>
      </c>
      <c r="BV94" s="117" t="s">
        <v>79</v>
      </c>
      <c r="BW94" s="117" t="s">
        <v>5</v>
      </c>
      <c r="BX94" s="117" t="s">
        <v>80</v>
      </c>
      <c r="CL94" s="117" t="s">
        <v>1</v>
      </c>
    </row>
    <row r="95" s="7" customFormat="1" ht="37.5" customHeight="1">
      <c r="A95" s="118" t="s">
        <v>81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'OKRISKY_260114 - Oprava p...'!J28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82</v>
      </c>
      <c r="AR95" s="125"/>
      <c r="AS95" s="126">
        <v>0</v>
      </c>
      <c r="AT95" s="127">
        <f>ROUND(SUM(AV95:AW95),2)</f>
        <v>0</v>
      </c>
      <c r="AU95" s="128">
        <f>'OKRISKY_260114 - Oprava p...'!P123</f>
        <v>0</v>
      </c>
      <c r="AV95" s="127">
        <f>'OKRISKY_260114 - Oprava p...'!J31</f>
        <v>0</v>
      </c>
      <c r="AW95" s="127">
        <f>'OKRISKY_260114 - Oprava p...'!J32</f>
        <v>0</v>
      </c>
      <c r="AX95" s="127">
        <f>'OKRISKY_260114 - Oprava p...'!J33</f>
        <v>0</v>
      </c>
      <c r="AY95" s="127">
        <f>'OKRISKY_260114 - Oprava p...'!J34</f>
        <v>0</v>
      </c>
      <c r="AZ95" s="127">
        <f>'OKRISKY_260114 - Oprava p...'!F31</f>
        <v>0</v>
      </c>
      <c r="BA95" s="127">
        <f>'OKRISKY_260114 - Oprava p...'!F32</f>
        <v>0</v>
      </c>
      <c r="BB95" s="127">
        <f>'OKRISKY_260114 - Oprava p...'!F33</f>
        <v>0</v>
      </c>
      <c r="BC95" s="127">
        <f>'OKRISKY_260114 - Oprava p...'!F34</f>
        <v>0</v>
      </c>
      <c r="BD95" s="129">
        <f>'OKRISKY_260114 - Oprava p...'!F35</f>
        <v>0</v>
      </c>
      <c r="BE95" s="7"/>
      <c r="BT95" s="130" t="s">
        <v>83</v>
      </c>
      <c r="BU95" s="130" t="s">
        <v>84</v>
      </c>
      <c r="BV95" s="130" t="s">
        <v>79</v>
      </c>
      <c r="BW95" s="130" t="s">
        <v>5</v>
      </c>
      <c r="BX95" s="130" t="s">
        <v>80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lSA3EcvsrPbd0AH4jqBXG9nfFq7Er2OgjhRdxYsrMm85kRj0KqnlqtuCTdtiIpB8HvqhqyMqRVbktCTYUP5Cxw==" hashValue="v2ruonVbZs2Kc7o4y2o3cn972DIcKBdbtB+JP01V8DTFLUHQYCe20CEAHPoEiCQWKavjgied6eM18dpqAVkrOg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OKRISKY_260114 - Oprava p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  <c r="AZ2" s="131" t="s">
        <v>85</v>
      </c>
      <c r="BA2" s="131" t="s">
        <v>86</v>
      </c>
      <c r="BB2" s="131" t="s">
        <v>1</v>
      </c>
      <c r="BC2" s="131" t="s">
        <v>87</v>
      </c>
      <c r="BD2" s="131" t="s">
        <v>88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0"/>
      <c r="AT3" s="17" t="s">
        <v>88</v>
      </c>
    </row>
    <row r="4" s="1" customFormat="1" ht="24.96" customHeight="1">
      <c r="B4" s="20"/>
      <c r="D4" s="134" t="s">
        <v>89</v>
      </c>
      <c r="L4" s="20"/>
      <c r="M4" s="135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38"/>
      <c r="B6" s="44"/>
      <c r="C6" s="38"/>
      <c r="D6" s="136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16.5" customHeight="1">
      <c r="A7" s="38"/>
      <c r="B7" s="44"/>
      <c r="C7" s="38"/>
      <c r="D7" s="38"/>
      <c r="E7" s="137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4"/>
      <c r="C9" s="38"/>
      <c r="D9" s="136" t="s">
        <v>18</v>
      </c>
      <c r="E9" s="38"/>
      <c r="F9" s="138" t="s">
        <v>1</v>
      </c>
      <c r="G9" s="38"/>
      <c r="H9" s="38"/>
      <c r="I9" s="136" t="s">
        <v>19</v>
      </c>
      <c r="J9" s="138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36" t="s">
        <v>20</v>
      </c>
      <c r="E10" s="38"/>
      <c r="F10" s="138" t="s">
        <v>21</v>
      </c>
      <c r="G10" s="38"/>
      <c r="H10" s="38"/>
      <c r="I10" s="136" t="s">
        <v>22</v>
      </c>
      <c r="J10" s="139" t="str">
        <f>'Rekapitulace stavby'!AN8</f>
        <v>15. 1. 2026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6" t="s">
        <v>24</v>
      </c>
      <c r="E12" s="38"/>
      <c r="F12" s="38"/>
      <c r="G12" s="38"/>
      <c r="H12" s="38"/>
      <c r="I12" s="136" t="s">
        <v>25</v>
      </c>
      <c r="J12" s="138" t="s">
        <v>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8" t="s">
        <v>27</v>
      </c>
      <c r="F13" s="38"/>
      <c r="G13" s="38"/>
      <c r="H13" s="38"/>
      <c r="I13" s="136" t="s">
        <v>28</v>
      </c>
      <c r="J13" s="138" t="s">
        <v>29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36" t="s">
        <v>30</v>
      </c>
      <c r="E15" s="38"/>
      <c r="F15" s="38"/>
      <c r="G15" s="38"/>
      <c r="H15" s="38"/>
      <c r="I15" s="136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8"/>
      <c r="G16" s="138"/>
      <c r="H16" s="138"/>
      <c r="I16" s="136" t="s">
        <v>28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36" t="s">
        <v>32</v>
      </c>
      <c r="E18" s="38"/>
      <c r="F18" s="38"/>
      <c r="G18" s="38"/>
      <c r="H18" s="38"/>
      <c r="I18" s="136" t="s">
        <v>25</v>
      </c>
      <c r="J18" s="138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8" t="str">
        <f>IF('Rekapitulace stavby'!E17="","",'Rekapitulace stavby'!E17)</f>
        <v xml:space="preserve"> </v>
      </c>
      <c r="F19" s="38"/>
      <c r="G19" s="38"/>
      <c r="H19" s="38"/>
      <c r="I19" s="136" t="s">
        <v>28</v>
      </c>
      <c r="J19" s="138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36" t="s">
        <v>35</v>
      </c>
      <c r="E21" s="38"/>
      <c r="F21" s="38"/>
      <c r="G21" s="38"/>
      <c r="H21" s="38"/>
      <c r="I21" s="136" t="s">
        <v>25</v>
      </c>
      <c r="J21" s="138" t="str">
        <f>IF('Rekapitulace stavby'!AN19="","",'Rekapitulace stavby'!AN19)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8" t="str">
        <f>IF('Rekapitulace stavby'!E20="","",'Rekapitulace stavby'!E20)</f>
        <v xml:space="preserve"> </v>
      </c>
      <c r="F22" s="38"/>
      <c r="G22" s="38"/>
      <c r="H22" s="38"/>
      <c r="I22" s="136" t="s">
        <v>28</v>
      </c>
      <c r="J22" s="138" t="str">
        <f>IF('Rekapitulace stavby'!AN20="","",'Rekapitulace stavby'!AN20)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36" t="s">
        <v>36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47.25" customHeight="1">
      <c r="A25" s="140"/>
      <c r="B25" s="141"/>
      <c r="C25" s="140"/>
      <c r="D25" s="140"/>
      <c r="E25" s="142" t="s">
        <v>90</v>
      </c>
      <c r="F25" s="142"/>
      <c r="G25" s="142"/>
      <c r="H25" s="142"/>
      <c r="I25" s="140"/>
      <c r="J25" s="140"/>
      <c r="K25" s="140"/>
      <c r="L25" s="143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44"/>
      <c r="E27" s="144"/>
      <c r="F27" s="144"/>
      <c r="G27" s="144"/>
      <c r="H27" s="144"/>
      <c r="I27" s="144"/>
      <c r="J27" s="144"/>
      <c r="K27" s="144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45" t="s">
        <v>38</v>
      </c>
      <c r="E28" s="38"/>
      <c r="F28" s="38"/>
      <c r="G28" s="38"/>
      <c r="H28" s="38"/>
      <c r="I28" s="38"/>
      <c r="J28" s="146">
        <f>ROUND(J123,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4"/>
      <c r="E29" s="144"/>
      <c r="F29" s="144"/>
      <c r="G29" s="144"/>
      <c r="H29" s="144"/>
      <c r="I29" s="144"/>
      <c r="J29" s="144"/>
      <c r="K29" s="144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47" t="s">
        <v>40</v>
      </c>
      <c r="G30" s="38"/>
      <c r="H30" s="38"/>
      <c r="I30" s="147" t="s">
        <v>39</v>
      </c>
      <c r="J30" s="147" t="s">
        <v>41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8" t="s">
        <v>42</v>
      </c>
      <c r="E31" s="136" t="s">
        <v>43</v>
      </c>
      <c r="F31" s="149">
        <f>ROUND((SUM(BE123:BE215)),  2)</f>
        <v>0</v>
      </c>
      <c r="G31" s="38"/>
      <c r="H31" s="38"/>
      <c r="I31" s="150">
        <v>0.20999999999999999</v>
      </c>
      <c r="J31" s="149">
        <f>ROUND(((SUM(BE123:BE215))*I31),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36" t="s">
        <v>44</v>
      </c>
      <c r="F32" s="149">
        <f>ROUND((SUM(BF123:BF215)),  2)</f>
        <v>0</v>
      </c>
      <c r="G32" s="38"/>
      <c r="H32" s="38"/>
      <c r="I32" s="150">
        <v>0.12</v>
      </c>
      <c r="J32" s="149">
        <f>ROUND(((SUM(BF123:BF215))*I32),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6" t="s">
        <v>45</v>
      </c>
      <c r="F33" s="149">
        <f>ROUND((SUM(BG123:BG215)),  2)</f>
        <v>0</v>
      </c>
      <c r="G33" s="38"/>
      <c r="H33" s="38"/>
      <c r="I33" s="150">
        <v>0.20999999999999999</v>
      </c>
      <c r="J33" s="149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6" t="s">
        <v>46</v>
      </c>
      <c r="F34" s="149">
        <f>ROUND((SUM(BH123:BH215)),  2)</f>
        <v>0</v>
      </c>
      <c r="G34" s="38"/>
      <c r="H34" s="38"/>
      <c r="I34" s="150">
        <v>0.12</v>
      </c>
      <c r="J34" s="149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6" t="s">
        <v>47</v>
      </c>
      <c r="F35" s="149">
        <f>ROUND((SUM(BI123:BI215)),  2)</f>
        <v>0</v>
      </c>
      <c r="G35" s="38"/>
      <c r="H35" s="38"/>
      <c r="I35" s="150">
        <v>0</v>
      </c>
      <c r="J35" s="149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51"/>
      <c r="D37" s="152" t="s">
        <v>48</v>
      </c>
      <c r="E37" s="153"/>
      <c r="F37" s="153"/>
      <c r="G37" s="154" t="s">
        <v>49</v>
      </c>
      <c r="H37" s="155" t="s">
        <v>50</v>
      </c>
      <c r="I37" s="153"/>
      <c r="J37" s="156">
        <f>SUM(J28:J35)</f>
        <v>0</v>
      </c>
      <c r="K37" s="157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8" t="s">
        <v>51</v>
      </c>
      <c r="E50" s="159"/>
      <c r="F50" s="159"/>
      <c r="G50" s="158" t="s">
        <v>52</v>
      </c>
      <c r="H50" s="159"/>
      <c r="I50" s="159"/>
      <c r="J50" s="159"/>
      <c r="K50" s="159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0" t="s">
        <v>53</v>
      </c>
      <c r="E61" s="161"/>
      <c r="F61" s="162" t="s">
        <v>54</v>
      </c>
      <c r="G61" s="160" t="s">
        <v>53</v>
      </c>
      <c r="H61" s="161"/>
      <c r="I61" s="161"/>
      <c r="J61" s="163" t="s">
        <v>54</v>
      </c>
      <c r="K61" s="161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8" t="s">
        <v>55</v>
      </c>
      <c r="E65" s="164"/>
      <c r="F65" s="164"/>
      <c r="G65" s="158" t="s">
        <v>56</v>
      </c>
      <c r="H65" s="164"/>
      <c r="I65" s="164"/>
      <c r="J65" s="164"/>
      <c r="K65" s="164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0" t="s">
        <v>53</v>
      </c>
      <c r="E76" s="161"/>
      <c r="F76" s="162" t="s">
        <v>54</v>
      </c>
      <c r="G76" s="160" t="s">
        <v>53</v>
      </c>
      <c r="H76" s="161"/>
      <c r="I76" s="161"/>
      <c r="J76" s="163" t="s">
        <v>54</v>
      </c>
      <c r="K76" s="161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91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76" t="str">
        <f>E7</f>
        <v>Oprava podlahy velké tělocvičny-kompletní rekonstrukce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20</v>
      </c>
      <c r="D87" s="40"/>
      <c r="E87" s="40"/>
      <c r="F87" s="27" t="str">
        <f>F10</f>
        <v>Okříšky</v>
      </c>
      <c r="G87" s="40"/>
      <c r="H87" s="40"/>
      <c r="I87" s="32" t="s">
        <v>22</v>
      </c>
      <c r="J87" s="79" t="str">
        <f>IF(J10="","",J10)</f>
        <v>15. 1. 2026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15" customHeight="1">
      <c r="A89" s="38"/>
      <c r="B89" s="39"/>
      <c r="C89" s="32" t="s">
        <v>24</v>
      </c>
      <c r="D89" s="40"/>
      <c r="E89" s="40"/>
      <c r="F89" s="27" t="str">
        <f>E13</f>
        <v>Městys Okříšky, Jihlavská 1; 67521 Okříšky</v>
      </c>
      <c r="G89" s="40"/>
      <c r="H89" s="40"/>
      <c r="I89" s="32" t="s">
        <v>32</v>
      </c>
      <c r="J89" s="36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30</v>
      </c>
      <c r="D90" s="40"/>
      <c r="E90" s="40"/>
      <c r="F90" s="27" t="str">
        <f>IF(E16="","",E16)</f>
        <v>Vyplň údaj</v>
      </c>
      <c r="G90" s="40"/>
      <c r="H90" s="40"/>
      <c r="I90" s="32" t="s">
        <v>35</v>
      </c>
      <c r="J90" s="36" t="str">
        <f>E22</f>
        <v xml:space="preserve"> 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9.28" customHeight="1">
      <c r="A92" s="38"/>
      <c r="B92" s="39"/>
      <c r="C92" s="169" t="s">
        <v>92</v>
      </c>
      <c r="D92" s="170"/>
      <c r="E92" s="170"/>
      <c r="F92" s="170"/>
      <c r="G92" s="170"/>
      <c r="H92" s="170"/>
      <c r="I92" s="170"/>
      <c r="J92" s="171" t="s">
        <v>93</v>
      </c>
      <c r="K92" s="17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2.8" customHeight="1">
      <c r="A94" s="38"/>
      <c r="B94" s="39"/>
      <c r="C94" s="172" t="s">
        <v>94</v>
      </c>
      <c r="D94" s="40"/>
      <c r="E94" s="40"/>
      <c r="F94" s="40"/>
      <c r="G94" s="40"/>
      <c r="H94" s="40"/>
      <c r="I94" s="40"/>
      <c r="J94" s="110">
        <f>J123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95</v>
      </c>
    </row>
    <row r="95" s="9" customFormat="1" ht="24.96" customHeight="1">
      <c r="A95" s="9"/>
      <c r="B95" s="173"/>
      <c r="C95" s="174"/>
      <c r="D95" s="175" t="s">
        <v>96</v>
      </c>
      <c r="E95" s="176"/>
      <c r="F95" s="176"/>
      <c r="G95" s="176"/>
      <c r="H95" s="176"/>
      <c r="I95" s="176"/>
      <c r="J95" s="177">
        <f>J124</f>
        <v>0</v>
      </c>
      <c r="K95" s="174"/>
      <c r="L95" s="17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9"/>
      <c r="C96" s="180"/>
      <c r="D96" s="181" t="s">
        <v>97</v>
      </c>
      <c r="E96" s="182"/>
      <c r="F96" s="182"/>
      <c r="G96" s="182"/>
      <c r="H96" s="182"/>
      <c r="I96" s="182"/>
      <c r="J96" s="183">
        <f>J125</f>
        <v>0</v>
      </c>
      <c r="K96" s="180"/>
      <c r="L96" s="184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9"/>
      <c r="C97" s="180"/>
      <c r="D97" s="181" t="s">
        <v>98</v>
      </c>
      <c r="E97" s="182"/>
      <c r="F97" s="182"/>
      <c r="G97" s="182"/>
      <c r="H97" s="182"/>
      <c r="I97" s="182"/>
      <c r="J97" s="183">
        <f>J129</f>
        <v>0</v>
      </c>
      <c r="K97" s="180"/>
      <c r="L97" s="184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9"/>
      <c r="C98" s="180"/>
      <c r="D98" s="181" t="s">
        <v>99</v>
      </c>
      <c r="E98" s="182"/>
      <c r="F98" s="182"/>
      <c r="G98" s="182"/>
      <c r="H98" s="182"/>
      <c r="I98" s="182"/>
      <c r="J98" s="183">
        <f>J133</f>
        <v>0</v>
      </c>
      <c r="K98" s="180"/>
      <c r="L98" s="18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3"/>
      <c r="C99" s="174"/>
      <c r="D99" s="175" t="s">
        <v>100</v>
      </c>
      <c r="E99" s="176"/>
      <c r="F99" s="176"/>
      <c r="G99" s="176"/>
      <c r="H99" s="176"/>
      <c r="I99" s="176"/>
      <c r="J99" s="177">
        <f>J141</f>
        <v>0</v>
      </c>
      <c r="K99" s="174"/>
      <c r="L99" s="17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9"/>
      <c r="C100" s="180"/>
      <c r="D100" s="181" t="s">
        <v>101</v>
      </c>
      <c r="E100" s="182"/>
      <c r="F100" s="182"/>
      <c r="G100" s="182"/>
      <c r="H100" s="182"/>
      <c r="I100" s="182"/>
      <c r="J100" s="183">
        <f>J142</f>
        <v>0</v>
      </c>
      <c r="K100" s="180"/>
      <c r="L100" s="18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9"/>
      <c r="C101" s="180"/>
      <c r="D101" s="181" t="s">
        <v>102</v>
      </c>
      <c r="E101" s="182"/>
      <c r="F101" s="182"/>
      <c r="G101" s="182"/>
      <c r="H101" s="182"/>
      <c r="I101" s="182"/>
      <c r="J101" s="183">
        <f>J157</f>
        <v>0</v>
      </c>
      <c r="K101" s="180"/>
      <c r="L101" s="18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9"/>
      <c r="C102" s="180"/>
      <c r="D102" s="181" t="s">
        <v>103</v>
      </c>
      <c r="E102" s="182"/>
      <c r="F102" s="182"/>
      <c r="G102" s="182"/>
      <c r="H102" s="182"/>
      <c r="I102" s="182"/>
      <c r="J102" s="183">
        <f>J172</f>
        <v>0</v>
      </c>
      <c r="K102" s="180"/>
      <c r="L102" s="18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9"/>
      <c r="C103" s="180"/>
      <c r="D103" s="181" t="s">
        <v>104</v>
      </c>
      <c r="E103" s="182"/>
      <c r="F103" s="182"/>
      <c r="G103" s="182"/>
      <c r="H103" s="182"/>
      <c r="I103" s="182"/>
      <c r="J103" s="183">
        <f>J175</f>
        <v>0</v>
      </c>
      <c r="K103" s="180"/>
      <c r="L103" s="18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9"/>
      <c r="C104" s="180"/>
      <c r="D104" s="181" t="s">
        <v>105</v>
      </c>
      <c r="E104" s="182"/>
      <c r="F104" s="182"/>
      <c r="G104" s="182"/>
      <c r="H104" s="182"/>
      <c r="I104" s="182"/>
      <c r="J104" s="183">
        <f>J182</f>
        <v>0</v>
      </c>
      <c r="K104" s="180"/>
      <c r="L104" s="184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3"/>
      <c r="C105" s="174"/>
      <c r="D105" s="175" t="s">
        <v>106</v>
      </c>
      <c r="E105" s="176"/>
      <c r="F105" s="176"/>
      <c r="G105" s="176"/>
      <c r="H105" s="176"/>
      <c r="I105" s="176"/>
      <c r="J105" s="177">
        <f>J214</f>
        <v>0</v>
      </c>
      <c r="K105" s="174"/>
      <c r="L105" s="178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107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E7</f>
        <v>Oprava podlahy velké tělocvičny-kompletní rekonstrukce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F10</f>
        <v>Okříšky</v>
      </c>
      <c r="G117" s="40"/>
      <c r="H117" s="40"/>
      <c r="I117" s="32" t="s">
        <v>22</v>
      </c>
      <c r="J117" s="79" t="str">
        <f>IF(J10="","",J10)</f>
        <v>15. 1. 2026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E13</f>
        <v>Městys Okříšky, Jihlavská 1; 67521 Okříšky</v>
      </c>
      <c r="G119" s="40"/>
      <c r="H119" s="40"/>
      <c r="I119" s="32" t="s">
        <v>32</v>
      </c>
      <c r="J119" s="36" t="str">
        <f>E19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30</v>
      </c>
      <c r="D120" s="40"/>
      <c r="E120" s="40"/>
      <c r="F120" s="27" t="str">
        <f>IF(E16="","",E16)</f>
        <v>Vyplň údaj</v>
      </c>
      <c r="G120" s="40"/>
      <c r="H120" s="40"/>
      <c r="I120" s="32" t="s">
        <v>35</v>
      </c>
      <c r="J120" s="36" t="str">
        <f>E22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85"/>
      <c r="B122" s="186"/>
      <c r="C122" s="187" t="s">
        <v>108</v>
      </c>
      <c r="D122" s="188" t="s">
        <v>63</v>
      </c>
      <c r="E122" s="188" t="s">
        <v>59</v>
      </c>
      <c r="F122" s="188" t="s">
        <v>60</v>
      </c>
      <c r="G122" s="188" t="s">
        <v>109</v>
      </c>
      <c r="H122" s="188" t="s">
        <v>110</v>
      </c>
      <c r="I122" s="188" t="s">
        <v>111</v>
      </c>
      <c r="J122" s="189" t="s">
        <v>93</v>
      </c>
      <c r="K122" s="190" t="s">
        <v>112</v>
      </c>
      <c r="L122" s="191"/>
      <c r="M122" s="100" t="s">
        <v>1</v>
      </c>
      <c r="N122" s="101" t="s">
        <v>42</v>
      </c>
      <c r="O122" s="101" t="s">
        <v>113</v>
      </c>
      <c r="P122" s="101" t="s">
        <v>114</v>
      </c>
      <c r="Q122" s="101" t="s">
        <v>115</v>
      </c>
      <c r="R122" s="101" t="s">
        <v>116</v>
      </c>
      <c r="S122" s="101" t="s">
        <v>117</v>
      </c>
      <c r="T122" s="102" t="s">
        <v>118</v>
      </c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</row>
    <row r="123" s="2" customFormat="1" ht="22.8" customHeight="1">
      <c r="A123" s="38"/>
      <c r="B123" s="39"/>
      <c r="C123" s="107" t="s">
        <v>119</v>
      </c>
      <c r="D123" s="40"/>
      <c r="E123" s="40"/>
      <c r="F123" s="40"/>
      <c r="G123" s="40"/>
      <c r="H123" s="40"/>
      <c r="I123" s="40"/>
      <c r="J123" s="192">
        <f>BK123</f>
        <v>0</v>
      </c>
      <c r="K123" s="40"/>
      <c r="L123" s="44"/>
      <c r="M123" s="103"/>
      <c r="N123" s="193"/>
      <c r="O123" s="104"/>
      <c r="P123" s="194">
        <f>P124+P141+P214</f>
        <v>0</v>
      </c>
      <c r="Q123" s="104"/>
      <c r="R123" s="194">
        <f>R124+R141+R214</f>
        <v>19.619289159999997</v>
      </c>
      <c r="S123" s="104"/>
      <c r="T123" s="195">
        <f>T124+T141+T214</f>
        <v>19.819699999999997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77</v>
      </c>
      <c r="AU123" s="17" t="s">
        <v>95</v>
      </c>
      <c r="BK123" s="196">
        <f>BK124+BK141+BK214</f>
        <v>0</v>
      </c>
    </row>
    <row r="124" s="12" customFormat="1" ht="25.92" customHeight="1">
      <c r="A124" s="12"/>
      <c r="B124" s="197"/>
      <c r="C124" s="198"/>
      <c r="D124" s="199" t="s">
        <v>77</v>
      </c>
      <c r="E124" s="200" t="s">
        <v>120</v>
      </c>
      <c r="F124" s="200" t="s">
        <v>121</v>
      </c>
      <c r="G124" s="198"/>
      <c r="H124" s="198"/>
      <c r="I124" s="201"/>
      <c r="J124" s="202">
        <f>BK124</f>
        <v>0</v>
      </c>
      <c r="K124" s="198"/>
      <c r="L124" s="203"/>
      <c r="M124" s="204"/>
      <c r="N124" s="205"/>
      <c r="O124" s="205"/>
      <c r="P124" s="206">
        <f>P125+P129+P133</f>
        <v>0</v>
      </c>
      <c r="Q124" s="205"/>
      <c r="R124" s="206">
        <f>R125+R129+R133</f>
        <v>0</v>
      </c>
      <c r="S124" s="205"/>
      <c r="T124" s="207">
        <f>T125+T129+T133</f>
        <v>19.710899999999999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08" t="s">
        <v>83</v>
      </c>
      <c r="AT124" s="209" t="s">
        <v>77</v>
      </c>
      <c r="AU124" s="209" t="s">
        <v>78</v>
      </c>
      <c r="AY124" s="208" t="s">
        <v>122</v>
      </c>
      <c r="BK124" s="210">
        <f>BK125+BK129+BK133</f>
        <v>0</v>
      </c>
    </row>
    <row r="125" s="12" customFormat="1" ht="22.8" customHeight="1">
      <c r="A125" s="12"/>
      <c r="B125" s="197"/>
      <c r="C125" s="198"/>
      <c r="D125" s="199" t="s">
        <v>77</v>
      </c>
      <c r="E125" s="211" t="s">
        <v>123</v>
      </c>
      <c r="F125" s="211" t="s">
        <v>124</v>
      </c>
      <c r="G125" s="198"/>
      <c r="H125" s="198"/>
      <c r="I125" s="201"/>
      <c r="J125" s="212">
        <f>BK125</f>
        <v>0</v>
      </c>
      <c r="K125" s="198"/>
      <c r="L125" s="203"/>
      <c r="M125" s="204"/>
      <c r="N125" s="205"/>
      <c r="O125" s="205"/>
      <c r="P125" s="206">
        <f>SUM(P126:P128)</f>
        <v>0</v>
      </c>
      <c r="Q125" s="205"/>
      <c r="R125" s="206">
        <f>SUM(R126:R128)</f>
        <v>0</v>
      </c>
      <c r="S125" s="205"/>
      <c r="T125" s="207">
        <f>SUM(T126:T128)</f>
        <v>19.710899999999999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08" t="s">
        <v>83</v>
      </c>
      <c r="AT125" s="209" t="s">
        <v>77</v>
      </c>
      <c r="AU125" s="209" t="s">
        <v>83</v>
      </c>
      <c r="AY125" s="208" t="s">
        <v>122</v>
      </c>
      <c r="BK125" s="210">
        <f>SUM(BK126:BK128)</f>
        <v>0</v>
      </c>
    </row>
    <row r="126" s="2" customFormat="1" ht="24.15" customHeight="1">
      <c r="A126" s="38"/>
      <c r="B126" s="39"/>
      <c r="C126" s="213" t="s">
        <v>83</v>
      </c>
      <c r="D126" s="213" t="s">
        <v>125</v>
      </c>
      <c r="E126" s="214" t="s">
        <v>126</v>
      </c>
      <c r="F126" s="215" t="s">
        <v>127</v>
      </c>
      <c r="G126" s="216" t="s">
        <v>128</v>
      </c>
      <c r="H126" s="217">
        <v>657.02999999999997</v>
      </c>
      <c r="I126" s="218"/>
      <c r="J126" s="219">
        <f>ROUND(I126*H126,2)</f>
        <v>0</v>
      </c>
      <c r="K126" s="220"/>
      <c r="L126" s="44"/>
      <c r="M126" s="221" t="s">
        <v>1</v>
      </c>
      <c r="N126" s="222" t="s">
        <v>43</v>
      </c>
      <c r="O126" s="91"/>
      <c r="P126" s="223">
        <f>O126*H126</f>
        <v>0</v>
      </c>
      <c r="Q126" s="223">
        <v>0</v>
      </c>
      <c r="R126" s="223">
        <f>Q126*H126</f>
        <v>0</v>
      </c>
      <c r="S126" s="223">
        <v>0.029999999999999999</v>
      </c>
      <c r="T126" s="224">
        <f>S126*H126</f>
        <v>19.710899999999999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5" t="s">
        <v>129</v>
      </c>
      <c r="AT126" s="225" t="s">
        <v>125</v>
      </c>
      <c r="AU126" s="225" t="s">
        <v>88</v>
      </c>
      <c r="AY126" s="17" t="s">
        <v>122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17" t="s">
        <v>83</v>
      </c>
      <c r="BK126" s="226">
        <f>ROUND(I126*H126,2)</f>
        <v>0</v>
      </c>
      <c r="BL126" s="17" t="s">
        <v>129</v>
      </c>
      <c r="BM126" s="225" t="s">
        <v>130</v>
      </c>
    </row>
    <row r="127" s="2" customFormat="1">
      <c r="A127" s="38"/>
      <c r="B127" s="39"/>
      <c r="C127" s="40"/>
      <c r="D127" s="227" t="s">
        <v>131</v>
      </c>
      <c r="E127" s="40"/>
      <c r="F127" s="228" t="s">
        <v>132</v>
      </c>
      <c r="G127" s="40"/>
      <c r="H127" s="40"/>
      <c r="I127" s="229"/>
      <c r="J127" s="40"/>
      <c r="K127" s="40"/>
      <c r="L127" s="44"/>
      <c r="M127" s="230"/>
      <c r="N127" s="231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131</v>
      </c>
      <c r="AU127" s="17" t="s">
        <v>88</v>
      </c>
    </row>
    <row r="128" s="13" customFormat="1">
      <c r="A128" s="13"/>
      <c r="B128" s="232"/>
      <c r="C128" s="233"/>
      <c r="D128" s="227" t="s">
        <v>133</v>
      </c>
      <c r="E128" s="234" t="s">
        <v>1</v>
      </c>
      <c r="F128" s="235" t="s">
        <v>85</v>
      </c>
      <c r="G128" s="233"/>
      <c r="H128" s="236">
        <v>657.02999999999997</v>
      </c>
      <c r="I128" s="237"/>
      <c r="J128" s="233"/>
      <c r="K128" s="233"/>
      <c r="L128" s="238"/>
      <c r="M128" s="239"/>
      <c r="N128" s="240"/>
      <c r="O128" s="240"/>
      <c r="P128" s="240"/>
      <c r="Q128" s="240"/>
      <c r="R128" s="240"/>
      <c r="S128" s="240"/>
      <c r="T128" s="24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2" t="s">
        <v>133</v>
      </c>
      <c r="AU128" s="242" t="s">
        <v>88</v>
      </c>
      <c r="AV128" s="13" t="s">
        <v>88</v>
      </c>
      <c r="AW128" s="13" t="s">
        <v>34</v>
      </c>
      <c r="AX128" s="13" t="s">
        <v>83</v>
      </c>
      <c r="AY128" s="242" t="s">
        <v>122</v>
      </c>
    </row>
    <row r="129" s="12" customFormat="1" ht="22.8" customHeight="1">
      <c r="A129" s="12"/>
      <c r="B129" s="197"/>
      <c r="C129" s="198"/>
      <c r="D129" s="199" t="s">
        <v>77</v>
      </c>
      <c r="E129" s="211" t="s">
        <v>134</v>
      </c>
      <c r="F129" s="211" t="s">
        <v>135</v>
      </c>
      <c r="G129" s="198"/>
      <c r="H129" s="198"/>
      <c r="I129" s="201"/>
      <c r="J129" s="212">
        <f>BK129</f>
        <v>0</v>
      </c>
      <c r="K129" s="198"/>
      <c r="L129" s="203"/>
      <c r="M129" s="204"/>
      <c r="N129" s="205"/>
      <c r="O129" s="205"/>
      <c r="P129" s="206">
        <f>SUM(P130:P132)</f>
        <v>0</v>
      </c>
      <c r="Q129" s="205"/>
      <c r="R129" s="206">
        <f>SUM(R130:R132)</f>
        <v>0</v>
      </c>
      <c r="S129" s="205"/>
      <c r="T129" s="207">
        <f>SUM(T130:T132)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08" t="s">
        <v>83</v>
      </c>
      <c r="AT129" s="209" t="s">
        <v>77</v>
      </c>
      <c r="AU129" s="209" t="s">
        <v>83</v>
      </c>
      <c r="AY129" s="208" t="s">
        <v>122</v>
      </c>
      <c r="BK129" s="210">
        <f>SUM(BK130:BK132)</f>
        <v>0</v>
      </c>
    </row>
    <row r="130" s="2" customFormat="1" ht="16.5" customHeight="1">
      <c r="A130" s="38"/>
      <c r="B130" s="39"/>
      <c r="C130" s="213" t="s">
        <v>88</v>
      </c>
      <c r="D130" s="213" t="s">
        <v>125</v>
      </c>
      <c r="E130" s="214" t="s">
        <v>136</v>
      </c>
      <c r="F130" s="215" t="s">
        <v>137</v>
      </c>
      <c r="G130" s="216" t="s">
        <v>128</v>
      </c>
      <c r="H130" s="217">
        <v>657.02999999999997</v>
      </c>
      <c r="I130" s="218"/>
      <c r="J130" s="219">
        <f>ROUND(I130*H130,2)</f>
        <v>0</v>
      </c>
      <c r="K130" s="220"/>
      <c r="L130" s="44"/>
      <c r="M130" s="221" t="s">
        <v>1</v>
      </c>
      <c r="N130" s="222" t="s">
        <v>43</v>
      </c>
      <c r="O130" s="91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5" t="s">
        <v>138</v>
      </c>
      <c r="AT130" s="225" t="s">
        <v>125</v>
      </c>
      <c r="AU130" s="225" t="s">
        <v>88</v>
      </c>
      <c r="AY130" s="17" t="s">
        <v>122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7" t="s">
        <v>83</v>
      </c>
      <c r="BK130" s="226">
        <f>ROUND(I130*H130,2)</f>
        <v>0</v>
      </c>
      <c r="BL130" s="17" t="s">
        <v>138</v>
      </c>
      <c r="BM130" s="225" t="s">
        <v>139</v>
      </c>
    </row>
    <row r="131" s="14" customFormat="1">
      <c r="A131" s="14"/>
      <c r="B131" s="243"/>
      <c r="C131" s="244"/>
      <c r="D131" s="227" t="s">
        <v>133</v>
      </c>
      <c r="E131" s="245" t="s">
        <v>1</v>
      </c>
      <c r="F131" s="246" t="s">
        <v>140</v>
      </c>
      <c r="G131" s="244"/>
      <c r="H131" s="245" t="s">
        <v>1</v>
      </c>
      <c r="I131" s="247"/>
      <c r="J131" s="244"/>
      <c r="K131" s="244"/>
      <c r="L131" s="248"/>
      <c r="M131" s="249"/>
      <c r="N131" s="250"/>
      <c r="O131" s="250"/>
      <c r="P131" s="250"/>
      <c r="Q131" s="250"/>
      <c r="R131" s="250"/>
      <c r="S131" s="250"/>
      <c r="T131" s="251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2" t="s">
        <v>133</v>
      </c>
      <c r="AU131" s="252" t="s">
        <v>88</v>
      </c>
      <c r="AV131" s="14" t="s">
        <v>83</v>
      </c>
      <c r="AW131" s="14" t="s">
        <v>34</v>
      </c>
      <c r="AX131" s="14" t="s">
        <v>78</v>
      </c>
      <c r="AY131" s="252" t="s">
        <v>122</v>
      </c>
    </row>
    <row r="132" s="13" customFormat="1">
      <c r="A132" s="13"/>
      <c r="B132" s="232"/>
      <c r="C132" s="233"/>
      <c r="D132" s="227" t="s">
        <v>133</v>
      </c>
      <c r="E132" s="234" t="s">
        <v>85</v>
      </c>
      <c r="F132" s="235" t="s">
        <v>141</v>
      </c>
      <c r="G132" s="233"/>
      <c r="H132" s="236">
        <v>657.02999999999997</v>
      </c>
      <c r="I132" s="237"/>
      <c r="J132" s="233"/>
      <c r="K132" s="233"/>
      <c r="L132" s="238"/>
      <c r="M132" s="239"/>
      <c r="N132" s="240"/>
      <c r="O132" s="240"/>
      <c r="P132" s="240"/>
      <c r="Q132" s="240"/>
      <c r="R132" s="240"/>
      <c r="S132" s="240"/>
      <c r="T132" s="24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2" t="s">
        <v>133</v>
      </c>
      <c r="AU132" s="242" t="s">
        <v>88</v>
      </c>
      <c r="AV132" s="13" t="s">
        <v>88</v>
      </c>
      <c r="AW132" s="13" t="s">
        <v>34</v>
      </c>
      <c r="AX132" s="13" t="s">
        <v>83</v>
      </c>
      <c r="AY132" s="242" t="s">
        <v>122</v>
      </c>
    </row>
    <row r="133" s="12" customFormat="1" ht="22.8" customHeight="1">
      <c r="A133" s="12"/>
      <c r="B133" s="197"/>
      <c r="C133" s="198"/>
      <c r="D133" s="199" t="s">
        <v>77</v>
      </c>
      <c r="E133" s="211" t="s">
        <v>142</v>
      </c>
      <c r="F133" s="211" t="s">
        <v>143</v>
      </c>
      <c r="G133" s="198"/>
      <c r="H133" s="198"/>
      <c r="I133" s="201"/>
      <c r="J133" s="212">
        <f>BK133</f>
        <v>0</v>
      </c>
      <c r="K133" s="198"/>
      <c r="L133" s="203"/>
      <c r="M133" s="204"/>
      <c r="N133" s="205"/>
      <c r="O133" s="205"/>
      <c r="P133" s="206">
        <f>SUM(P134:P140)</f>
        <v>0</v>
      </c>
      <c r="Q133" s="205"/>
      <c r="R133" s="206">
        <f>SUM(R134:R140)</f>
        <v>0</v>
      </c>
      <c r="S133" s="205"/>
      <c r="T133" s="207">
        <f>SUM(T134:T140)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08" t="s">
        <v>83</v>
      </c>
      <c r="AT133" s="209" t="s">
        <v>77</v>
      </c>
      <c r="AU133" s="209" t="s">
        <v>83</v>
      </c>
      <c r="AY133" s="208" t="s">
        <v>122</v>
      </c>
      <c r="BK133" s="210">
        <f>SUM(BK134:BK140)</f>
        <v>0</v>
      </c>
    </row>
    <row r="134" s="2" customFormat="1" ht="24.15" customHeight="1">
      <c r="A134" s="38"/>
      <c r="B134" s="39"/>
      <c r="C134" s="213" t="s">
        <v>144</v>
      </c>
      <c r="D134" s="213" t="s">
        <v>125</v>
      </c>
      <c r="E134" s="214" t="s">
        <v>145</v>
      </c>
      <c r="F134" s="215" t="s">
        <v>146</v>
      </c>
      <c r="G134" s="216" t="s">
        <v>147</v>
      </c>
      <c r="H134" s="217">
        <v>19.619</v>
      </c>
      <c r="I134" s="218"/>
      <c r="J134" s="219">
        <f>ROUND(I134*H134,2)</f>
        <v>0</v>
      </c>
      <c r="K134" s="220"/>
      <c r="L134" s="44"/>
      <c r="M134" s="221" t="s">
        <v>1</v>
      </c>
      <c r="N134" s="222" t="s">
        <v>43</v>
      </c>
      <c r="O134" s="91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5" t="s">
        <v>138</v>
      </c>
      <c r="AT134" s="225" t="s">
        <v>125</v>
      </c>
      <c r="AU134" s="225" t="s">
        <v>88</v>
      </c>
      <c r="AY134" s="17" t="s">
        <v>122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17" t="s">
        <v>83</v>
      </c>
      <c r="BK134" s="226">
        <f>ROUND(I134*H134,2)</f>
        <v>0</v>
      </c>
      <c r="BL134" s="17" t="s">
        <v>138</v>
      </c>
      <c r="BM134" s="225" t="s">
        <v>148</v>
      </c>
    </row>
    <row r="135" s="2" customFormat="1" ht="24.15" customHeight="1">
      <c r="A135" s="38"/>
      <c r="B135" s="39"/>
      <c r="C135" s="213" t="s">
        <v>138</v>
      </c>
      <c r="D135" s="213" t="s">
        <v>125</v>
      </c>
      <c r="E135" s="214" t="s">
        <v>149</v>
      </c>
      <c r="F135" s="215" t="s">
        <v>150</v>
      </c>
      <c r="G135" s="216" t="s">
        <v>147</v>
      </c>
      <c r="H135" s="217">
        <v>477.25</v>
      </c>
      <c r="I135" s="218"/>
      <c r="J135" s="219">
        <f>ROUND(I135*H135,2)</f>
        <v>0</v>
      </c>
      <c r="K135" s="220"/>
      <c r="L135" s="44"/>
      <c r="M135" s="221" t="s">
        <v>1</v>
      </c>
      <c r="N135" s="222" t="s">
        <v>43</v>
      </c>
      <c r="O135" s="91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5" t="s">
        <v>138</v>
      </c>
      <c r="AT135" s="225" t="s">
        <v>125</v>
      </c>
      <c r="AU135" s="225" t="s">
        <v>88</v>
      </c>
      <c r="AY135" s="17" t="s">
        <v>122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17" t="s">
        <v>83</v>
      </c>
      <c r="BK135" s="226">
        <f>ROUND(I135*H135,2)</f>
        <v>0</v>
      </c>
      <c r="BL135" s="17" t="s">
        <v>138</v>
      </c>
      <c r="BM135" s="225" t="s">
        <v>151</v>
      </c>
    </row>
    <row r="136" s="13" customFormat="1">
      <c r="A136" s="13"/>
      <c r="B136" s="232"/>
      <c r="C136" s="233"/>
      <c r="D136" s="227" t="s">
        <v>133</v>
      </c>
      <c r="E136" s="234" t="s">
        <v>1</v>
      </c>
      <c r="F136" s="235" t="s">
        <v>152</v>
      </c>
      <c r="G136" s="233"/>
      <c r="H136" s="236">
        <v>477.25</v>
      </c>
      <c r="I136" s="237"/>
      <c r="J136" s="233"/>
      <c r="K136" s="233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133</v>
      </c>
      <c r="AU136" s="242" t="s">
        <v>88</v>
      </c>
      <c r="AV136" s="13" t="s">
        <v>88</v>
      </c>
      <c r="AW136" s="13" t="s">
        <v>34</v>
      </c>
      <c r="AX136" s="13" t="s">
        <v>83</v>
      </c>
      <c r="AY136" s="242" t="s">
        <v>122</v>
      </c>
    </row>
    <row r="137" s="2" customFormat="1" ht="33" customHeight="1">
      <c r="A137" s="38"/>
      <c r="B137" s="39"/>
      <c r="C137" s="213" t="s">
        <v>153</v>
      </c>
      <c r="D137" s="213" t="s">
        <v>125</v>
      </c>
      <c r="E137" s="214" t="s">
        <v>154</v>
      </c>
      <c r="F137" s="215" t="s">
        <v>155</v>
      </c>
      <c r="G137" s="216" t="s">
        <v>147</v>
      </c>
      <c r="H137" s="217">
        <v>19.82</v>
      </c>
      <c r="I137" s="218"/>
      <c r="J137" s="219">
        <f>ROUND(I137*H137,2)</f>
        <v>0</v>
      </c>
      <c r="K137" s="220"/>
      <c r="L137" s="44"/>
      <c r="M137" s="221" t="s">
        <v>1</v>
      </c>
      <c r="N137" s="222" t="s">
        <v>43</v>
      </c>
      <c r="O137" s="91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5" t="s">
        <v>138</v>
      </c>
      <c r="AT137" s="225" t="s">
        <v>125</v>
      </c>
      <c r="AU137" s="225" t="s">
        <v>88</v>
      </c>
      <c r="AY137" s="17" t="s">
        <v>122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7" t="s">
        <v>83</v>
      </c>
      <c r="BK137" s="226">
        <f>ROUND(I137*H137,2)</f>
        <v>0</v>
      </c>
      <c r="BL137" s="17" t="s">
        <v>138</v>
      </c>
      <c r="BM137" s="225" t="s">
        <v>156</v>
      </c>
    </row>
    <row r="138" s="2" customFormat="1" ht="33" customHeight="1">
      <c r="A138" s="38"/>
      <c r="B138" s="39"/>
      <c r="C138" s="213" t="s">
        <v>123</v>
      </c>
      <c r="D138" s="213" t="s">
        <v>125</v>
      </c>
      <c r="E138" s="214" t="s">
        <v>157</v>
      </c>
      <c r="F138" s="215" t="s">
        <v>158</v>
      </c>
      <c r="G138" s="216" t="s">
        <v>147</v>
      </c>
      <c r="H138" s="217">
        <v>19.619</v>
      </c>
      <c r="I138" s="218"/>
      <c r="J138" s="219">
        <f>ROUND(I138*H138,2)</f>
        <v>0</v>
      </c>
      <c r="K138" s="220"/>
      <c r="L138" s="44"/>
      <c r="M138" s="221" t="s">
        <v>1</v>
      </c>
      <c r="N138" s="222" t="s">
        <v>43</v>
      </c>
      <c r="O138" s="91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5" t="s">
        <v>138</v>
      </c>
      <c r="AT138" s="225" t="s">
        <v>125</v>
      </c>
      <c r="AU138" s="225" t="s">
        <v>88</v>
      </c>
      <c r="AY138" s="17" t="s">
        <v>122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17" t="s">
        <v>83</v>
      </c>
      <c r="BK138" s="226">
        <f>ROUND(I138*H138,2)</f>
        <v>0</v>
      </c>
      <c r="BL138" s="17" t="s">
        <v>138</v>
      </c>
      <c r="BM138" s="225" t="s">
        <v>159</v>
      </c>
    </row>
    <row r="139" s="2" customFormat="1" ht="44.25" customHeight="1">
      <c r="A139" s="38"/>
      <c r="B139" s="39"/>
      <c r="C139" s="213" t="s">
        <v>160</v>
      </c>
      <c r="D139" s="213" t="s">
        <v>125</v>
      </c>
      <c r="E139" s="214" t="s">
        <v>161</v>
      </c>
      <c r="F139" s="215" t="s">
        <v>162</v>
      </c>
      <c r="G139" s="216" t="s">
        <v>147</v>
      </c>
      <c r="H139" s="217">
        <v>19.619</v>
      </c>
      <c r="I139" s="218"/>
      <c r="J139" s="219">
        <f>ROUND(I139*H139,2)</f>
        <v>0</v>
      </c>
      <c r="K139" s="220"/>
      <c r="L139" s="44"/>
      <c r="M139" s="221" t="s">
        <v>1</v>
      </c>
      <c r="N139" s="222" t="s">
        <v>43</v>
      </c>
      <c r="O139" s="91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5" t="s">
        <v>138</v>
      </c>
      <c r="AT139" s="225" t="s">
        <v>125</v>
      </c>
      <c r="AU139" s="225" t="s">
        <v>88</v>
      </c>
      <c r="AY139" s="17" t="s">
        <v>122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17" t="s">
        <v>83</v>
      </c>
      <c r="BK139" s="226">
        <f>ROUND(I139*H139,2)</f>
        <v>0</v>
      </c>
      <c r="BL139" s="17" t="s">
        <v>138</v>
      </c>
      <c r="BM139" s="225" t="s">
        <v>163</v>
      </c>
    </row>
    <row r="140" s="2" customFormat="1" ht="24.15" customHeight="1">
      <c r="A140" s="38"/>
      <c r="B140" s="39"/>
      <c r="C140" s="213" t="s">
        <v>164</v>
      </c>
      <c r="D140" s="213" t="s">
        <v>125</v>
      </c>
      <c r="E140" s="214" t="s">
        <v>165</v>
      </c>
      <c r="F140" s="215" t="s">
        <v>166</v>
      </c>
      <c r="G140" s="216" t="s">
        <v>147</v>
      </c>
      <c r="H140" s="217">
        <v>19.619</v>
      </c>
      <c r="I140" s="218"/>
      <c r="J140" s="219">
        <f>ROUND(I140*H140,2)</f>
        <v>0</v>
      </c>
      <c r="K140" s="220"/>
      <c r="L140" s="44"/>
      <c r="M140" s="221" t="s">
        <v>1</v>
      </c>
      <c r="N140" s="222" t="s">
        <v>43</v>
      </c>
      <c r="O140" s="91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5" t="s">
        <v>138</v>
      </c>
      <c r="AT140" s="225" t="s">
        <v>125</v>
      </c>
      <c r="AU140" s="225" t="s">
        <v>88</v>
      </c>
      <c r="AY140" s="17" t="s">
        <v>122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7" t="s">
        <v>83</v>
      </c>
      <c r="BK140" s="226">
        <f>ROUND(I140*H140,2)</f>
        <v>0</v>
      </c>
      <c r="BL140" s="17" t="s">
        <v>138</v>
      </c>
      <c r="BM140" s="225" t="s">
        <v>167</v>
      </c>
    </row>
    <row r="141" s="12" customFormat="1" ht="25.92" customHeight="1">
      <c r="A141" s="12"/>
      <c r="B141" s="197"/>
      <c r="C141" s="198"/>
      <c r="D141" s="199" t="s">
        <v>77</v>
      </c>
      <c r="E141" s="200" t="s">
        <v>168</v>
      </c>
      <c r="F141" s="200" t="s">
        <v>169</v>
      </c>
      <c r="G141" s="198"/>
      <c r="H141" s="198"/>
      <c r="I141" s="201"/>
      <c r="J141" s="202">
        <f>BK141</f>
        <v>0</v>
      </c>
      <c r="K141" s="198"/>
      <c r="L141" s="203"/>
      <c r="M141" s="204"/>
      <c r="N141" s="205"/>
      <c r="O141" s="205"/>
      <c r="P141" s="206">
        <f>P142+P157+P172+P175+P182</f>
        <v>0</v>
      </c>
      <c r="Q141" s="205"/>
      <c r="R141" s="206">
        <f>R142+R157+R172+R175+R182</f>
        <v>19.619289159999997</v>
      </c>
      <c r="S141" s="205"/>
      <c r="T141" s="207">
        <f>T142+T157+T172+T175+T182</f>
        <v>0.10879999999999999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8" t="s">
        <v>88</v>
      </c>
      <c r="AT141" s="209" t="s">
        <v>77</v>
      </c>
      <c r="AU141" s="209" t="s">
        <v>78</v>
      </c>
      <c r="AY141" s="208" t="s">
        <v>122</v>
      </c>
      <c r="BK141" s="210">
        <f>BK142+BK157+BK172+BK175+BK182</f>
        <v>0</v>
      </c>
    </row>
    <row r="142" s="12" customFormat="1" ht="22.8" customHeight="1">
      <c r="A142" s="12"/>
      <c r="B142" s="197"/>
      <c r="C142" s="198"/>
      <c r="D142" s="199" t="s">
        <v>77</v>
      </c>
      <c r="E142" s="211" t="s">
        <v>170</v>
      </c>
      <c r="F142" s="211" t="s">
        <v>171</v>
      </c>
      <c r="G142" s="198"/>
      <c r="H142" s="198"/>
      <c r="I142" s="201"/>
      <c r="J142" s="212">
        <f>BK142</f>
        <v>0</v>
      </c>
      <c r="K142" s="198"/>
      <c r="L142" s="203"/>
      <c r="M142" s="204"/>
      <c r="N142" s="205"/>
      <c r="O142" s="205"/>
      <c r="P142" s="206">
        <f>SUM(P143:P156)</f>
        <v>0</v>
      </c>
      <c r="Q142" s="205"/>
      <c r="R142" s="206">
        <f>SUM(R143:R156)</f>
        <v>1.06126242</v>
      </c>
      <c r="S142" s="205"/>
      <c r="T142" s="207">
        <f>SUM(T143:T156)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08" t="s">
        <v>88</v>
      </c>
      <c r="AT142" s="209" t="s">
        <v>77</v>
      </c>
      <c r="AU142" s="209" t="s">
        <v>83</v>
      </c>
      <c r="AY142" s="208" t="s">
        <v>122</v>
      </c>
      <c r="BK142" s="210">
        <f>SUM(BK143:BK156)</f>
        <v>0</v>
      </c>
    </row>
    <row r="143" s="2" customFormat="1" ht="37.8" customHeight="1">
      <c r="A143" s="38"/>
      <c r="B143" s="39"/>
      <c r="C143" s="213" t="s">
        <v>134</v>
      </c>
      <c r="D143" s="213" t="s">
        <v>125</v>
      </c>
      <c r="E143" s="214" t="s">
        <v>172</v>
      </c>
      <c r="F143" s="215" t="s">
        <v>173</v>
      </c>
      <c r="G143" s="216" t="s">
        <v>128</v>
      </c>
      <c r="H143" s="217">
        <v>657.02999999999997</v>
      </c>
      <c r="I143" s="218"/>
      <c r="J143" s="219">
        <f>ROUND(I143*H143,2)</f>
        <v>0</v>
      </c>
      <c r="K143" s="220"/>
      <c r="L143" s="44"/>
      <c r="M143" s="221" t="s">
        <v>1</v>
      </c>
      <c r="N143" s="222" t="s">
        <v>43</v>
      </c>
      <c r="O143" s="91"/>
      <c r="P143" s="223">
        <f>O143*H143</f>
        <v>0</v>
      </c>
      <c r="Q143" s="223">
        <v>3.0000000000000001E-05</v>
      </c>
      <c r="R143" s="223">
        <f>Q143*H143</f>
        <v>0.0197109</v>
      </c>
      <c r="S143" s="223">
        <v>0</v>
      </c>
      <c r="T143" s="224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5" t="s">
        <v>129</v>
      </c>
      <c r="AT143" s="225" t="s">
        <v>125</v>
      </c>
      <c r="AU143" s="225" t="s">
        <v>88</v>
      </c>
      <c r="AY143" s="17" t="s">
        <v>122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7" t="s">
        <v>83</v>
      </c>
      <c r="BK143" s="226">
        <f>ROUND(I143*H143,2)</f>
        <v>0</v>
      </c>
      <c r="BL143" s="17" t="s">
        <v>129</v>
      </c>
      <c r="BM143" s="225" t="s">
        <v>174</v>
      </c>
    </row>
    <row r="144" s="2" customFormat="1">
      <c r="A144" s="38"/>
      <c r="B144" s="39"/>
      <c r="C144" s="40"/>
      <c r="D144" s="227" t="s">
        <v>131</v>
      </c>
      <c r="E144" s="40"/>
      <c r="F144" s="228" t="s">
        <v>175</v>
      </c>
      <c r="G144" s="40"/>
      <c r="H144" s="40"/>
      <c r="I144" s="229"/>
      <c r="J144" s="40"/>
      <c r="K144" s="40"/>
      <c r="L144" s="44"/>
      <c r="M144" s="230"/>
      <c r="N144" s="231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131</v>
      </c>
      <c r="AU144" s="17" t="s">
        <v>88</v>
      </c>
    </row>
    <row r="145" s="13" customFormat="1">
      <c r="A145" s="13"/>
      <c r="B145" s="232"/>
      <c r="C145" s="233"/>
      <c r="D145" s="227" t="s">
        <v>133</v>
      </c>
      <c r="E145" s="234" t="s">
        <v>1</v>
      </c>
      <c r="F145" s="235" t="s">
        <v>85</v>
      </c>
      <c r="G145" s="233"/>
      <c r="H145" s="236">
        <v>657.02999999999997</v>
      </c>
      <c r="I145" s="237"/>
      <c r="J145" s="233"/>
      <c r="K145" s="233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133</v>
      </c>
      <c r="AU145" s="242" t="s">
        <v>88</v>
      </c>
      <c r="AV145" s="13" t="s">
        <v>88</v>
      </c>
      <c r="AW145" s="13" t="s">
        <v>34</v>
      </c>
      <c r="AX145" s="13" t="s">
        <v>83</v>
      </c>
      <c r="AY145" s="242" t="s">
        <v>122</v>
      </c>
    </row>
    <row r="146" s="2" customFormat="1" ht="37.8" customHeight="1">
      <c r="A146" s="38"/>
      <c r="B146" s="39"/>
      <c r="C146" s="213" t="s">
        <v>176</v>
      </c>
      <c r="D146" s="213" t="s">
        <v>125</v>
      </c>
      <c r="E146" s="214" t="s">
        <v>177</v>
      </c>
      <c r="F146" s="215" t="s">
        <v>178</v>
      </c>
      <c r="G146" s="216" t="s">
        <v>128</v>
      </c>
      <c r="H146" s="217">
        <v>16.32</v>
      </c>
      <c r="I146" s="218"/>
      <c r="J146" s="219">
        <f>ROUND(I146*H146,2)</f>
        <v>0</v>
      </c>
      <c r="K146" s="220"/>
      <c r="L146" s="44"/>
      <c r="M146" s="221" t="s">
        <v>1</v>
      </c>
      <c r="N146" s="222" t="s">
        <v>43</v>
      </c>
      <c r="O146" s="91"/>
      <c r="P146" s="223">
        <f>O146*H146</f>
        <v>0</v>
      </c>
      <c r="Q146" s="223">
        <v>5.0000000000000002E-05</v>
      </c>
      <c r="R146" s="223">
        <f>Q146*H146</f>
        <v>0.0008160000000000001</v>
      </c>
      <c r="S146" s="223">
        <v>0</v>
      </c>
      <c r="T146" s="224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5" t="s">
        <v>129</v>
      </c>
      <c r="AT146" s="225" t="s">
        <v>125</v>
      </c>
      <c r="AU146" s="225" t="s">
        <v>88</v>
      </c>
      <c r="AY146" s="17" t="s">
        <v>122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17" t="s">
        <v>83</v>
      </c>
      <c r="BK146" s="226">
        <f>ROUND(I146*H146,2)</f>
        <v>0</v>
      </c>
      <c r="BL146" s="17" t="s">
        <v>129</v>
      </c>
      <c r="BM146" s="225" t="s">
        <v>179</v>
      </c>
    </row>
    <row r="147" s="2" customFormat="1">
      <c r="A147" s="38"/>
      <c r="B147" s="39"/>
      <c r="C147" s="40"/>
      <c r="D147" s="227" t="s">
        <v>131</v>
      </c>
      <c r="E147" s="40"/>
      <c r="F147" s="228" t="s">
        <v>180</v>
      </c>
      <c r="G147" s="40"/>
      <c r="H147" s="40"/>
      <c r="I147" s="229"/>
      <c r="J147" s="40"/>
      <c r="K147" s="40"/>
      <c r="L147" s="44"/>
      <c r="M147" s="230"/>
      <c r="N147" s="231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131</v>
      </c>
      <c r="AU147" s="17" t="s">
        <v>88</v>
      </c>
    </row>
    <row r="148" s="13" customFormat="1">
      <c r="A148" s="13"/>
      <c r="B148" s="232"/>
      <c r="C148" s="233"/>
      <c r="D148" s="227" t="s">
        <v>133</v>
      </c>
      <c r="E148" s="234" t="s">
        <v>1</v>
      </c>
      <c r="F148" s="235" t="s">
        <v>181</v>
      </c>
      <c r="G148" s="233"/>
      <c r="H148" s="236">
        <v>16.32</v>
      </c>
      <c r="I148" s="237"/>
      <c r="J148" s="233"/>
      <c r="K148" s="233"/>
      <c r="L148" s="238"/>
      <c r="M148" s="239"/>
      <c r="N148" s="240"/>
      <c r="O148" s="240"/>
      <c r="P148" s="240"/>
      <c r="Q148" s="240"/>
      <c r="R148" s="240"/>
      <c r="S148" s="240"/>
      <c r="T148" s="24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2" t="s">
        <v>133</v>
      </c>
      <c r="AU148" s="242" t="s">
        <v>88</v>
      </c>
      <c r="AV148" s="13" t="s">
        <v>88</v>
      </c>
      <c r="AW148" s="13" t="s">
        <v>34</v>
      </c>
      <c r="AX148" s="13" t="s">
        <v>83</v>
      </c>
      <c r="AY148" s="242" t="s">
        <v>122</v>
      </c>
    </row>
    <row r="149" s="2" customFormat="1" ht="24.15" customHeight="1">
      <c r="A149" s="38"/>
      <c r="B149" s="39"/>
      <c r="C149" s="253" t="s">
        <v>182</v>
      </c>
      <c r="D149" s="253" t="s">
        <v>183</v>
      </c>
      <c r="E149" s="254" t="s">
        <v>184</v>
      </c>
      <c r="F149" s="255" t="s">
        <v>185</v>
      </c>
      <c r="G149" s="256" t="s">
        <v>128</v>
      </c>
      <c r="H149" s="257">
        <v>788.43600000000004</v>
      </c>
      <c r="I149" s="258"/>
      <c r="J149" s="259">
        <f>ROUND(I149*H149,2)</f>
        <v>0</v>
      </c>
      <c r="K149" s="260"/>
      <c r="L149" s="261"/>
      <c r="M149" s="262" t="s">
        <v>1</v>
      </c>
      <c r="N149" s="263" t="s">
        <v>43</v>
      </c>
      <c r="O149" s="91"/>
      <c r="P149" s="223">
        <f>O149*H149</f>
        <v>0</v>
      </c>
      <c r="Q149" s="223">
        <v>0.0010200000000000001</v>
      </c>
      <c r="R149" s="223">
        <f>Q149*H149</f>
        <v>0.8042047200000001</v>
      </c>
      <c r="S149" s="223">
        <v>0</v>
      </c>
      <c r="T149" s="224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5" t="s">
        <v>186</v>
      </c>
      <c r="AT149" s="225" t="s">
        <v>183</v>
      </c>
      <c r="AU149" s="225" t="s">
        <v>88</v>
      </c>
      <c r="AY149" s="17" t="s">
        <v>122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17" t="s">
        <v>83</v>
      </c>
      <c r="BK149" s="226">
        <f>ROUND(I149*H149,2)</f>
        <v>0</v>
      </c>
      <c r="BL149" s="17" t="s">
        <v>129</v>
      </c>
      <c r="BM149" s="225" t="s">
        <v>187</v>
      </c>
    </row>
    <row r="150" s="13" customFormat="1">
      <c r="A150" s="13"/>
      <c r="B150" s="232"/>
      <c r="C150" s="233"/>
      <c r="D150" s="227" t="s">
        <v>133</v>
      </c>
      <c r="E150" s="234" t="s">
        <v>1</v>
      </c>
      <c r="F150" s="235" t="s">
        <v>85</v>
      </c>
      <c r="G150" s="233"/>
      <c r="H150" s="236">
        <v>657.02999999999997</v>
      </c>
      <c r="I150" s="237"/>
      <c r="J150" s="233"/>
      <c r="K150" s="233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133</v>
      </c>
      <c r="AU150" s="242" t="s">
        <v>88</v>
      </c>
      <c r="AV150" s="13" t="s">
        <v>88</v>
      </c>
      <c r="AW150" s="13" t="s">
        <v>34</v>
      </c>
      <c r="AX150" s="13" t="s">
        <v>83</v>
      </c>
      <c r="AY150" s="242" t="s">
        <v>122</v>
      </c>
    </row>
    <row r="151" s="13" customFormat="1">
      <c r="A151" s="13"/>
      <c r="B151" s="232"/>
      <c r="C151" s="233"/>
      <c r="D151" s="227" t="s">
        <v>133</v>
      </c>
      <c r="E151" s="233"/>
      <c r="F151" s="235" t="s">
        <v>188</v>
      </c>
      <c r="G151" s="233"/>
      <c r="H151" s="236">
        <v>788.43600000000004</v>
      </c>
      <c r="I151" s="237"/>
      <c r="J151" s="233"/>
      <c r="K151" s="233"/>
      <c r="L151" s="238"/>
      <c r="M151" s="239"/>
      <c r="N151" s="240"/>
      <c r="O151" s="240"/>
      <c r="P151" s="240"/>
      <c r="Q151" s="240"/>
      <c r="R151" s="240"/>
      <c r="S151" s="240"/>
      <c r="T151" s="24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2" t="s">
        <v>133</v>
      </c>
      <c r="AU151" s="242" t="s">
        <v>88</v>
      </c>
      <c r="AV151" s="13" t="s">
        <v>88</v>
      </c>
      <c r="AW151" s="13" t="s">
        <v>4</v>
      </c>
      <c r="AX151" s="13" t="s">
        <v>83</v>
      </c>
      <c r="AY151" s="242" t="s">
        <v>122</v>
      </c>
    </row>
    <row r="152" s="2" customFormat="1" ht="24.15" customHeight="1">
      <c r="A152" s="38"/>
      <c r="B152" s="39"/>
      <c r="C152" s="213" t="s">
        <v>8</v>
      </c>
      <c r="D152" s="213" t="s">
        <v>125</v>
      </c>
      <c r="E152" s="214" t="s">
        <v>189</v>
      </c>
      <c r="F152" s="215" t="s">
        <v>190</v>
      </c>
      <c r="G152" s="216" t="s">
        <v>128</v>
      </c>
      <c r="H152" s="217">
        <v>657.02999999999997</v>
      </c>
      <c r="I152" s="218"/>
      <c r="J152" s="219">
        <f>ROUND(I152*H152,2)</f>
        <v>0</v>
      </c>
      <c r="K152" s="220"/>
      <c r="L152" s="44"/>
      <c r="M152" s="221" t="s">
        <v>1</v>
      </c>
      <c r="N152" s="222" t="s">
        <v>43</v>
      </c>
      <c r="O152" s="91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5" t="s">
        <v>129</v>
      </c>
      <c r="AT152" s="225" t="s">
        <v>125</v>
      </c>
      <c r="AU152" s="225" t="s">
        <v>88</v>
      </c>
      <c r="AY152" s="17" t="s">
        <v>122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7" t="s">
        <v>83</v>
      </c>
      <c r="BK152" s="226">
        <f>ROUND(I152*H152,2)</f>
        <v>0</v>
      </c>
      <c r="BL152" s="17" t="s">
        <v>129</v>
      </c>
      <c r="BM152" s="225" t="s">
        <v>191</v>
      </c>
    </row>
    <row r="153" s="13" customFormat="1">
      <c r="A153" s="13"/>
      <c r="B153" s="232"/>
      <c r="C153" s="233"/>
      <c r="D153" s="227" t="s">
        <v>133</v>
      </c>
      <c r="E153" s="234" t="s">
        <v>1</v>
      </c>
      <c r="F153" s="235" t="s">
        <v>85</v>
      </c>
      <c r="G153" s="233"/>
      <c r="H153" s="236">
        <v>657.02999999999997</v>
      </c>
      <c r="I153" s="237"/>
      <c r="J153" s="233"/>
      <c r="K153" s="233"/>
      <c r="L153" s="238"/>
      <c r="M153" s="239"/>
      <c r="N153" s="240"/>
      <c r="O153" s="240"/>
      <c r="P153" s="240"/>
      <c r="Q153" s="240"/>
      <c r="R153" s="240"/>
      <c r="S153" s="240"/>
      <c r="T153" s="24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2" t="s">
        <v>133</v>
      </c>
      <c r="AU153" s="242" t="s">
        <v>88</v>
      </c>
      <c r="AV153" s="13" t="s">
        <v>88</v>
      </c>
      <c r="AW153" s="13" t="s">
        <v>34</v>
      </c>
      <c r="AX153" s="13" t="s">
        <v>83</v>
      </c>
      <c r="AY153" s="242" t="s">
        <v>122</v>
      </c>
    </row>
    <row r="154" s="2" customFormat="1" ht="24.15" customHeight="1">
      <c r="A154" s="38"/>
      <c r="B154" s="39"/>
      <c r="C154" s="253" t="s">
        <v>192</v>
      </c>
      <c r="D154" s="253" t="s">
        <v>183</v>
      </c>
      <c r="E154" s="254" t="s">
        <v>193</v>
      </c>
      <c r="F154" s="255" t="s">
        <v>194</v>
      </c>
      <c r="G154" s="256" t="s">
        <v>128</v>
      </c>
      <c r="H154" s="257">
        <v>788.43600000000004</v>
      </c>
      <c r="I154" s="258"/>
      <c r="J154" s="259">
        <f>ROUND(I154*H154,2)</f>
        <v>0</v>
      </c>
      <c r="K154" s="260"/>
      <c r="L154" s="261"/>
      <c r="M154" s="262" t="s">
        <v>1</v>
      </c>
      <c r="N154" s="263" t="s">
        <v>43</v>
      </c>
      <c r="O154" s="91"/>
      <c r="P154" s="223">
        <f>O154*H154</f>
        <v>0</v>
      </c>
      <c r="Q154" s="223">
        <v>0.00029999999999999997</v>
      </c>
      <c r="R154" s="223">
        <f>Q154*H154</f>
        <v>0.23653079999999999</v>
      </c>
      <c r="S154" s="223">
        <v>0</v>
      </c>
      <c r="T154" s="224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5" t="s">
        <v>186</v>
      </c>
      <c r="AT154" s="225" t="s">
        <v>183</v>
      </c>
      <c r="AU154" s="225" t="s">
        <v>88</v>
      </c>
      <c r="AY154" s="17" t="s">
        <v>122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17" t="s">
        <v>83</v>
      </c>
      <c r="BK154" s="226">
        <f>ROUND(I154*H154,2)</f>
        <v>0</v>
      </c>
      <c r="BL154" s="17" t="s">
        <v>129</v>
      </c>
      <c r="BM154" s="225" t="s">
        <v>195</v>
      </c>
    </row>
    <row r="155" s="13" customFormat="1">
      <c r="A155" s="13"/>
      <c r="B155" s="232"/>
      <c r="C155" s="233"/>
      <c r="D155" s="227" t="s">
        <v>133</v>
      </c>
      <c r="E155" s="234" t="s">
        <v>1</v>
      </c>
      <c r="F155" s="235" t="s">
        <v>85</v>
      </c>
      <c r="G155" s="233"/>
      <c r="H155" s="236">
        <v>657.02999999999997</v>
      </c>
      <c r="I155" s="237"/>
      <c r="J155" s="233"/>
      <c r="K155" s="233"/>
      <c r="L155" s="238"/>
      <c r="M155" s="239"/>
      <c r="N155" s="240"/>
      <c r="O155" s="240"/>
      <c r="P155" s="240"/>
      <c r="Q155" s="240"/>
      <c r="R155" s="240"/>
      <c r="S155" s="240"/>
      <c r="T155" s="24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2" t="s">
        <v>133</v>
      </c>
      <c r="AU155" s="242" t="s">
        <v>88</v>
      </c>
      <c r="AV155" s="13" t="s">
        <v>88</v>
      </c>
      <c r="AW155" s="13" t="s">
        <v>34</v>
      </c>
      <c r="AX155" s="13" t="s">
        <v>83</v>
      </c>
      <c r="AY155" s="242" t="s">
        <v>122</v>
      </c>
    </row>
    <row r="156" s="13" customFormat="1">
      <c r="A156" s="13"/>
      <c r="B156" s="232"/>
      <c r="C156" s="233"/>
      <c r="D156" s="227" t="s">
        <v>133</v>
      </c>
      <c r="E156" s="233"/>
      <c r="F156" s="235" t="s">
        <v>188</v>
      </c>
      <c r="G156" s="233"/>
      <c r="H156" s="236">
        <v>788.43600000000004</v>
      </c>
      <c r="I156" s="237"/>
      <c r="J156" s="233"/>
      <c r="K156" s="233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133</v>
      </c>
      <c r="AU156" s="242" t="s">
        <v>88</v>
      </c>
      <c r="AV156" s="13" t="s">
        <v>88</v>
      </c>
      <c r="AW156" s="13" t="s">
        <v>4</v>
      </c>
      <c r="AX156" s="13" t="s">
        <v>83</v>
      </c>
      <c r="AY156" s="242" t="s">
        <v>122</v>
      </c>
    </row>
    <row r="157" s="12" customFormat="1" ht="22.8" customHeight="1">
      <c r="A157" s="12"/>
      <c r="B157" s="197"/>
      <c r="C157" s="198"/>
      <c r="D157" s="199" t="s">
        <v>77</v>
      </c>
      <c r="E157" s="211" t="s">
        <v>196</v>
      </c>
      <c r="F157" s="211" t="s">
        <v>197</v>
      </c>
      <c r="G157" s="198"/>
      <c r="H157" s="198"/>
      <c r="I157" s="201"/>
      <c r="J157" s="212">
        <f>BK157</f>
        <v>0</v>
      </c>
      <c r="K157" s="198"/>
      <c r="L157" s="203"/>
      <c r="M157" s="204"/>
      <c r="N157" s="205"/>
      <c r="O157" s="205"/>
      <c r="P157" s="206">
        <f>SUM(P158:P171)</f>
        <v>0</v>
      </c>
      <c r="Q157" s="205"/>
      <c r="R157" s="206">
        <f>SUM(R158:R171)</f>
        <v>17.549274139999998</v>
      </c>
      <c r="S157" s="205"/>
      <c r="T157" s="207">
        <f>SUM(T158:T171)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8" t="s">
        <v>88</v>
      </c>
      <c r="AT157" s="209" t="s">
        <v>77</v>
      </c>
      <c r="AU157" s="209" t="s">
        <v>83</v>
      </c>
      <c r="AY157" s="208" t="s">
        <v>122</v>
      </c>
      <c r="BK157" s="210">
        <f>SUM(BK158:BK171)</f>
        <v>0</v>
      </c>
    </row>
    <row r="158" s="2" customFormat="1" ht="16.5" customHeight="1">
      <c r="A158" s="38"/>
      <c r="B158" s="39"/>
      <c r="C158" s="213" t="s">
        <v>198</v>
      </c>
      <c r="D158" s="213" t="s">
        <v>125</v>
      </c>
      <c r="E158" s="214" t="s">
        <v>199</v>
      </c>
      <c r="F158" s="215" t="s">
        <v>200</v>
      </c>
      <c r="G158" s="216" t="s">
        <v>128</v>
      </c>
      <c r="H158" s="217">
        <v>676.74099999999999</v>
      </c>
      <c r="I158" s="218"/>
      <c r="J158" s="219">
        <f>ROUND(I158*H158,2)</f>
        <v>0</v>
      </c>
      <c r="K158" s="220"/>
      <c r="L158" s="44"/>
      <c r="M158" s="221" t="s">
        <v>1</v>
      </c>
      <c r="N158" s="222" t="s">
        <v>43</v>
      </c>
      <c r="O158" s="91"/>
      <c r="P158" s="223">
        <f>O158*H158</f>
        <v>0</v>
      </c>
      <c r="Q158" s="223">
        <v>0.0080000000000000002</v>
      </c>
      <c r="R158" s="223">
        <f>Q158*H158</f>
        <v>5.4139280000000003</v>
      </c>
      <c r="S158" s="223">
        <v>0</v>
      </c>
      <c r="T158" s="224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5" t="s">
        <v>129</v>
      </c>
      <c r="AT158" s="225" t="s">
        <v>125</v>
      </c>
      <c r="AU158" s="225" t="s">
        <v>88</v>
      </c>
      <c r="AY158" s="17" t="s">
        <v>122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7" t="s">
        <v>83</v>
      </c>
      <c r="BK158" s="226">
        <f>ROUND(I158*H158,2)</f>
        <v>0</v>
      </c>
      <c r="BL158" s="17" t="s">
        <v>129</v>
      </c>
      <c r="BM158" s="225" t="s">
        <v>201</v>
      </c>
    </row>
    <row r="159" s="2" customFormat="1">
      <c r="A159" s="38"/>
      <c r="B159" s="39"/>
      <c r="C159" s="40"/>
      <c r="D159" s="227" t="s">
        <v>131</v>
      </c>
      <c r="E159" s="40"/>
      <c r="F159" s="228" t="s">
        <v>202</v>
      </c>
      <c r="G159" s="40"/>
      <c r="H159" s="40"/>
      <c r="I159" s="229"/>
      <c r="J159" s="40"/>
      <c r="K159" s="40"/>
      <c r="L159" s="44"/>
      <c r="M159" s="230"/>
      <c r="N159" s="231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131</v>
      </c>
      <c r="AU159" s="17" t="s">
        <v>88</v>
      </c>
    </row>
    <row r="160" s="13" customFormat="1">
      <c r="A160" s="13"/>
      <c r="B160" s="232"/>
      <c r="C160" s="233"/>
      <c r="D160" s="227" t="s">
        <v>133</v>
      </c>
      <c r="E160" s="234" t="s">
        <v>1</v>
      </c>
      <c r="F160" s="235" t="s">
        <v>85</v>
      </c>
      <c r="G160" s="233"/>
      <c r="H160" s="236">
        <v>657.02999999999997</v>
      </c>
      <c r="I160" s="237"/>
      <c r="J160" s="233"/>
      <c r="K160" s="233"/>
      <c r="L160" s="238"/>
      <c r="M160" s="239"/>
      <c r="N160" s="240"/>
      <c r="O160" s="240"/>
      <c r="P160" s="240"/>
      <c r="Q160" s="240"/>
      <c r="R160" s="240"/>
      <c r="S160" s="240"/>
      <c r="T160" s="24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2" t="s">
        <v>133</v>
      </c>
      <c r="AU160" s="242" t="s">
        <v>88</v>
      </c>
      <c r="AV160" s="13" t="s">
        <v>88</v>
      </c>
      <c r="AW160" s="13" t="s">
        <v>34</v>
      </c>
      <c r="AX160" s="13" t="s">
        <v>83</v>
      </c>
      <c r="AY160" s="242" t="s">
        <v>122</v>
      </c>
    </row>
    <row r="161" s="13" customFormat="1">
      <c r="A161" s="13"/>
      <c r="B161" s="232"/>
      <c r="C161" s="233"/>
      <c r="D161" s="227" t="s">
        <v>133</v>
      </c>
      <c r="E161" s="233"/>
      <c r="F161" s="235" t="s">
        <v>203</v>
      </c>
      <c r="G161" s="233"/>
      <c r="H161" s="236">
        <v>676.74099999999999</v>
      </c>
      <c r="I161" s="237"/>
      <c r="J161" s="233"/>
      <c r="K161" s="233"/>
      <c r="L161" s="238"/>
      <c r="M161" s="239"/>
      <c r="N161" s="240"/>
      <c r="O161" s="240"/>
      <c r="P161" s="240"/>
      <c r="Q161" s="240"/>
      <c r="R161" s="240"/>
      <c r="S161" s="240"/>
      <c r="T161" s="24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2" t="s">
        <v>133</v>
      </c>
      <c r="AU161" s="242" t="s">
        <v>88</v>
      </c>
      <c r="AV161" s="13" t="s">
        <v>88</v>
      </c>
      <c r="AW161" s="13" t="s">
        <v>4</v>
      </c>
      <c r="AX161" s="13" t="s">
        <v>83</v>
      </c>
      <c r="AY161" s="242" t="s">
        <v>122</v>
      </c>
    </row>
    <row r="162" s="2" customFormat="1" ht="24.15" customHeight="1">
      <c r="A162" s="38"/>
      <c r="B162" s="39"/>
      <c r="C162" s="213" t="s">
        <v>204</v>
      </c>
      <c r="D162" s="213" t="s">
        <v>125</v>
      </c>
      <c r="E162" s="214" t="s">
        <v>205</v>
      </c>
      <c r="F162" s="215" t="s">
        <v>206</v>
      </c>
      <c r="G162" s="216" t="s">
        <v>128</v>
      </c>
      <c r="H162" s="217">
        <v>676.74099999999999</v>
      </c>
      <c r="I162" s="218"/>
      <c r="J162" s="219">
        <f>ROUND(I162*H162,2)</f>
        <v>0</v>
      </c>
      <c r="K162" s="220"/>
      <c r="L162" s="44"/>
      <c r="M162" s="221" t="s">
        <v>1</v>
      </c>
      <c r="N162" s="222" t="s">
        <v>43</v>
      </c>
      <c r="O162" s="91"/>
      <c r="P162" s="223">
        <f>O162*H162</f>
        <v>0</v>
      </c>
      <c r="Q162" s="223">
        <v>0.0043</v>
      </c>
      <c r="R162" s="223">
        <f>Q162*H162</f>
        <v>2.9099862999999999</v>
      </c>
      <c r="S162" s="223">
        <v>0</v>
      </c>
      <c r="T162" s="224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5" t="s">
        <v>129</v>
      </c>
      <c r="AT162" s="225" t="s">
        <v>125</v>
      </c>
      <c r="AU162" s="225" t="s">
        <v>88</v>
      </c>
      <c r="AY162" s="17" t="s">
        <v>122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17" t="s">
        <v>83</v>
      </c>
      <c r="BK162" s="226">
        <f>ROUND(I162*H162,2)</f>
        <v>0</v>
      </c>
      <c r="BL162" s="17" t="s">
        <v>129</v>
      </c>
      <c r="BM162" s="225" t="s">
        <v>207</v>
      </c>
    </row>
    <row r="163" s="2" customFormat="1">
      <c r="A163" s="38"/>
      <c r="B163" s="39"/>
      <c r="C163" s="40"/>
      <c r="D163" s="227" t="s">
        <v>131</v>
      </c>
      <c r="E163" s="40"/>
      <c r="F163" s="228" t="s">
        <v>208</v>
      </c>
      <c r="G163" s="40"/>
      <c r="H163" s="40"/>
      <c r="I163" s="229"/>
      <c r="J163" s="40"/>
      <c r="K163" s="40"/>
      <c r="L163" s="44"/>
      <c r="M163" s="230"/>
      <c r="N163" s="231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131</v>
      </c>
      <c r="AU163" s="17" t="s">
        <v>88</v>
      </c>
    </row>
    <row r="164" s="13" customFormat="1">
      <c r="A164" s="13"/>
      <c r="B164" s="232"/>
      <c r="C164" s="233"/>
      <c r="D164" s="227" t="s">
        <v>133</v>
      </c>
      <c r="E164" s="233"/>
      <c r="F164" s="235" t="s">
        <v>203</v>
      </c>
      <c r="G164" s="233"/>
      <c r="H164" s="236">
        <v>676.74099999999999</v>
      </c>
      <c r="I164" s="237"/>
      <c r="J164" s="233"/>
      <c r="K164" s="233"/>
      <c r="L164" s="238"/>
      <c r="M164" s="239"/>
      <c r="N164" s="240"/>
      <c r="O164" s="240"/>
      <c r="P164" s="240"/>
      <c r="Q164" s="240"/>
      <c r="R164" s="240"/>
      <c r="S164" s="240"/>
      <c r="T164" s="24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2" t="s">
        <v>133</v>
      </c>
      <c r="AU164" s="242" t="s">
        <v>88</v>
      </c>
      <c r="AV164" s="13" t="s">
        <v>88</v>
      </c>
      <c r="AW164" s="13" t="s">
        <v>4</v>
      </c>
      <c r="AX164" s="13" t="s">
        <v>83</v>
      </c>
      <c r="AY164" s="242" t="s">
        <v>122</v>
      </c>
    </row>
    <row r="165" s="2" customFormat="1" ht="44.25" customHeight="1">
      <c r="A165" s="38"/>
      <c r="B165" s="39"/>
      <c r="C165" s="213" t="s">
        <v>129</v>
      </c>
      <c r="D165" s="213" t="s">
        <v>125</v>
      </c>
      <c r="E165" s="214" t="s">
        <v>209</v>
      </c>
      <c r="F165" s="215" t="s">
        <v>210</v>
      </c>
      <c r="G165" s="216" t="s">
        <v>128</v>
      </c>
      <c r="H165" s="217">
        <v>676.74099999999999</v>
      </c>
      <c r="I165" s="218"/>
      <c r="J165" s="219">
        <f>ROUND(I165*H165,2)</f>
        <v>0</v>
      </c>
      <c r="K165" s="220"/>
      <c r="L165" s="44"/>
      <c r="M165" s="221" t="s">
        <v>1</v>
      </c>
      <c r="N165" s="222" t="s">
        <v>43</v>
      </c>
      <c r="O165" s="91"/>
      <c r="P165" s="223">
        <f>O165*H165</f>
        <v>0</v>
      </c>
      <c r="Q165" s="223">
        <v>0.012999999999999999</v>
      </c>
      <c r="R165" s="223">
        <f>Q165*H165</f>
        <v>8.7976329999999994</v>
      </c>
      <c r="S165" s="223">
        <v>0</v>
      </c>
      <c r="T165" s="224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5" t="s">
        <v>129</v>
      </c>
      <c r="AT165" s="225" t="s">
        <v>125</v>
      </c>
      <c r="AU165" s="225" t="s">
        <v>88</v>
      </c>
      <c r="AY165" s="17" t="s">
        <v>122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17" t="s">
        <v>83</v>
      </c>
      <c r="BK165" s="226">
        <f>ROUND(I165*H165,2)</f>
        <v>0</v>
      </c>
      <c r="BL165" s="17" t="s">
        <v>129</v>
      </c>
      <c r="BM165" s="225" t="s">
        <v>211</v>
      </c>
    </row>
    <row r="166" s="2" customFormat="1">
      <c r="A166" s="38"/>
      <c r="B166" s="39"/>
      <c r="C166" s="40"/>
      <c r="D166" s="227" t="s">
        <v>131</v>
      </c>
      <c r="E166" s="40"/>
      <c r="F166" s="228" t="s">
        <v>212</v>
      </c>
      <c r="G166" s="40"/>
      <c r="H166" s="40"/>
      <c r="I166" s="229"/>
      <c r="J166" s="40"/>
      <c r="K166" s="40"/>
      <c r="L166" s="44"/>
      <c r="M166" s="230"/>
      <c r="N166" s="231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131</v>
      </c>
      <c r="AU166" s="17" t="s">
        <v>88</v>
      </c>
    </row>
    <row r="167" s="13" customFormat="1">
      <c r="A167" s="13"/>
      <c r="B167" s="232"/>
      <c r="C167" s="233"/>
      <c r="D167" s="227" t="s">
        <v>133</v>
      </c>
      <c r="E167" s="234" t="s">
        <v>1</v>
      </c>
      <c r="F167" s="235" t="s">
        <v>85</v>
      </c>
      <c r="G167" s="233"/>
      <c r="H167" s="236">
        <v>657.02999999999997</v>
      </c>
      <c r="I167" s="237"/>
      <c r="J167" s="233"/>
      <c r="K167" s="233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133</v>
      </c>
      <c r="AU167" s="242" t="s">
        <v>88</v>
      </c>
      <c r="AV167" s="13" t="s">
        <v>88</v>
      </c>
      <c r="AW167" s="13" t="s">
        <v>34</v>
      </c>
      <c r="AX167" s="13" t="s">
        <v>83</v>
      </c>
      <c r="AY167" s="242" t="s">
        <v>122</v>
      </c>
    </row>
    <row r="168" s="13" customFormat="1">
      <c r="A168" s="13"/>
      <c r="B168" s="232"/>
      <c r="C168" s="233"/>
      <c r="D168" s="227" t="s">
        <v>133</v>
      </c>
      <c r="E168" s="233"/>
      <c r="F168" s="235" t="s">
        <v>203</v>
      </c>
      <c r="G168" s="233"/>
      <c r="H168" s="236">
        <v>676.74099999999999</v>
      </c>
      <c r="I168" s="237"/>
      <c r="J168" s="233"/>
      <c r="K168" s="233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133</v>
      </c>
      <c r="AU168" s="242" t="s">
        <v>88</v>
      </c>
      <c r="AV168" s="13" t="s">
        <v>88</v>
      </c>
      <c r="AW168" s="13" t="s">
        <v>4</v>
      </c>
      <c r="AX168" s="13" t="s">
        <v>83</v>
      </c>
      <c r="AY168" s="242" t="s">
        <v>122</v>
      </c>
    </row>
    <row r="169" s="2" customFormat="1" ht="21.75" customHeight="1">
      <c r="A169" s="38"/>
      <c r="B169" s="39"/>
      <c r="C169" s="213" t="s">
        <v>213</v>
      </c>
      <c r="D169" s="213" t="s">
        <v>125</v>
      </c>
      <c r="E169" s="214" t="s">
        <v>214</v>
      </c>
      <c r="F169" s="215" t="s">
        <v>215</v>
      </c>
      <c r="G169" s="216" t="s">
        <v>128</v>
      </c>
      <c r="H169" s="217">
        <v>689.88199999999995</v>
      </c>
      <c r="I169" s="218"/>
      <c r="J169" s="219">
        <f>ROUND(I169*H169,2)</f>
        <v>0</v>
      </c>
      <c r="K169" s="220"/>
      <c r="L169" s="44"/>
      <c r="M169" s="221" t="s">
        <v>1</v>
      </c>
      <c r="N169" s="222" t="s">
        <v>43</v>
      </c>
      <c r="O169" s="91"/>
      <c r="P169" s="223">
        <f>O169*H169</f>
        <v>0</v>
      </c>
      <c r="Q169" s="223">
        <v>0.00062</v>
      </c>
      <c r="R169" s="223">
        <f>Q169*H169</f>
        <v>0.42772683999999994</v>
      </c>
      <c r="S169" s="223">
        <v>0</v>
      </c>
      <c r="T169" s="224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5" t="s">
        <v>129</v>
      </c>
      <c r="AT169" s="225" t="s">
        <v>125</v>
      </c>
      <c r="AU169" s="225" t="s">
        <v>88</v>
      </c>
      <c r="AY169" s="17" t="s">
        <v>122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7" t="s">
        <v>83</v>
      </c>
      <c r="BK169" s="226">
        <f>ROUND(I169*H169,2)</f>
        <v>0</v>
      </c>
      <c r="BL169" s="17" t="s">
        <v>129</v>
      </c>
      <c r="BM169" s="225" t="s">
        <v>216</v>
      </c>
    </row>
    <row r="170" s="13" customFormat="1">
      <c r="A170" s="13"/>
      <c r="B170" s="232"/>
      <c r="C170" s="233"/>
      <c r="D170" s="227" t="s">
        <v>133</v>
      </c>
      <c r="E170" s="234" t="s">
        <v>1</v>
      </c>
      <c r="F170" s="235" t="s">
        <v>85</v>
      </c>
      <c r="G170" s="233"/>
      <c r="H170" s="236">
        <v>657.02999999999997</v>
      </c>
      <c r="I170" s="237"/>
      <c r="J170" s="233"/>
      <c r="K170" s="233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133</v>
      </c>
      <c r="AU170" s="242" t="s">
        <v>88</v>
      </c>
      <c r="AV170" s="13" t="s">
        <v>88</v>
      </c>
      <c r="AW170" s="13" t="s">
        <v>34</v>
      </c>
      <c r="AX170" s="13" t="s">
        <v>83</v>
      </c>
      <c r="AY170" s="242" t="s">
        <v>122</v>
      </c>
    </row>
    <row r="171" s="13" customFormat="1">
      <c r="A171" s="13"/>
      <c r="B171" s="232"/>
      <c r="C171" s="233"/>
      <c r="D171" s="227" t="s">
        <v>133</v>
      </c>
      <c r="E171" s="233"/>
      <c r="F171" s="235" t="s">
        <v>217</v>
      </c>
      <c r="G171" s="233"/>
      <c r="H171" s="236">
        <v>689.88199999999995</v>
      </c>
      <c r="I171" s="237"/>
      <c r="J171" s="233"/>
      <c r="K171" s="233"/>
      <c r="L171" s="238"/>
      <c r="M171" s="239"/>
      <c r="N171" s="240"/>
      <c r="O171" s="240"/>
      <c r="P171" s="240"/>
      <c r="Q171" s="240"/>
      <c r="R171" s="240"/>
      <c r="S171" s="240"/>
      <c r="T171" s="24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2" t="s">
        <v>133</v>
      </c>
      <c r="AU171" s="242" t="s">
        <v>88</v>
      </c>
      <c r="AV171" s="13" t="s">
        <v>88</v>
      </c>
      <c r="AW171" s="13" t="s">
        <v>4</v>
      </c>
      <c r="AX171" s="13" t="s">
        <v>83</v>
      </c>
      <c r="AY171" s="242" t="s">
        <v>122</v>
      </c>
    </row>
    <row r="172" s="12" customFormat="1" ht="22.8" customHeight="1">
      <c r="A172" s="12"/>
      <c r="B172" s="197"/>
      <c r="C172" s="198"/>
      <c r="D172" s="199" t="s">
        <v>77</v>
      </c>
      <c r="E172" s="211" t="s">
        <v>218</v>
      </c>
      <c r="F172" s="211" t="s">
        <v>219</v>
      </c>
      <c r="G172" s="198"/>
      <c r="H172" s="198"/>
      <c r="I172" s="201"/>
      <c r="J172" s="212">
        <f>BK172</f>
        <v>0</v>
      </c>
      <c r="K172" s="198"/>
      <c r="L172" s="203"/>
      <c r="M172" s="204"/>
      <c r="N172" s="205"/>
      <c r="O172" s="205"/>
      <c r="P172" s="206">
        <f>SUM(P173:P174)</f>
        <v>0</v>
      </c>
      <c r="Q172" s="205"/>
      <c r="R172" s="206">
        <f>SUM(R173:R174)</f>
        <v>0</v>
      </c>
      <c r="S172" s="205"/>
      <c r="T172" s="207">
        <f>SUM(T173:T174)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08" t="s">
        <v>88</v>
      </c>
      <c r="AT172" s="209" t="s">
        <v>77</v>
      </c>
      <c r="AU172" s="209" t="s">
        <v>83</v>
      </c>
      <c r="AY172" s="208" t="s">
        <v>122</v>
      </c>
      <c r="BK172" s="210">
        <f>SUM(BK173:BK174)</f>
        <v>0</v>
      </c>
    </row>
    <row r="173" s="2" customFormat="1" ht="21.75" customHeight="1">
      <c r="A173" s="38"/>
      <c r="B173" s="39"/>
      <c r="C173" s="213" t="s">
        <v>220</v>
      </c>
      <c r="D173" s="213" t="s">
        <v>125</v>
      </c>
      <c r="E173" s="214" t="s">
        <v>221</v>
      </c>
      <c r="F173" s="215" t="s">
        <v>222</v>
      </c>
      <c r="G173" s="216" t="s">
        <v>223</v>
      </c>
      <c r="H173" s="217">
        <v>4</v>
      </c>
      <c r="I173" s="218"/>
      <c r="J173" s="219">
        <f>ROUND(I173*H173,2)</f>
        <v>0</v>
      </c>
      <c r="K173" s="220"/>
      <c r="L173" s="44"/>
      <c r="M173" s="221" t="s">
        <v>1</v>
      </c>
      <c r="N173" s="222" t="s">
        <v>43</v>
      </c>
      <c r="O173" s="91"/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5" t="s">
        <v>129</v>
      </c>
      <c r="AT173" s="225" t="s">
        <v>125</v>
      </c>
      <c r="AU173" s="225" t="s">
        <v>88</v>
      </c>
      <c r="AY173" s="17" t="s">
        <v>122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17" t="s">
        <v>83</v>
      </c>
      <c r="BK173" s="226">
        <f>ROUND(I173*H173,2)</f>
        <v>0</v>
      </c>
      <c r="BL173" s="17" t="s">
        <v>129</v>
      </c>
      <c r="BM173" s="225" t="s">
        <v>224</v>
      </c>
    </row>
    <row r="174" s="2" customFormat="1">
      <c r="A174" s="38"/>
      <c r="B174" s="39"/>
      <c r="C174" s="40"/>
      <c r="D174" s="227" t="s">
        <v>131</v>
      </c>
      <c r="E174" s="40"/>
      <c r="F174" s="228" t="s">
        <v>225</v>
      </c>
      <c r="G174" s="40"/>
      <c r="H174" s="40"/>
      <c r="I174" s="229"/>
      <c r="J174" s="40"/>
      <c r="K174" s="40"/>
      <c r="L174" s="44"/>
      <c r="M174" s="230"/>
      <c r="N174" s="231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131</v>
      </c>
      <c r="AU174" s="17" t="s">
        <v>88</v>
      </c>
    </row>
    <row r="175" s="12" customFormat="1" ht="22.8" customHeight="1">
      <c r="A175" s="12"/>
      <c r="B175" s="197"/>
      <c r="C175" s="198"/>
      <c r="D175" s="199" t="s">
        <v>77</v>
      </c>
      <c r="E175" s="211" t="s">
        <v>226</v>
      </c>
      <c r="F175" s="211" t="s">
        <v>227</v>
      </c>
      <c r="G175" s="198"/>
      <c r="H175" s="198"/>
      <c r="I175" s="201"/>
      <c r="J175" s="212">
        <f>BK175</f>
        <v>0</v>
      </c>
      <c r="K175" s="198"/>
      <c r="L175" s="203"/>
      <c r="M175" s="204"/>
      <c r="N175" s="205"/>
      <c r="O175" s="205"/>
      <c r="P175" s="206">
        <f>SUM(P176:P181)</f>
        <v>0</v>
      </c>
      <c r="Q175" s="205"/>
      <c r="R175" s="206">
        <f>SUM(R176:R181)</f>
        <v>0.024588800000000001</v>
      </c>
      <c r="S175" s="205"/>
      <c r="T175" s="207">
        <f>SUM(T176:T181)</f>
        <v>0.10879999999999999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08" t="s">
        <v>88</v>
      </c>
      <c r="AT175" s="209" t="s">
        <v>77</v>
      </c>
      <c r="AU175" s="209" t="s">
        <v>83</v>
      </c>
      <c r="AY175" s="208" t="s">
        <v>122</v>
      </c>
      <c r="BK175" s="210">
        <f>SUM(BK176:BK181)</f>
        <v>0</v>
      </c>
    </row>
    <row r="176" s="2" customFormat="1" ht="24.15" customHeight="1">
      <c r="A176" s="38"/>
      <c r="B176" s="39"/>
      <c r="C176" s="213" t="s">
        <v>228</v>
      </c>
      <c r="D176" s="213" t="s">
        <v>125</v>
      </c>
      <c r="E176" s="214" t="s">
        <v>229</v>
      </c>
      <c r="F176" s="215" t="s">
        <v>230</v>
      </c>
      <c r="G176" s="216" t="s">
        <v>231</v>
      </c>
      <c r="H176" s="217">
        <v>108.8</v>
      </c>
      <c r="I176" s="218"/>
      <c r="J176" s="219">
        <f>ROUND(I176*H176,2)</f>
        <v>0</v>
      </c>
      <c r="K176" s="220"/>
      <c r="L176" s="44"/>
      <c r="M176" s="221" t="s">
        <v>1</v>
      </c>
      <c r="N176" s="222" t="s">
        <v>43</v>
      </c>
      <c r="O176" s="91"/>
      <c r="P176" s="223">
        <f>O176*H176</f>
        <v>0</v>
      </c>
      <c r="Q176" s="223">
        <v>0</v>
      </c>
      <c r="R176" s="223">
        <f>Q176*H176</f>
        <v>0</v>
      </c>
      <c r="S176" s="223">
        <v>0.001</v>
      </c>
      <c r="T176" s="224">
        <f>S176*H176</f>
        <v>0.10879999999999999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5" t="s">
        <v>129</v>
      </c>
      <c r="AT176" s="225" t="s">
        <v>125</v>
      </c>
      <c r="AU176" s="225" t="s">
        <v>88</v>
      </c>
      <c r="AY176" s="17" t="s">
        <v>122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7" t="s">
        <v>83</v>
      </c>
      <c r="BK176" s="226">
        <f>ROUND(I176*H176,2)</f>
        <v>0</v>
      </c>
      <c r="BL176" s="17" t="s">
        <v>129</v>
      </c>
      <c r="BM176" s="225" t="s">
        <v>232</v>
      </c>
    </row>
    <row r="177" s="13" customFormat="1">
      <c r="A177" s="13"/>
      <c r="B177" s="232"/>
      <c r="C177" s="233"/>
      <c r="D177" s="227" t="s">
        <v>133</v>
      </c>
      <c r="E177" s="234" t="s">
        <v>1</v>
      </c>
      <c r="F177" s="235" t="s">
        <v>233</v>
      </c>
      <c r="G177" s="233"/>
      <c r="H177" s="236">
        <v>108.8</v>
      </c>
      <c r="I177" s="237"/>
      <c r="J177" s="233"/>
      <c r="K177" s="233"/>
      <c r="L177" s="238"/>
      <c r="M177" s="239"/>
      <c r="N177" s="240"/>
      <c r="O177" s="240"/>
      <c r="P177" s="240"/>
      <c r="Q177" s="240"/>
      <c r="R177" s="240"/>
      <c r="S177" s="240"/>
      <c r="T177" s="24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2" t="s">
        <v>133</v>
      </c>
      <c r="AU177" s="242" t="s">
        <v>88</v>
      </c>
      <c r="AV177" s="13" t="s">
        <v>88</v>
      </c>
      <c r="AW177" s="13" t="s">
        <v>34</v>
      </c>
      <c r="AX177" s="13" t="s">
        <v>83</v>
      </c>
      <c r="AY177" s="242" t="s">
        <v>122</v>
      </c>
    </row>
    <row r="178" s="2" customFormat="1" ht="24.15" customHeight="1">
      <c r="A178" s="38"/>
      <c r="B178" s="39"/>
      <c r="C178" s="213" t="s">
        <v>234</v>
      </c>
      <c r="D178" s="213" t="s">
        <v>125</v>
      </c>
      <c r="E178" s="214" t="s">
        <v>235</v>
      </c>
      <c r="F178" s="215" t="s">
        <v>236</v>
      </c>
      <c r="G178" s="216" t="s">
        <v>231</v>
      </c>
      <c r="H178" s="217">
        <v>108.8</v>
      </c>
      <c r="I178" s="218"/>
      <c r="J178" s="219">
        <f>ROUND(I178*H178,2)</f>
        <v>0</v>
      </c>
      <c r="K178" s="220"/>
      <c r="L178" s="44"/>
      <c r="M178" s="221" t="s">
        <v>1</v>
      </c>
      <c r="N178" s="222" t="s">
        <v>43</v>
      </c>
      <c r="O178" s="91"/>
      <c r="P178" s="223">
        <f>O178*H178</f>
        <v>0</v>
      </c>
      <c r="Q178" s="223">
        <v>1.0000000000000001E-05</v>
      </c>
      <c r="R178" s="223">
        <f>Q178*H178</f>
        <v>0.001088</v>
      </c>
      <c r="S178" s="223">
        <v>0</v>
      </c>
      <c r="T178" s="224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5" t="s">
        <v>129</v>
      </c>
      <c r="AT178" s="225" t="s">
        <v>125</v>
      </c>
      <c r="AU178" s="225" t="s">
        <v>88</v>
      </c>
      <c r="AY178" s="17" t="s">
        <v>122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17" t="s">
        <v>83</v>
      </c>
      <c r="BK178" s="226">
        <f>ROUND(I178*H178,2)</f>
        <v>0</v>
      </c>
      <c r="BL178" s="17" t="s">
        <v>129</v>
      </c>
      <c r="BM178" s="225" t="s">
        <v>237</v>
      </c>
    </row>
    <row r="179" s="2" customFormat="1" ht="16.5" customHeight="1">
      <c r="A179" s="38"/>
      <c r="B179" s="39"/>
      <c r="C179" s="253" t="s">
        <v>7</v>
      </c>
      <c r="D179" s="253" t="s">
        <v>183</v>
      </c>
      <c r="E179" s="254" t="s">
        <v>238</v>
      </c>
      <c r="F179" s="255" t="s">
        <v>239</v>
      </c>
      <c r="G179" s="256" t="s">
        <v>231</v>
      </c>
      <c r="H179" s="257">
        <v>117.50400000000001</v>
      </c>
      <c r="I179" s="258"/>
      <c r="J179" s="259">
        <f>ROUND(I179*H179,2)</f>
        <v>0</v>
      </c>
      <c r="K179" s="260"/>
      <c r="L179" s="261"/>
      <c r="M179" s="262" t="s">
        <v>1</v>
      </c>
      <c r="N179" s="263" t="s">
        <v>43</v>
      </c>
      <c r="O179" s="91"/>
      <c r="P179" s="223">
        <f>O179*H179</f>
        <v>0</v>
      </c>
      <c r="Q179" s="223">
        <v>0.00020000000000000001</v>
      </c>
      <c r="R179" s="223">
        <f>Q179*H179</f>
        <v>0.023500800000000002</v>
      </c>
      <c r="S179" s="223">
        <v>0</v>
      </c>
      <c r="T179" s="224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5" t="s">
        <v>186</v>
      </c>
      <c r="AT179" s="225" t="s">
        <v>183</v>
      </c>
      <c r="AU179" s="225" t="s">
        <v>88</v>
      </c>
      <c r="AY179" s="17" t="s">
        <v>122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17" t="s">
        <v>83</v>
      </c>
      <c r="BK179" s="226">
        <f>ROUND(I179*H179,2)</f>
        <v>0</v>
      </c>
      <c r="BL179" s="17" t="s">
        <v>129</v>
      </c>
      <c r="BM179" s="225" t="s">
        <v>240</v>
      </c>
    </row>
    <row r="180" s="2" customFormat="1">
      <c r="A180" s="38"/>
      <c r="B180" s="39"/>
      <c r="C180" s="40"/>
      <c r="D180" s="227" t="s">
        <v>131</v>
      </c>
      <c r="E180" s="40"/>
      <c r="F180" s="228" t="s">
        <v>241</v>
      </c>
      <c r="G180" s="40"/>
      <c r="H180" s="40"/>
      <c r="I180" s="229"/>
      <c r="J180" s="40"/>
      <c r="K180" s="40"/>
      <c r="L180" s="44"/>
      <c r="M180" s="230"/>
      <c r="N180" s="231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131</v>
      </c>
      <c r="AU180" s="17" t="s">
        <v>88</v>
      </c>
    </row>
    <row r="181" s="13" customFormat="1">
      <c r="A181" s="13"/>
      <c r="B181" s="232"/>
      <c r="C181" s="233"/>
      <c r="D181" s="227" t="s">
        <v>133</v>
      </c>
      <c r="E181" s="233"/>
      <c r="F181" s="235" t="s">
        <v>242</v>
      </c>
      <c r="G181" s="233"/>
      <c r="H181" s="236">
        <v>117.50400000000001</v>
      </c>
      <c r="I181" s="237"/>
      <c r="J181" s="233"/>
      <c r="K181" s="233"/>
      <c r="L181" s="238"/>
      <c r="M181" s="239"/>
      <c r="N181" s="240"/>
      <c r="O181" s="240"/>
      <c r="P181" s="240"/>
      <c r="Q181" s="240"/>
      <c r="R181" s="240"/>
      <c r="S181" s="240"/>
      <c r="T181" s="24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2" t="s">
        <v>133</v>
      </c>
      <c r="AU181" s="242" t="s">
        <v>88</v>
      </c>
      <c r="AV181" s="13" t="s">
        <v>88</v>
      </c>
      <c r="AW181" s="13" t="s">
        <v>4</v>
      </c>
      <c r="AX181" s="13" t="s">
        <v>83</v>
      </c>
      <c r="AY181" s="242" t="s">
        <v>122</v>
      </c>
    </row>
    <row r="182" s="12" customFormat="1" ht="22.8" customHeight="1">
      <c r="A182" s="12"/>
      <c r="B182" s="197"/>
      <c r="C182" s="198"/>
      <c r="D182" s="199" t="s">
        <v>77</v>
      </c>
      <c r="E182" s="211" t="s">
        <v>243</v>
      </c>
      <c r="F182" s="211" t="s">
        <v>244</v>
      </c>
      <c r="G182" s="198"/>
      <c r="H182" s="198"/>
      <c r="I182" s="201"/>
      <c r="J182" s="212">
        <f>BK182</f>
        <v>0</v>
      </c>
      <c r="K182" s="198"/>
      <c r="L182" s="203"/>
      <c r="M182" s="204"/>
      <c r="N182" s="205"/>
      <c r="O182" s="205"/>
      <c r="P182" s="206">
        <f>SUM(P183:P213)</f>
        <v>0</v>
      </c>
      <c r="Q182" s="205"/>
      <c r="R182" s="206">
        <f>SUM(R183:R213)</f>
        <v>0.98416379999999992</v>
      </c>
      <c r="S182" s="205"/>
      <c r="T182" s="207">
        <f>SUM(T183:T213)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08" t="s">
        <v>88</v>
      </c>
      <c r="AT182" s="209" t="s">
        <v>77</v>
      </c>
      <c r="AU182" s="209" t="s">
        <v>83</v>
      </c>
      <c r="AY182" s="208" t="s">
        <v>122</v>
      </c>
      <c r="BK182" s="210">
        <f>SUM(BK183:BK213)</f>
        <v>0</v>
      </c>
    </row>
    <row r="183" s="2" customFormat="1" ht="24.15" customHeight="1">
      <c r="A183" s="38"/>
      <c r="B183" s="39"/>
      <c r="C183" s="213" t="s">
        <v>245</v>
      </c>
      <c r="D183" s="213" t="s">
        <v>125</v>
      </c>
      <c r="E183" s="214" t="s">
        <v>246</v>
      </c>
      <c r="F183" s="215" t="s">
        <v>247</v>
      </c>
      <c r="G183" s="216" t="s">
        <v>128</v>
      </c>
      <c r="H183" s="217">
        <v>657.02999999999997</v>
      </c>
      <c r="I183" s="218"/>
      <c r="J183" s="219">
        <f>ROUND(I183*H183,2)</f>
        <v>0</v>
      </c>
      <c r="K183" s="220"/>
      <c r="L183" s="44"/>
      <c r="M183" s="221" t="s">
        <v>1</v>
      </c>
      <c r="N183" s="222" t="s">
        <v>43</v>
      </c>
      <c r="O183" s="91"/>
      <c r="P183" s="223">
        <f>O183*H183</f>
        <v>0</v>
      </c>
      <c r="Q183" s="223">
        <v>4.0000000000000003E-05</v>
      </c>
      <c r="R183" s="223">
        <f>Q183*H183</f>
        <v>0.026281200000000001</v>
      </c>
      <c r="S183" s="223">
        <v>0</v>
      </c>
      <c r="T183" s="224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5" t="s">
        <v>129</v>
      </c>
      <c r="AT183" s="225" t="s">
        <v>125</v>
      </c>
      <c r="AU183" s="225" t="s">
        <v>88</v>
      </c>
      <c r="AY183" s="17" t="s">
        <v>122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7" t="s">
        <v>83</v>
      </c>
      <c r="BK183" s="226">
        <f>ROUND(I183*H183,2)</f>
        <v>0</v>
      </c>
      <c r="BL183" s="17" t="s">
        <v>129</v>
      </c>
      <c r="BM183" s="225" t="s">
        <v>248</v>
      </c>
    </row>
    <row r="184" s="14" customFormat="1">
      <c r="A184" s="14"/>
      <c r="B184" s="243"/>
      <c r="C184" s="244"/>
      <c r="D184" s="227" t="s">
        <v>133</v>
      </c>
      <c r="E184" s="245" t="s">
        <v>1</v>
      </c>
      <c r="F184" s="246" t="s">
        <v>86</v>
      </c>
      <c r="G184" s="244"/>
      <c r="H184" s="245" t="s">
        <v>1</v>
      </c>
      <c r="I184" s="247"/>
      <c r="J184" s="244"/>
      <c r="K184" s="244"/>
      <c r="L184" s="248"/>
      <c r="M184" s="249"/>
      <c r="N184" s="250"/>
      <c r="O184" s="250"/>
      <c r="P184" s="250"/>
      <c r="Q184" s="250"/>
      <c r="R184" s="250"/>
      <c r="S184" s="250"/>
      <c r="T184" s="25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2" t="s">
        <v>133</v>
      </c>
      <c r="AU184" s="252" t="s">
        <v>88</v>
      </c>
      <c r="AV184" s="14" t="s">
        <v>83</v>
      </c>
      <c r="AW184" s="14" t="s">
        <v>34</v>
      </c>
      <c r="AX184" s="14" t="s">
        <v>78</v>
      </c>
      <c r="AY184" s="252" t="s">
        <v>122</v>
      </c>
    </row>
    <row r="185" s="13" customFormat="1">
      <c r="A185" s="13"/>
      <c r="B185" s="232"/>
      <c r="C185" s="233"/>
      <c r="D185" s="227" t="s">
        <v>133</v>
      </c>
      <c r="E185" s="234" t="s">
        <v>1</v>
      </c>
      <c r="F185" s="235" t="s">
        <v>85</v>
      </c>
      <c r="G185" s="233"/>
      <c r="H185" s="236">
        <v>657.02999999999997</v>
      </c>
      <c r="I185" s="237"/>
      <c r="J185" s="233"/>
      <c r="K185" s="233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133</v>
      </c>
      <c r="AU185" s="242" t="s">
        <v>88</v>
      </c>
      <c r="AV185" s="13" t="s">
        <v>88</v>
      </c>
      <c r="AW185" s="13" t="s">
        <v>34</v>
      </c>
      <c r="AX185" s="13" t="s">
        <v>83</v>
      </c>
      <c r="AY185" s="242" t="s">
        <v>122</v>
      </c>
    </row>
    <row r="186" s="2" customFormat="1" ht="24.15" customHeight="1">
      <c r="A186" s="38"/>
      <c r="B186" s="39"/>
      <c r="C186" s="213" t="s">
        <v>249</v>
      </c>
      <c r="D186" s="213" t="s">
        <v>125</v>
      </c>
      <c r="E186" s="214" t="s">
        <v>250</v>
      </c>
      <c r="F186" s="215" t="s">
        <v>251</v>
      </c>
      <c r="G186" s="216" t="s">
        <v>128</v>
      </c>
      <c r="H186" s="217">
        <v>657.02999999999997</v>
      </c>
      <c r="I186" s="218"/>
      <c r="J186" s="219">
        <f>ROUND(I186*H186,2)</f>
        <v>0</v>
      </c>
      <c r="K186" s="220"/>
      <c r="L186" s="44"/>
      <c r="M186" s="221" t="s">
        <v>1</v>
      </c>
      <c r="N186" s="222" t="s">
        <v>43</v>
      </c>
      <c r="O186" s="91"/>
      <c r="P186" s="223">
        <f>O186*H186</f>
        <v>0</v>
      </c>
      <c r="Q186" s="223">
        <v>4.0000000000000003E-05</v>
      </c>
      <c r="R186" s="223">
        <f>Q186*H186</f>
        <v>0.026281200000000001</v>
      </c>
      <c r="S186" s="223">
        <v>0</v>
      </c>
      <c r="T186" s="224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5" t="s">
        <v>129</v>
      </c>
      <c r="AT186" s="225" t="s">
        <v>125</v>
      </c>
      <c r="AU186" s="225" t="s">
        <v>88</v>
      </c>
      <c r="AY186" s="17" t="s">
        <v>122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17" t="s">
        <v>83</v>
      </c>
      <c r="BK186" s="226">
        <f>ROUND(I186*H186,2)</f>
        <v>0</v>
      </c>
      <c r="BL186" s="17" t="s">
        <v>129</v>
      </c>
      <c r="BM186" s="225" t="s">
        <v>252</v>
      </c>
    </row>
    <row r="187" s="2" customFormat="1" ht="16.5" customHeight="1">
      <c r="A187" s="38"/>
      <c r="B187" s="39"/>
      <c r="C187" s="213" t="s">
        <v>253</v>
      </c>
      <c r="D187" s="213" t="s">
        <v>125</v>
      </c>
      <c r="E187" s="214" t="s">
        <v>254</v>
      </c>
      <c r="F187" s="215" t="s">
        <v>255</v>
      </c>
      <c r="G187" s="216" t="s">
        <v>128</v>
      </c>
      <c r="H187" s="217">
        <v>657.02999999999997</v>
      </c>
      <c r="I187" s="218"/>
      <c r="J187" s="219">
        <f>ROUND(I187*H187,2)</f>
        <v>0</v>
      </c>
      <c r="K187" s="220"/>
      <c r="L187" s="44"/>
      <c r="M187" s="221" t="s">
        <v>1</v>
      </c>
      <c r="N187" s="222" t="s">
        <v>43</v>
      </c>
      <c r="O187" s="91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5" t="s">
        <v>129</v>
      </c>
      <c r="AT187" s="225" t="s">
        <v>125</v>
      </c>
      <c r="AU187" s="225" t="s">
        <v>88</v>
      </c>
      <c r="AY187" s="17" t="s">
        <v>122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17" t="s">
        <v>83</v>
      </c>
      <c r="BK187" s="226">
        <f>ROUND(I187*H187,2)</f>
        <v>0</v>
      </c>
      <c r="BL187" s="17" t="s">
        <v>129</v>
      </c>
      <c r="BM187" s="225" t="s">
        <v>256</v>
      </c>
    </row>
    <row r="188" s="2" customFormat="1" ht="24.15" customHeight="1">
      <c r="A188" s="38"/>
      <c r="B188" s="39"/>
      <c r="C188" s="213" t="s">
        <v>257</v>
      </c>
      <c r="D188" s="213" t="s">
        <v>125</v>
      </c>
      <c r="E188" s="214" t="s">
        <v>258</v>
      </c>
      <c r="F188" s="215" t="s">
        <v>259</v>
      </c>
      <c r="G188" s="216" t="s">
        <v>128</v>
      </c>
      <c r="H188" s="217">
        <v>657.02999999999997</v>
      </c>
      <c r="I188" s="218"/>
      <c r="J188" s="219">
        <f>ROUND(I188*H188,2)</f>
        <v>0</v>
      </c>
      <c r="K188" s="220"/>
      <c r="L188" s="44"/>
      <c r="M188" s="221" t="s">
        <v>1</v>
      </c>
      <c r="N188" s="222" t="s">
        <v>43</v>
      </c>
      <c r="O188" s="91"/>
      <c r="P188" s="223">
        <f>O188*H188</f>
        <v>0</v>
      </c>
      <c r="Q188" s="223">
        <v>0.00087000000000000001</v>
      </c>
      <c r="R188" s="223">
        <f>Q188*H188</f>
        <v>0.57161609999999996</v>
      </c>
      <c r="S188" s="223">
        <v>0</v>
      </c>
      <c r="T188" s="224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5" t="s">
        <v>129</v>
      </c>
      <c r="AT188" s="225" t="s">
        <v>125</v>
      </c>
      <c r="AU188" s="225" t="s">
        <v>88</v>
      </c>
      <c r="AY188" s="17" t="s">
        <v>122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7" t="s">
        <v>83</v>
      </c>
      <c r="BK188" s="226">
        <f>ROUND(I188*H188,2)</f>
        <v>0</v>
      </c>
      <c r="BL188" s="17" t="s">
        <v>129</v>
      </c>
      <c r="BM188" s="225" t="s">
        <v>260</v>
      </c>
    </row>
    <row r="189" s="2" customFormat="1">
      <c r="A189" s="38"/>
      <c r="B189" s="39"/>
      <c r="C189" s="40"/>
      <c r="D189" s="227" t="s">
        <v>131</v>
      </c>
      <c r="E189" s="40"/>
      <c r="F189" s="228" t="s">
        <v>261</v>
      </c>
      <c r="G189" s="40"/>
      <c r="H189" s="40"/>
      <c r="I189" s="229"/>
      <c r="J189" s="40"/>
      <c r="K189" s="40"/>
      <c r="L189" s="44"/>
      <c r="M189" s="230"/>
      <c r="N189" s="231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131</v>
      </c>
      <c r="AU189" s="17" t="s">
        <v>88</v>
      </c>
    </row>
    <row r="190" s="2" customFormat="1" ht="49.05" customHeight="1">
      <c r="A190" s="38"/>
      <c r="B190" s="39"/>
      <c r="C190" s="213" t="s">
        <v>262</v>
      </c>
      <c r="D190" s="213" t="s">
        <v>125</v>
      </c>
      <c r="E190" s="214" t="s">
        <v>263</v>
      </c>
      <c r="F190" s="215" t="s">
        <v>264</v>
      </c>
      <c r="G190" s="216" t="s">
        <v>128</v>
      </c>
      <c r="H190" s="217">
        <v>657.02999999999997</v>
      </c>
      <c r="I190" s="218"/>
      <c r="J190" s="219">
        <f>ROUND(I190*H190,2)</f>
        <v>0</v>
      </c>
      <c r="K190" s="220"/>
      <c r="L190" s="44"/>
      <c r="M190" s="221" t="s">
        <v>1</v>
      </c>
      <c r="N190" s="222" t="s">
        <v>43</v>
      </c>
      <c r="O190" s="91"/>
      <c r="P190" s="223">
        <f>O190*H190</f>
        <v>0</v>
      </c>
      <c r="Q190" s="223">
        <v>0.00051000000000000004</v>
      </c>
      <c r="R190" s="223">
        <f>Q190*H190</f>
        <v>0.33508530000000003</v>
      </c>
      <c r="S190" s="223">
        <v>0</v>
      </c>
      <c r="T190" s="224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5" t="s">
        <v>129</v>
      </c>
      <c r="AT190" s="225" t="s">
        <v>125</v>
      </c>
      <c r="AU190" s="225" t="s">
        <v>88</v>
      </c>
      <c r="AY190" s="17" t="s">
        <v>122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17" t="s">
        <v>83</v>
      </c>
      <c r="BK190" s="226">
        <f>ROUND(I190*H190,2)</f>
        <v>0</v>
      </c>
      <c r="BL190" s="17" t="s">
        <v>129</v>
      </c>
      <c r="BM190" s="225" t="s">
        <v>265</v>
      </c>
    </row>
    <row r="191" s="2" customFormat="1">
      <c r="A191" s="38"/>
      <c r="B191" s="39"/>
      <c r="C191" s="40"/>
      <c r="D191" s="227" t="s">
        <v>131</v>
      </c>
      <c r="E191" s="40"/>
      <c r="F191" s="228" t="s">
        <v>266</v>
      </c>
      <c r="G191" s="40"/>
      <c r="H191" s="40"/>
      <c r="I191" s="229"/>
      <c r="J191" s="40"/>
      <c r="K191" s="40"/>
      <c r="L191" s="44"/>
      <c r="M191" s="230"/>
      <c r="N191" s="231"/>
      <c r="O191" s="91"/>
      <c r="P191" s="91"/>
      <c r="Q191" s="91"/>
      <c r="R191" s="91"/>
      <c r="S191" s="91"/>
      <c r="T191" s="92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131</v>
      </c>
      <c r="AU191" s="17" t="s">
        <v>88</v>
      </c>
    </row>
    <row r="192" s="2" customFormat="1" ht="24.15" customHeight="1">
      <c r="A192" s="38"/>
      <c r="B192" s="39"/>
      <c r="C192" s="213" t="s">
        <v>267</v>
      </c>
      <c r="D192" s="213" t="s">
        <v>125</v>
      </c>
      <c r="E192" s="214" t="s">
        <v>268</v>
      </c>
      <c r="F192" s="215" t="s">
        <v>269</v>
      </c>
      <c r="G192" s="216" t="s">
        <v>231</v>
      </c>
      <c r="H192" s="217">
        <v>1063</v>
      </c>
      <c r="I192" s="218"/>
      <c r="J192" s="219">
        <f>ROUND(I192*H192,2)</f>
        <v>0</v>
      </c>
      <c r="K192" s="220"/>
      <c r="L192" s="44"/>
      <c r="M192" s="221" t="s">
        <v>1</v>
      </c>
      <c r="N192" s="222" t="s">
        <v>43</v>
      </c>
      <c r="O192" s="91"/>
      <c r="P192" s="223">
        <f>O192*H192</f>
        <v>0</v>
      </c>
      <c r="Q192" s="223">
        <v>2.0000000000000002E-05</v>
      </c>
      <c r="R192" s="223">
        <f>Q192*H192</f>
        <v>0.021260000000000001</v>
      </c>
      <c r="S192" s="223">
        <v>0</v>
      </c>
      <c r="T192" s="224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5" t="s">
        <v>129</v>
      </c>
      <c r="AT192" s="225" t="s">
        <v>125</v>
      </c>
      <c r="AU192" s="225" t="s">
        <v>88</v>
      </c>
      <c r="AY192" s="17" t="s">
        <v>122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17" t="s">
        <v>83</v>
      </c>
      <c r="BK192" s="226">
        <f>ROUND(I192*H192,2)</f>
        <v>0</v>
      </c>
      <c r="BL192" s="17" t="s">
        <v>129</v>
      </c>
      <c r="BM192" s="225" t="s">
        <v>270</v>
      </c>
    </row>
    <row r="193" s="13" customFormat="1">
      <c r="A193" s="13"/>
      <c r="B193" s="232"/>
      <c r="C193" s="233"/>
      <c r="D193" s="227" t="s">
        <v>133</v>
      </c>
      <c r="E193" s="234" t="s">
        <v>1</v>
      </c>
      <c r="F193" s="235" t="s">
        <v>271</v>
      </c>
      <c r="G193" s="233"/>
      <c r="H193" s="236">
        <v>154</v>
      </c>
      <c r="I193" s="237"/>
      <c r="J193" s="233"/>
      <c r="K193" s="233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133</v>
      </c>
      <c r="AU193" s="242" t="s">
        <v>88</v>
      </c>
      <c r="AV193" s="13" t="s">
        <v>88</v>
      </c>
      <c r="AW193" s="13" t="s">
        <v>34</v>
      </c>
      <c r="AX193" s="13" t="s">
        <v>78</v>
      </c>
      <c r="AY193" s="242" t="s">
        <v>122</v>
      </c>
    </row>
    <row r="194" s="14" customFormat="1">
      <c r="A194" s="14"/>
      <c r="B194" s="243"/>
      <c r="C194" s="244"/>
      <c r="D194" s="227" t="s">
        <v>133</v>
      </c>
      <c r="E194" s="245" t="s">
        <v>1</v>
      </c>
      <c r="F194" s="246" t="s">
        <v>272</v>
      </c>
      <c r="G194" s="244"/>
      <c r="H194" s="245" t="s">
        <v>1</v>
      </c>
      <c r="I194" s="247"/>
      <c r="J194" s="244"/>
      <c r="K194" s="244"/>
      <c r="L194" s="248"/>
      <c r="M194" s="249"/>
      <c r="N194" s="250"/>
      <c r="O194" s="250"/>
      <c r="P194" s="250"/>
      <c r="Q194" s="250"/>
      <c r="R194" s="250"/>
      <c r="S194" s="250"/>
      <c r="T194" s="251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2" t="s">
        <v>133</v>
      </c>
      <c r="AU194" s="252" t="s">
        <v>88</v>
      </c>
      <c r="AV194" s="14" t="s">
        <v>83</v>
      </c>
      <c r="AW194" s="14" t="s">
        <v>34</v>
      </c>
      <c r="AX194" s="14" t="s">
        <v>78</v>
      </c>
      <c r="AY194" s="252" t="s">
        <v>122</v>
      </c>
    </row>
    <row r="195" s="13" customFormat="1">
      <c r="A195" s="13"/>
      <c r="B195" s="232"/>
      <c r="C195" s="233"/>
      <c r="D195" s="227" t="s">
        <v>133</v>
      </c>
      <c r="E195" s="234" t="s">
        <v>1</v>
      </c>
      <c r="F195" s="235" t="s">
        <v>273</v>
      </c>
      <c r="G195" s="233"/>
      <c r="H195" s="236">
        <v>84</v>
      </c>
      <c r="I195" s="237"/>
      <c r="J195" s="233"/>
      <c r="K195" s="233"/>
      <c r="L195" s="238"/>
      <c r="M195" s="239"/>
      <c r="N195" s="240"/>
      <c r="O195" s="240"/>
      <c r="P195" s="240"/>
      <c r="Q195" s="240"/>
      <c r="R195" s="240"/>
      <c r="S195" s="240"/>
      <c r="T195" s="24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2" t="s">
        <v>133</v>
      </c>
      <c r="AU195" s="242" t="s">
        <v>88</v>
      </c>
      <c r="AV195" s="13" t="s">
        <v>88</v>
      </c>
      <c r="AW195" s="13" t="s">
        <v>34</v>
      </c>
      <c r="AX195" s="13" t="s">
        <v>78</v>
      </c>
      <c r="AY195" s="242" t="s">
        <v>122</v>
      </c>
    </row>
    <row r="196" s="14" customFormat="1">
      <c r="A196" s="14"/>
      <c r="B196" s="243"/>
      <c r="C196" s="244"/>
      <c r="D196" s="227" t="s">
        <v>133</v>
      </c>
      <c r="E196" s="245" t="s">
        <v>1</v>
      </c>
      <c r="F196" s="246" t="s">
        <v>274</v>
      </c>
      <c r="G196" s="244"/>
      <c r="H196" s="245" t="s">
        <v>1</v>
      </c>
      <c r="I196" s="247"/>
      <c r="J196" s="244"/>
      <c r="K196" s="244"/>
      <c r="L196" s="248"/>
      <c r="M196" s="249"/>
      <c r="N196" s="250"/>
      <c r="O196" s="250"/>
      <c r="P196" s="250"/>
      <c r="Q196" s="250"/>
      <c r="R196" s="250"/>
      <c r="S196" s="250"/>
      <c r="T196" s="251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2" t="s">
        <v>133</v>
      </c>
      <c r="AU196" s="252" t="s">
        <v>88</v>
      </c>
      <c r="AV196" s="14" t="s">
        <v>83</v>
      </c>
      <c r="AW196" s="14" t="s">
        <v>34</v>
      </c>
      <c r="AX196" s="14" t="s">
        <v>78</v>
      </c>
      <c r="AY196" s="252" t="s">
        <v>122</v>
      </c>
    </row>
    <row r="197" s="13" customFormat="1">
      <c r="A197" s="13"/>
      <c r="B197" s="232"/>
      <c r="C197" s="233"/>
      <c r="D197" s="227" t="s">
        <v>133</v>
      </c>
      <c r="E197" s="234" t="s">
        <v>1</v>
      </c>
      <c r="F197" s="235" t="s">
        <v>275</v>
      </c>
      <c r="G197" s="233"/>
      <c r="H197" s="236">
        <v>258</v>
      </c>
      <c r="I197" s="237"/>
      <c r="J197" s="233"/>
      <c r="K197" s="233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133</v>
      </c>
      <c r="AU197" s="242" t="s">
        <v>88</v>
      </c>
      <c r="AV197" s="13" t="s">
        <v>88</v>
      </c>
      <c r="AW197" s="13" t="s">
        <v>34</v>
      </c>
      <c r="AX197" s="13" t="s">
        <v>78</v>
      </c>
      <c r="AY197" s="242" t="s">
        <v>122</v>
      </c>
    </row>
    <row r="198" s="14" customFormat="1">
      <c r="A198" s="14"/>
      <c r="B198" s="243"/>
      <c r="C198" s="244"/>
      <c r="D198" s="227" t="s">
        <v>133</v>
      </c>
      <c r="E198" s="245" t="s">
        <v>1</v>
      </c>
      <c r="F198" s="246" t="s">
        <v>276</v>
      </c>
      <c r="G198" s="244"/>
      <c r="H198" s="245" t="s">
        <v>1</v>
      </c>
      <c r="I198" s="247"/>
      <c r="J198" s="244"/>
      <c r="K198" s="244"/>
      <c r="L198" s="248"/>
      <c r="M198" s="249"/>
      <c r="N198" s="250"/>
      <c r="O198" s="250"/>
      <c r="P198" s="250"/>
      <c r="Q198" s="250"/>
      <c r="R198" s="250"/>
      <c r="S198" s="250"/>
      <c r="T198" s="251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2" t="s">
        <v>133</v>
      </c>
      <c r="AU198" s="252" t="s">
        <v>88</v>
      </c>
      <c r="AV198" s="14" t="s">
        <v>83</v>
      </c>
      <c r="AW198" s="14" t="s">
        <v>34</v>
      </c>
      <c r="AX198" s="14" t="s">
        <v>78</v>
      </c>
      <c r="AY198" s="252" t="s">
        <v>122</v>
      </c>
    </row>
    <row r="199" s="13" customFormat="1">
      <c r="A199" s="13"/>
      <c r="B199" s="232"/>
      <c r="C199" s="233"/>
      <c r="D199" s="227" t="s">
        <v>133</v>
      </c>
      <c r="E199" s="234" t="s">
        <v>1</v>
      </c>
      <c r="F199" s="235" t="s">
        <v>277</v>
      </c>
      <c r="G199" s="233"/>
      <c r="H199" s="236">
        <v>207</v>
      </c>
      <c r="I199" s="237"/>
      <c r="J199" s="233"/>
      <c r="K199" s="233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133</v>
      </c>
      <c r="AU199" s="242" t="s">
        <v>88</v>
      </c>
      <c r="AV199" s="13" t="s">
        <v>88</v>
      </c>
      <c r="AW199" s="13" t="s">
        <v>34</v>
      </c>
      <c r="AX199" s="13" t="s">
        <v>78</v>
      </c>
      <c r="AY199" s="242" t="s">
        <v>122</v>
      </c>
    </row>
    <row r="200" s="14" customFormat="1">
      <c r="A200" s="14"/>
      <c r="B200" s="243"/>
      <c r="C200" s="244"/>
      <c r="D200" s="227" t="s">
        <v>133</v>
      </c>
      <c r="E200" s="245" t="s">
        <v>1</v>
      </c>
      <c r="F200" s="246" t="s">
        <v>278</v>
      </c>
      <c r="G200" s="244"/>
      <c r="H200" s="245" t="s">
        <v>1</v>
      </c>
      <c r="I200" s="247"/>
      <c r="J200" s="244"/>
      <c r="K200" s="244"/>
      <c r="L200" s="248"/>
      <c r="M200" s="249"/>
      <c r="N200" s="250"/>
      <c r="O200" s="250"/>
      <c r="P200" s="250"/>
      <c r="Q200" s="250"/>
      <c r="R200" s="250"/>
      <c r="S200" s="250"/>
      <c r="T200" s="251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2" t="s">
        <v>133</v>
      </c>
      <c r="AU200" s="252" t="s">
        <v>88</v>
      </c>
      <c r="AV200" s="14" t="s">
        <v>83</v>
      </c>
      <c r="AW200" s="14" t="s">
        <v>34</v>
      </c>
      <c r="AX200" s="14" t="s">
        <v>78</v>
      </c>
      <c r="AY200" s="252" t="s">
        <v>122</v>
      </c>
    </row>
    <row r="201" s="13" customFormat="1">
      <c r="A201" s="13"/>
      <c r="B201" s="232"/>
      <c r="C201" s="233"/>
      <c r="D201" s="227" t="s">
        <v>133</v>
      </c>
      <c r="E201" s="234" t="s">
        <v>1</v>
      </c>
      <c r="F201" s="235" t="s">
        <v>279</v>
      </c>
      <c r="G201" s="233"/>
      <c r="H201" s="236">
        <v>60</v>
      </c>
      <c r="I201" s="237"/>
      <c r="J201" s="233"/>
      <c r="K201" s="233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133</v>
      </c>
      <c r="AU201" s="242" t="s">
        <v>88</v>
      </c>
      <c r="AV201" s="13" t="s">
        <v>88</v>
      </c>
      <c r="AW201" s="13" t="s">
        <v>34</v>
      </c>
      <c r="AX201" s="13" t="s">
        <v>78</v>
      </c>
      <c r="AY201" s="242" t="s">
        <v>122</v>
      </c>
    </row>
    <row r="202" s="14" customFormat="1">
      <c r="A202" s="14"/>
      <c r="B202" s="243"/>
      <c r="C202" s="244"/>
      <c r="D202" s="227" t="s">
        <v>133</v>
      </c>
      <c r="E202" s="245" t="s">
        <v>1</v>
      </c>
      <c r="F202" s="246" t="s">
        <v>280</v>
      </c>
      <c r="G202" s="244"/>
      <c r="H202" s="245" t="s">
        <v>1</v>
      </c>
      <c r="I202" s="247"/>
      <c r="J202" s="244"/>
      <c r="K202" s="244"/>
      <c r="L202" s="248"/>
      <c r="M202" s="249"/>
      <c r="N202" s="250"/>
      <c r="O202" s="250"/>
      <c r="P202" s="250"/>
      <c r="Q202" s="250"/>
      <c r="R202" s="250"/>
      <c r="S202" s="250"/>
      <c r="T202" s="251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2" t="s">
        <v>133</v>
      </c>
      <c r="AU202" s="252" t="s">
        <v>88</v>
      </c>
      <c r="AV202" s="14" t="s">
        <v>83</v>
      </c>
      <c r="AW202" s="14" t="s">
        <v>34</v>
      </c>
      <c r="AX202" s="14" t="s">
        <v>78</v>
      </c>
      <c r="AY202" s="252" t="s">
        <v>122</v>
      </c>
    </row>
    <row r="203" s="13" customFormat="1">
      <c r="A203" s="13"/>
      <c r="B203" s="232"/>
      <c r="C203" s="233"/>
      <c r="D203" s="227" t="s">
        <v>133</v>
      </c>
      <c r="E203" s="234" t="s">
        <v>1</v>
      </c>
      <c r="F203" s="235" t="s">
        <v>281</v>
      </c>
      <c r="G203" s="233"/>
      <c r="H203" s="236">
        <v>300</v>
      </c>
      <c r="I203" s="237"/>
      <c r="J203" s="233"/>
      <c r="K203" s="233"/>
      <c r="L203" s="238"/>
      <c r="M203" s="239"/>
      <c r="N203" s="240"/>
      <c r="O203" s="240"/>
      <c r="P203" s="240"/>
      <c r="Q203" s="240"/>
      <c r="R203" s="240"/>
      <c r="S203" s="240"/>
      <c r="T203" s="24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2" t="s">
        <v>133</v>
      </c>
      <c r="AU203" s="242" t="s">
        <v>88</v>
      </c>
      <c r="AV203" s="13" t="s">
        <v>88</v>
      </c>
      <c r="AW203" s="13" t="s">
        <v>34</v>
      </c>
      <c r="AX203" s="13" t="s">
        <v>78</v>
      </c>
      <c r="AY203" s="242" t="s">
        <v>122</v>
      </c>
    </row>
    <row r="204" s="14" customFormat="1">
      <c r="A204" s="14"/>
      <c r="B204" s="243"/>
      <c r="C204" s="244"/>
      <c r="D204" s="227" t="s">
        <v>133</v>
      </c>
      <c r="E204" s="245" t="s">
        <v>1</v>
      </c>
      <c r="F204" s="246" t="s">
        <v>282</v>
      </c>
      <c r="G204" s="244"/>
      <c r="H204" s="245" t="s">
        <v>1</v>
      </c>
      <c r="I204" s="247"/>
      <c r="J204" s="244"/>
      <c r="K204" s="244"/>
      <c r="L204" s="248"/>
      <c r="M204" s="249"/>
      <c r="N204" s="250"/>
      <c r="O204" s="250"/>
      <c r="P204" s="250"/>
      <c r="Q204" s="250"/>
      <c r="R204" s="250"/>
      <c r="S204" s="250"/>
      <c r="T204" s="251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2" t="s">
        <v>133</v>
      </c>
      <c r="AU204" s="252" t="s">
        <v>88</v>
      </c>
      <c r="AV204" s="14" t="s">
        <v>83</v>
      </c>
      <c r="AW204" s="14" t="s">
        <v>34</v>
      </c>
      <c r="AX204" s="14" t="s">
        <v>78</v>
      </c>
      <c r="AY204" s="252" t="s">
        <v>122</v>
      </c>
    </row>
    <row r="205" s="15" customFormat="1">
      <c r="A205" s="15"/>
      <c r="B205" s="264"/>
      <c r="C205" s="265"/>
      <c r="D205" s="227" t="s">
        <v>133</v>
      </c>
      <c r="E205" s="266" t="s">
        <v>1</v>
      </c>
      <c r="F205" s="267" t="s">
        <v>283</v>
      </c>
      <c r="G205" s="265"/>
      <c r="H205" s="268">
        <v>1063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133</v>
      </c>
      <c r="AU205" s="274" t="s">
        <v>88</v>
      </c>
      <c r="AV205" s="15" t="s">
        <v>138</v>
      </c>
      <c r="AW205" s="15" t="s">
        <v>34</v>
      </c>
      <c r="AX205" s="15" t="s">
        <v>83</v>
      </c>
      <c r="AY205" s="274" t="s">
        <v>122</v>
      </c>
    </row>
    <row r="206" s="2" customFormat="1" ht="24.15" customHeight="1">
      <c r="A206" s="38"/>
      <c r="B206" s="39"/>
      <c r="C206" s="213" t="s">
        <v>284</v>
      </c>
      <c r="D206" s="213" t="s">
        <v>125</v>
      </c>
      <c r="E206" s="214" t="s">
        <v>285</v>
      </c>
      <c r="F206" s="215" t="s">
        <v>286</v>
      </c>
      <c r="G206" s="216" t="s">
        <v>128</v>
      </c>
      <c r="H206" s="217">
        <v>162</v>
      </c>
      <c r="I206" s="218"/>
      <c r="J206" s="219">
        <f>ROUND(I206*H206,2)</f>
        <v>0</v>
      </c>
      <c r="K206" s="220"/>
      <c r="L206" s="44"/>
      <c r="M206" s="221" t="s">
        <v>1</v>
      </c>
      <c r="N206" s="222" t="s">
        <v>43</v>
      </c>
      <c r="O206" s="91"/>
      <c r="P206" s="223">
        <f>O206*H206</f>
        <v>0</v>
      </c>
      <c r="Q206" s="223">
        <v>2.0000000000000002E-05</v>
      </c>
      <c r="R206" s="223">
        <f>Q206*H206</f>
        <v>0.0032400000000000003</v>
      </c>
      <c r="S206" s="223">
        <v>0</v>
      </c>
      <c r="T206" s="224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5" t="s">
        <v>129</v>
      </c>
      <c r="AT206" s="225" t="s">
        <v>125</v>
      </c>
      <c r="AU206" s="225" t="s">
        <v>88</v>
      </c>
      <c r="AY206" s="17" t="s">
        <v>122</v>
      </c>
      <c r="BE206" s="226">
        <f>IF(N206="základní",J206,0)</f>
        <v>0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17" t="s">
        <v>83</v>
      </c>
      <c r="BK206" s="226">
        <f>ROUND(I206*H206,2)</f>
        <v>0</v>
      </c>
      <c r="BL206" s="17" t="s">
        <v>129</v>
      </c>
      <c r="BM206" s="225" t="s">
        <v>287</v>
      </c>
    </row>
    <row r="207" s="13" customFormat="1">
      <c r="A207" s="13"/>
      <c r="B207" s="232"/>
      <c r="C207" s="233"/>
      <c r="D207" s="227" t="s">
        <v>133</v>
      </c>
      <c r="E207" s="234" t="s">
        <v>1</v>
      </c>
      <c r="F207" s="235" t="s">
        <v>288</v>
      </c>
      <c r="G207" s="233"/>
      <c r="H207" s="236">
        <v>162</v>
      </c>
      <c r="I207" s="237"/>
      <c r="J207" s="233"/>
      <c r="K207" s="233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133</v>
      </c>
      <c r="AU207" s="242" t="s">
        <v>88</v>
      </c>
      <c r="AV207" s="13" t="s">
        <v>88</v>
      </c>
      <c r="AW207" s="13" t="s">
        <v>34</v>
      </c>
      <c r="AX207" s="13" t="s">
        <v>78</v>
      </c>
      <c r="AY207" s="242" t="s">
        <v>122</v>
      </c>
    </row>
    <row r="208" s="14" customFormat="1">
      <c r="A208" s="14"/>
      <c r="B208" s="243"/>
      <c r="C208" s="244"/>
      <c r="D208" s="227" t="s">
        <v>133</v>
      </c>
      <c r="E208" s="245" t="s">
        <v>1</v>
      </c>
      <c r="F208" s="246" t="s">
        <v>289</v>
      </c>
      <c r="G208" s="244"/>
      <c r="H208" s="245" t="s">
        <v>1</v>
      </c>
      <c r="I208" s="247"/>
      <c r="J208" s="244"/>
      <c r="K208" s="244"/>
      <c r="L208" s="248"/>
      <c r="M208" s="249"/>
      <c r="N208" s="250"/>
      <c r="O208" s="250"/>
      <c r="P208" s="250"/>
      <c r="Q208" s="250"/>
      <c r="R208" s="250"/>
      <c r="S208" s="250"/>
      <c r="T208" s="251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2" t="s">
        <v>133</v>
      </c>
      <c r="AU208" s="252" t="s">
        <v>88</v>
      </c>
      <c r="AV208" s="14" t="s">
        <v>83</v>
      </c>
      <c r="AW208" s="14" t="s">
        <v>34</v>
      </c>
      <c r="AX208" s="14" t="s">
        <v>78</v>
      </c>
      <c r="AY208" s="252" t="s">
        <v>122</v>
      </c>
    </row>
    <row r="209" s="14" customFormat="1">
      <c r="A209" s="14"/>
      <c r="B209" s="243"/>
      <c r="C209" s="244"/>
      <c r="D209" s="227" t="s">
        <v>133</v>
      </c>
      <c r="E209" s="245" t="s">
        <v>1</v>
      </c>
      <c r="F209" s="246" t="s">
        <v>290</v>
      </c>
      <c r="G209" s="244"/>
      <c r="H209" s="245" t="s">
        <v>1</v>
      </c>
      <c r="I209" s="247"/>
      <c r="J209" s="244"/>
      <c r="K209" s="244"/>
      <c r="L209" s="248"/>
      <c r="M209" s="249"/>
      <c r="N209" s="250"/>
      <c r="O209" s="250"/>
      <c r="P209" s="250"/>
      <c r="Q209" s="250"/>
      <c r="R209" s="250"/>
      <c r="S209" s="250"/>
      <c r="T209" s="251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2" t="s">
        <v>133</v>
      </c>
      <c r="AU209" s="252" t="s">
        <v>88</v>
      </c>
      <c r="AV209" s="14" t="s">
        <v>83</v>
      </c>
      <c r="AW209" s="14" t="s">
        <v>34</v>
      </c>
      <c r="AX209" s="14" t="s">
        <v>78</v>
      </c>
      <c r="AY209" s="252" t="s">
        <v>122</v>
      </c>
    </row>
    <row r="210" s="14" customFormat="1">
      <c r="A210" s="14"/>
      <c r="B210" s="243"/>
      <c r="C210" s="244"/>
      <c r="D210" s="227" t="s">
        <v>133</v>
      </c>
      <c r="E210" s="245" t="s">
        <v>1</v>
      </c>
      <c r="F210" s="246" t="s">
        <v>291</v>
      </c>
      <c r="G210" s="244"/>
      <c r="H210" s="245" t="s">
        <v>1</v>
      </c>
      <c r="I210" s="247"/>
      <c r="J210" s="244"/>
      <c r="K210" s="244"/>
      <c r="L210" s="248"/>
      <c r="M210" s="249"/>
      <c r="N210" s="250"/>
      <c r="O210" s="250"/>
      <c r="P210" s="250"/>
      <c r="Q210" s="250"/>
      <c r="R210" s="250"/>
      <c r="S210" s="250"/>
      <c r="T210" s="251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2" t="s">
        <v>133</v>
      </c>
      <c r="AU210" s="252" t="s">
        <v>88</v>
      </c>
      <c r="AV210" s="14" t="s">
        <v>83</v>
      </c>
      <c r="AW210" s="14" t="s">
        <v>34</v>
      </c>
      <c r="AX210" s="14" t="s">
        <v>78</v>
      </c>
      <c r="AY210" s="252" t="s">
        <v>122</v>
      </c>
    </row>
    <row r="211" s="15" customFormat="1">
      <c r="A211" s="15"/>
      <c r="B211" s="264"/>
      <c r="C211" s="265"/>
      <c r="D211" s="227" t="s">
        <v>133</v>
      </c>
      <c r="E211" s="266" t="s">
        <v>1</v>
      </c>
      <c r="F211" s="267" t="s">
        <v>283</v>
      </c>
      <c r="G211" s="265"/>
      <c r="H211" s="268">
        <v>162</v>
      </c>
      <c r="I211" s="269"/>
      <c r="J211" s="265"/>
      <c r="K211" s="265"/>
      <c r="L211" s="270"/>
      <c r="M211" s="271"/>
      <c r="N211" s="272"/>
      <c r="O211" s="272"/>
      <c r="P211" s="272"/>
      <c r="Q211" s="272"/>
      <c r="R211" s="272"/>
      <c r="S211" s="272"/>
      <c r="T211" s="273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74" t="s">
        <v>133</v>
      </c>
      <c r="AU211" s="274" t="s">
        <v>88</v>
      </c>
      <c r="AV211" s="15" t="s">
        <v>138</v>
      </c>
      <c r="AW211" s="15" t="s">
        <v>34</v>
      </c>
      <c r="AX211" s="15" t="s">
        <v>83</v>
      </c>
      <c r="AY211" s="274" t="s">
        <v>122</v>
      </c>
    </row>
    <row r="212" s="2" customFormat="1" ht="33" customHeight="1">
      <c r="A212" s="38"/>
      <c r="B212" s="39"/>
      <c r="C212" s="213" t="s">
        <v>292</v>
      </c>
      <c r="D212" s="213" t="s">
        <v>125</v>
      </c>
      <c r="E212" s="214" t="s">
        <v>293</v>
      </c>
      <c r="F212" s="215" t="s">
        <v>294</v>
      </c>
      <c r="G212" s="216" t="s">
        <v>295</v>
      </c>
      <c r="H212" s="217">
        <v>1</v>
      </c>
      <c r="I212" s="218"/>
      <c r="J212" s="219">
        <f>ROUND(I212*H212,2)</f>
        <v>0</v>
      </c>
      <c r="K212" s="220"/>
      <c r="L212" s="44"/>
      <c r="M212" s="221" t="s">
        <v>1</v>
      </c>
      <c r="N212" s="222" t="s">
        <v>43</v>
      </c>
      <c r="O212" s="91"/>
      <c r="P212" s="223">
        <f>O212*H212</f>
        <v>0</v>
      </c>
      <c r="Q212" s="223">
        <v>0.00040000000000000002</v>
      </c>
      <c r="R212" s="223">
        <f>Q212*H212</f>
        <v>0.00040000000000000002</v>
      </c>
      <c r="S212" s="223">
        <v>0</v>
      </c>
      <c r="T212" s="224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5" t="s">
        <v>129</v>
      </c>
      <c r="AT212" s="225" t="s">
        <v>125</v>
      </c>
      <c r="AU212" s="225" t="s">
        <v>88</v>
      </c>
      <c r="AY212" s="17" t="s">
        <v>122</v>
      </c>
      <c r="BE212" s="226">
        <f>IF(N212="základní",J212,0)</f>
        <v>0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17" t="s">
        <v>83</v>
      </c>
      <c r="BK212" s="226">
        <f>ROUND(I212*H212,2)</f>
        <v>0</v>
      </c>
      <c r="BL212" s="17" t="s">
        <v>129</v>
      </c>
      <c r="BM212" s="225" t="s">
        <v>296</v>
      </c>
    </row>
    <row r="213" s="2" customFormat="1">
      <c r="A213" s="38"/>
      <c r="B213" s="39"/>
      <c r="C213" s="40"/>
      <c r="D213" s="227" t="s">
        <v>131</v>
      </c>
      <c r="E213" s="40"/>
      <c r="F213" s="228" t="s">
        <v>297</v>
      </c>
      <c r="G213" s="40"/>
      <c r="H213" s="40"/>
      <c r="I213" s="229"/>
      <c r="J213" s="40"/>
      <c r="K213" s="40"/>
      <c r="L213" s="44"/>
      <c r="M213" s="230"/>
      <c r="N213" s="231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131</v>
      </c>
      <c r="AU213" s="17" t="s">
        <v>88</v>
      </c>
    </row>
    <row r="214" s="12" customFormat="1" ht="25.92" customHeight="1">
      <c r="A214" s="12"/>
      <c r="B214" s="197"/>
      <c r="C214" s="198"/>
      <c r="D214" s="199" t="s">
        <v>77</v>
      </c>
      <c r="E214" s="200" t="s">
        <v>298</v>
      </c>
      <c r="F214" s="200" t="s">
        <v>299</v>
      </c>
      <c r="G214" s="198"/>
      <c r="H214" s="198"/>
      <c r="I214" s="201"/>
      <c r="J214" s="202">
        <f>BK214</f>
        <v>0</v>
      </c>
      <c r="K214" s="198"/>
      <c r="L214" s="203"/>
      <c r="M214" s="204"/>
      <c r="N214" s="205"/>
      <c r="O214" s="205"/>
      <c r="P214" s="206">
        <f>P215</f>
        <v>0</v>
      </c>
      <c r="Q214" s="205"/>
      <c r="R214" s="206">
        <f>R215</f>
        <v>0</v>
      </c>
      <c r="S214" s="205"/>
      <c r="T214" s="207">
        <f>T215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08" t="s">
        <v>88</v>
      </c>
      <c r="AT214" s="209" t="s">
        <v>77</v>
      </c>
      <c r="AU214" s="209" t="s">
        <v>78</v>
      </c>
      <c r="AY214" s="208" t="s">
        <v>122</v>
      </c>
      <c r="BK214" s="210">
        <f>BK215</f>
        <v>0</v>
      </c>
    </row>
    <row r="215" s="2" customFormat="1" ht="62.7" customHeight="1">
      <c r="A215" s="38"/>
      <c r="B215" s="39"/>
      <c r="C215" s="213" t="s">
        <v>300</v>
      </c>
      <c r="D215" s="213" t="s">
        <v>125</v>
      </c>
      <c r="E215" s="214" t="s">
        <v>83</v>
      </c>
      <c r="F215" s="215" t="s">
        <v>301</v>
      </c>
      <c r="G215" s="216" t="s">
        <v>302</v>
      </c>
      <c r="H215" s="217">
        <v>1</v>
      </c>
      <c r="I215" s="218"/>
      <c r="J215" s="219">
        <f>ROUND(I215*H215,2)</f>
        <v>0</v>
      </c>
      <c r="K215" s="220"/>
      <c r="L215" s="44"/>
      <c r="M215" s="275" t="s">
        <v>1</v>
      </c>
      <c r="N215" s="276" t="s">
        <v>43</v>
      </c>
      <c r="O215" s="277"/>
      <c r="P215" s="278">
        <f>O215*H215</f>
        <v>0</v>
      </c>
      <c r="Q215" s="278">
        <v>0</v>
      </c>
      <c r="R215" s="278">
        <f>Q215*H215</f>
        <v>0</v>
      </c>
      <c r="S215" s="278">
        <v>0</v>
      </c>
      <c r="T215" s="279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5" t="s">
        <v>129</v>
      </c>
      <c r="AT215" s="225" t="s">
        <v>125</v>
      </c>
      <c r="AU215" s="225" t="s">
        <v>83</v>
      </c>
      <c r="AY215" s="17" t="s">
        <v>122</v>
      </c>
      <c r="BE215" s="226">
        <f>IF(N215="základní",J215,0)</f>
        <v>0</v>
      </c>
      <c r="BF215" s="226">
        <f>IF(N215="snížená",J215,0)</f>
        <v>0</v>
      </c>
      <c r="BG215" s="226">
        <f>IF(N215="zákl. přenesená",J215,0)</f>
        <v>0</v>
      </c>
      <c r="BH215" s="226">
        <f>IF(N215="sníž. přenesená",J215,0)</f>
        <v>0</v>
      </c>
      <c r="BI215" s="226">
        <f>IF(N215="nulová",J215,0)</f>
        <v>0</v>
      </c>
      <c r="BJ215" s="17" t="s">
        <v>83</v>
      </c>
      <c r="BK215" s="226">
        <f>ROUND(I215*H215,2)</f>
        <v>0</v>
      </c>
      <c r="BL215" s="17" t="s">
        <v>129</v>
      </c>
      <c r="BM215" s="225" t="s">
        <v>303</v>
      </c>
    </row>
    <row r="216" s="2" customFormat="1" ht="6.96" customHeight="1">
      <c r="A216" s="38"/>
      <c r="B216" s="66"/>
      <c r="C216" s="67"/>
      <c r="D216" s="67"/>
      <c r="E216" s="67"/>
      <c r="F216" s="67"/>
      <c r="G216" s="67"/>
      <c r="H216" s="67"/>
      <c r="I216" s="67"/>
      <c r="J216" s="67"/>
      <c r="K216" s="67"/>
      <c r="L216" s="44"/>
      <c r="M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</row>
  </sheetData>
  <sheetProtection sheet="1" autoFilter="0" formatColumns="0" formatRows="0" objects="1" scenarios="1" spinCount="100000" saltValue="cHcKtf6iJeZ6FKnpE3NNGhZyvZU+m2FnTMU7ypNV2IZu/LDVOdkCaRdx/w0c6+RaWv59XK/uKWIh5S2yTrECtQ==" hashValue="PGZhkyLeppeN+GpVw3GY6H4x0S0oNAH8DzX6Dwn/7sNEAKGh44RNXbn3F0aGCGYb9dR3BXH2Z2mLN78mYaBacw==" algorithmName="SHA-512" password="CC35"/>
  <autoFilter ref="C122:K215"/>
  <mergeCells count="6">
    <mergeCell ref="E7:H7"/>
    <mergeCell ref="E16:H16"/>
    <mergeCell ref="E25:H25"/>
    <mergeCell ref="E85:H85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0"/>
    </row>
    <row r="4" s="1" customFormat="1" ht="24.96" customHeight="1">
      <c r="B4" s="20"/>
      <c r="C4" s="134" t="s">
        <v>304</v>
      </c>
      <c r="H4" s="20"/>
    </row>
    <row r="5" s="1" customFormat="1" ht="12" customHeight="1">
      <c r="B5" s="20"/>
      <c r="C5" s="280" t="s">
        <v>13</v>
      </c>
      <c r="D5" s="142" t="s">
        <v>14</v>
      </c>
      <c r="E5" s="1"/>
      <c r="F5" s="1"/>
      <c r="H5" s="20"/>
    </row>
    <row r="6" s="1" customFormat="1" ht="36.96" customHeight="1">
      <c r="B6" s="20"/>
      <c r="C6" s="281" t="s">
        <v>16</v>
      </c>
      <c r="D6" s="282" t="s">
        <v>17</v>
      </c>
      <c r="E6" s="1"/>
      <c r="F6" s="1"/>
      <c r="H6" s="20"/>
    </row>
    <row r="7" s="1" customFormat="1" ht="16.5" customHeight="1">
      <c r="B7" s="20"/>
      <c r="C7" s="136" t="s">
        <v>22</v>
      </c>
      <c r="D7" s="139" t="str">
        <f>'Rekapitulace stavby'!AN8</f>
        <v>15. 1. 2026</v>
      </c>
      <c r="H7" s="20"/>
    </row>
    <row r="8" s="2" customFormat="1" ht="10.8" customHeight="1">
      <c r="A8" s="38"/>
      <c r="B8" s="44"/>
      <c r="C8" s="38"/>
      <c r="D8" s="38"/>
      <c r="E8" s="38"/>
      <c r="F8" s="38"/>
      <c r="G8" s="38"/>
      <c r="H8" s="44"/>
    </row>
    <row r="9" s="11" customFormat="1" ht="29.28" customHeight="1">
      <c r="A9" s="185"/>
      <c r="B9" s="283"/>
      <c r="C9" s="284" t="s">
        <v>59</v>
      </c>
      <c r="D9" s="285" t="s">
        <v>60</v>
      </c>
      <c r="E9" s="285" t="s">
        <v>109</v>
      </c>
      <c r="F9" s="286" t="s">
        <v>305</v>
      </c>
      <c r="G9" s="185"/>
      <c r="H9" s="283"/>
    </row>
    <row r="10" s="2" customFormat="1" ht="26.4" customHeight="1">
      <c r="A10" s="38"/>
      <c r="B10" s="44"/>
      <c r="C10" s="287" t="s">
        <v>14</v>
      </c>
      <c r="D10" s="287" t="s">
        <v>17</v>
      </c>
      <c r="E10" s="38"/>
      <c r="F10" s="38"/>
      <c r="G10" s="38"/>
      <c r="H10" s="44"/>
    </row>
    <row r="11" s="2" customFormat="1" ht="16.8" customHeight="1">
      <c r="A11" s="38"/>
      <c r="B11" s="44"/>
      <c r="C11" s="288" t="s">
        <v>306</v>
      </c>
      <c r="D11" s="289" t="s">
        <v>86</v>
      </c>
      <c r="E11" s="290" t="s">
        <v>1</v>
      </c>
      <c r="F11" s="291">
        <v>334.25</v>
      </c>
      <c r="G11" s="38"/>
      <c r="H11" s="44"/>
    </row>
    <row r="12" s="2" customFormat="1" ht="16.8" customHeight="1">
      <c r="A12" s="38"/>
      <c r="B12" s="44"/>
      <c r="C12" s="288" t="s">
        <v>85</v>
      </c>
      <c r="D12" s="289" t="s">
        <v>86</v>
      </c>
      <c r="E12" s="290" t="s">
        <v>1</v>
      </c>
      <c r="F12" s="291">
        <v>657.02999999999997</v>
      </c>
      <c r="G12" s="38"/>
      <c r="H12" s="44"/>
    </row>
    <row r="13" s="2" customFormat="1" ht="16.8" customHeight="1">
      <c r="A13" s="38"/>
      <c r="B13" s="44"/>
      <c r="C13" s="292" t="s">
        <v>1</v>
      </c>
      <c r="D13" s="292" t="s">
        <v>140</v>
      </c>
      <c r="E13" s="17" t="s">
        <v>1</v>
      </c>
      <c r="F13" s="293">
        <v>0</v>
      </c>
      <c r="G13" s="38"/>
      <c r="H13" s="44"/>
    </row>
    <row r="14" s="2" customFormat="1" ht="16.8" customHeight="1">
      <c r="A14" s="38"/>
      <c r="B14" s="44"/>
      <c r="C14" s="292" t="s">
        <v>85</v>
      </c>
      <c r="D14" s="292" t="s">
        <v>141</v>
      </c>
      <c r="E14" s="17" t="s">
        <v>1</v>
      </c>
      <c r="F14" s="293">
        <v>657.02999999999997</v>
      </c>
      <c r="G14" s="38"/>
      <c r="H14" s="44"/>
    </row>
    <row r="15" s="2" customFormat="1" ht="16.8" customHeight="1">
      <c r="A15" s="38"/>
      <c r="B15" s="44"/>
      <c r="C15" s="294" t="s">
        <v>307</v>
      </c>
      <c r="D15" s="38"/>
      <c r="E15" s="38"/>
      <c r="F15" s="38"/>
      <c r="G15" s="38"/>
      <c r="H15" s="44"/>
    </row>
    <row r="16" s="2" customFormat="1" ht="16.8" customHeight="1">
      <c r="A16" s="38"/>
      <c r="B16" s="44"/>
      <c r="C16" s="292" t="s">
        <v>136</v>
      </c>
      <c r="D16" s="292" t="s">
        <v>137</v>
      </c>
      <c r="E16" s="17" t="s">
        <v>128</v>
      </c>
      <c r="F16" s="293">
        <v>657.02999999999997</v>
      </c>
      <c r="G16" s="38"/>
      <c r="H16" s="44"/>
    </row>
    <row r="17" s="2" customFormat="1" ht="16.8" customHeight="1">
      <c r="A17" s="38"/>
      <c r="B17" s="44"/>
      <c r="C17" s="292" t="s">
        <v>199</v>
      </c>
      <c r="D17" s="292" t="s">
        <v>200</v>
      </c>
      <c r="E17" s="17" t="s">
        <v>128</v>
      </c>
      <c r="F17" s="293">
        <v>676.74099999999999</v>
      </c>
      <c r="G17" s="38"/>
      <c r="H17" s="44"/>
    </row>
    <row r="18" s="2" customFormat="1">
      <c r="A18" s="38"/>
      <c r="B18" s="44"/>
      <c r="C18" s="292" t="s">
        <v>209</v>
      </c>
      <c r="D18" s="292" t="s">
        <v>210</v>
      </c>
      <c r="E18" s="17" t="s">
        <v>128</v>
      </c>
      <c r="F18" s="293">
        <v>676.74099999999999</v>
      </c>
      <c r="G18" s="38"/>
      <c r="H18" s="44"/>
    </row>
    <row r="19" s="2" customFormat="1">
      <c r="A19" s="38"/>
      <c r="B19" s="44"/>
      <c r="C19" s="292" t="s">
        <v>172</v>
      </c>
      <c r="D19" s="292" t="s">
        <v>173</v>
      </c>
      <c r="E19" s="17" t="s">
        <v>128</v>
      </c>
      <c r="F19" s="293">
        <v>657.02999999999997</v>
      </c>
      <c r="G19" s="38"/>
      <c r="H19" s="44"/>
    </row>
    <row r="20" s="2" customFormat="1" ht="16.8" customHeight="1">
      <c r="A20" s="38"/>
      <c r="B20" s="44"/>
      <c r="C20" s="292" t="s">
        <v>189</v>
      </c>
      <c r="D20" s="292" t="s">
        <v>190</v>
      </c>
      <c r="E20" s="17" t="s">
        <v>128</v>
      </c>
      <c r="F20" s="293">
        <v>657.02999999999997</v>
      </c>
      <c r="G20" s="38"/>
      <c r="H20" s="44"/>
    </row>
    <row r="21" s="2" customFormat="1" ht="16.8" customHeight="1">
      <c r="A21" s="38"/>
      <c r="B21" s="44"/>
      <c r="C21" s="292" t="s">
        <v>126</v>
      </c>
      <c r="D21" s="292" t="s">
        <v>127</v>
      </c>
      <c r="E21" s="17" t="s">
        <v>128</v>
      </c>
      <c r="F21" s="293">
        <v>657.02999999999997</v>
      </c>
      <c r="G21" s="38"/>
      <c r="H21" s="44"/>
    </row>
    <row r="22" s="2" customFormat="1" ht="16.8" customHeight="1">
      <c r="A22" s="38"/>
      <c r="B22" s="44"/>
      <c r="C22" s="292" t="s">
        <v>214</v>
      </c>
      <c r="D22" s="292" t="s">
        <v>215</v>
      </c>
      <c r="E22" s="17" t="s">
        <v>128</v>
      </c>
      <c r="F22" s="293">
        <v>689.88199999999995</v>
      </c>
      <c r="G22" s="38"/>
      <c r="H22" s="44"/>
    </row>
    <row r="23" s="2" customFormat="1" ht="16.8" customHeight="1">
      <c r="A23" s="38"/>
      <c r="B23" s="44"/>
      <c r="C23" s="292" t="s">
        <v>246</v>
      </c>
      <c r="D23" s="292" t="s">
        <v>247</v>
      </c>
      <c r="E23" s="17" t="s">
        <v>128</v>
      </c>
      <c r="F23" s="293">
        <v>657.02999999999997</v>
      </c>
      <c r="G23" s="38"/>
      <c r="H23" s="44"/>
    </row>
    <row r="24" s="2" customFormat="1" ht="16.8" customHeight="1">
      <c r="A24" s="38"/>
      <c r="B24" s="44"/>
      <c r="C24" s="292" t="s">
        <v>258</v>
      </c>
      <c r="D24" s="292" t="s">
        <v>259</v>
      </c>
      <c r="E24" s="17" t="s">
        <v>128</v>
      </c>
      <c r="F24" s="293">
        <v>657.02999999999997</v>
      </c>
      <c r="G24" s="38"/>
      <c r="H24" s="44"/>
    </row>
    <row r="25" s="2" customFormat="1">
      <c r="A25" s="38"/>
      <c r="B25" s="44"/>
      <c r="C25" s="292" t="s">
        <v>263</v>
      </c>
      <c r="D25" s="292" t="s">
        <v>264</v>
      </c>
      <c r="E25" s="17" t="s">
        <v>128</v>
      </c>
      <c r="F25" s="293">
        <v>657.02999999999997</v>
      </c>
      <c r="G25" s="38"/>
      <c r="H25" s="44"/>
    </row>
    <row r="26" s="2" customFormat="1" ht="16.8" customHeight="1">
      <c r="A26" s="38"/>
      <c r="B26" s="44"/>
      <c r="C26" s="292" t="s">
        <v>184</v>
      </c>
      <c r="D26" s="292" t="s">
        <v>185</v>
      </c>
      <c r="E26" s="17" t="s">
        <v>128</v>
      </c>
      <c r="F26" s="293">
        <v>788.43600000000004</v>
      </c>
      <c r="G26" s="38"/>
      <c r="H26" s="44"/>
    </row>
    <row r="27" s="2" customFormat="1" ht="16.8" customHeight="1">
      <c r="A27" s="38"/>
      <c r="B27" s="44"/>
      <c r="C27" s="292" t="s">
        <v>193</v>
      </c>
      <c r="D27" s="292" t="s">
        <v>194</v>
      </c>
      <c r="E27" s="17" t="s">
        <v>128</v>
      </c>
      <c r="F27" s="293">
        <v>788.43600000000004</v>
      </c>
      <c r="G27" s="38"/>
      <c r="H27" s="44"/>
    </row>
    <row r="28" s="2" customFormat="1" ht="7.44" customHeight="1">
      <c r="A28" s="38"/>
      <c r="B28" s="165"/>
      <c r="C28" s="166"/>
      <c r="D28" s="166"/>
      <c r="E28" s="166"/>
      <c r="F28" s="166"/>
      <c r="G28" s="166"/>
      <c r="H28" s="44"/>
    </row>
    <row r="29" s="2" customFormat="1">
      <c r="A29" s="38"/>
      <c r="B29" s="38"/>
      <c r="C29" s="38"/>
      <c r="D29" s="38"/>
      <c r="E29" s="38"/>
      <c r="F29" s="38"/>
      <c r="G29" s="38"/>
      <c r="H29" s="38"/>
    </row>
  </sheetData>
  <sheetProtection sheet="1" formatColumns="0" formatRows="0" objects="1" scenarios="1" spinCount="100000" saltValue="QukGGffvnQGbl2i/CWsL8Xlrpi47S9n0ai/zugOtXxOsUPr9Uw3apXTJUNhsRw11axJlE1Qll0jmPt8ZPEAgCg==" hashValue="xF4+ZMTYeEVy6TZEglRJ+sxunYP/V/OpMIFwOrvTDUAMeqFxoyYEDfv4BrE0zXGowW10+V0+Vj3wR6Drcxa7yQ==" algorithmName="SHA-512" password="CC35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jirka</dc:creator>
  <cp:lastModifiedBy>jirka</cp:lastModifiedBy>
  <dcterms:created xsi:type="dcterms:W3CDTF">2026-01-16T15:04:37Z</dcterms:created>
  <dcterms:modified xsi:type="dcterms:W3CDTF">2026-01-16T15:04:38Z</dcterms:modified>
</cp:coreProperties>
</file>