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01 - K Bytovkám - Objekt..." sheetId="2" r:id="rId2"/>
    <sheet name="102 - Liliová - Objekty m..." sheetId="3" r:id="rId3"/>
    <sheet name="301 - K Bytovkám - Vodoho..." sheetId="4" r:id="rId4"/>
    <sheet name="OST - Ostatní a vedlejší ..." sheetId="5" r:id="rId5"/>
  </sheets>
  <definedNames>
    <definedName name="_xlnm.Print_Area" localSheetId="0">'Rekapitulace stavby'!$D$4:$AO$76,'Rekapitulace stavby'!$C$82:$AQ$99</definedName>
    <definedName name="_xlnm.Print_Titles" localSheetId="0">'Rekapitulace stavby'!$92:$92</definedName>
    <definedName name="_xlnm._FilterDatabase" localSheetId="1" hidden="1">'101 - K Bytovkám - Objekt...'!$C$127:$K$223</definedName>
    <definedName name="_xlnm.Print_Area" localSheetId="1">'101 - K Bytovkám - Objekt...'!$C$4:$J$76,'101 - K Bytovkám - Objekt...'!$C$82:$J$109,'101 - K Bytovkám - Objekt...'!$C$115:$J$223</definedName>
    <definedName name="_xlnm.Print_Titles" localSheetId="1">'101 - K Bytovkám - Objekt...'!$127:$127</definedName>
    <definedName name="_xlnm._FilterDatabase" localSheetId="2" hidden="1">'102 - Liliová - Objekty m...'!$C$126:$K$190</definedName>
    <definedName name="_xlnm.Print_Area" localSheetId="2">'102 - Liliová - Objekty m...'!$C$4:$J$76,'102 - Liliová - Objekty m...'!$C$82:$J$108,'102 - Liliová - Objekty m...'!$C$114:$J$190</definedName>
    <definedName name="_xlnm.Print_Titles" localSheetId="2">'102 - Liliová - Objekty m...'!$126:$126</definedName>
    <definedName name="_xlnm._FilterDatabase" localSheetId="3" hidden="1">'301 - K Bytovkám - Vodoho...'!$C$124:$K$185</definedName>
    <definedName name="_xlnm.Print_Area" localSheetId="3">'301 - K Bytovkám - Vodoho...'!$C$4:$J$76,'301 - K Bytovkám - Vodoho...'!$C$82:$J$106,'301 - K Bytovkám - Vodoho...'!$C$112:$J$185</definedName>
    <definedName name="_xlnm.Print_Titles" localSheetId="3">'301 - K Bytovkám - Vodoho...'!$124:$124</definedName>
    <definedName name="_xlnm._FilterDatabase" localSheetId="4" hidden="1">'OST - Ostatní a vedlejší ...'!$C$118:$K$132</definedName>
    <definedName name="_xlnm.Print_Area" localSheetId="4">'OST - Ostatní a vedlejší ...'!$C$4:$J$76,'OST - Ostatní a vedlejší ...'!$C$82:$J$100,'OST - Ostatní a vedlejší ...'!$C$106:$J$132</definedName>
    <definedName name="_xlnm.Print_Titles" localSheetId="4">'OST - Ostatní a vedlejší ...'!$118:$118</definedName>
  </definedNames>
  <calcPr/>
</workbook>
</file>

<file path=xl/calcChain.xml><?xml version="1.0" encoding="utf-8"?>
<calcChain xmlns="http://schemas.openxmlformats.org/spreadsheetml/2006/main">
  <c i="5" l="1" r="J37"/>
  <c r="J36"/>
  <c i="1" r="AY98"/>
  <c i="5" r="J35"/>
  <c i="1" r="AX98"/>
  <c i="5"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85"/>
  <c i="4" r="J37"/>
  <c r="J36"/>
  <c i="1" r="AY97"/>
  <c i="4" r="J35"/>
  <c i="1" r="AX97"/>
  <c i="4" r="BI185"/>
  <c r="BH185"/>
  <c r="BG185"/>
  <c r="BF185"/>
  <c r="T185"/>
  <c r="T184"/>
  <c r="R185"/>
  <c r="R184"/>
  <c r="P185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T162"/>
  <c r="R163"/>
  <c r="R162"/>
  <c r="P163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3" r="J37"/>
  <c r="J36"/>
  <c i="1" r="AY96"/>
  <c i="3" r="J35"/>
  <c i="1" r="AX96"/>
  <c i="3"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5"/>
  <c r="BH185"/>
  <c r="BG185"/>
  <c r="BF185"/>
  <c r="T185"/>
  <c r="T184"/>
  <c r="R185"/>
  <c r="R184"/>
  <c r="P185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J123"/>
  <c r="F123"/>
  <c r="F121"/>
  <c r="E119"/>
  <c r="J92"/>
  <c r="J91"/>
  <c r="F91"/>
  <c r="F89"/>
  <c r="E87"/>
  <c r="J18"/>
  <c r="E18"/>
  <c r="F124"/>
  <c r="J17"/>
  <c r="J12"/>
  <c r="J121"/>
  <c r="E7"/>
  <c r="E117"/>
  <c i="2" r="J37"/>
  <c r="J36"/>
  <c i="1" r="AY95"/>
  <c i="2" r="J35"/>
  <c i="1" r="AX95"/>
  <c i="2"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18"/>
  <c r="BH218"/>
  <c r="BG218"/>
  <c r="BF218"/>
  <c r="T218"/>
  <c r="T217"/>
  <c r="R218"/>
  <c r="R217"/>
  <c r="P218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89"/>
  <c r="E7"/>
  <c r="E118"/>
  <c i="1" r="L90"/>
  <c r="AM90"/>
  <c r="AM89"/>
  <c r="L89"/>
  <c r="AM87"/>
  <c r="L87"/>
  <c r="L85"/>
  <c r="L84"/>
  <c i="2" r="BK186"/>
  <c r="J181"/>
  <c r="BK163"/>
  <c r="J155"/>
  <c r="BK144"/>
  <c r="BK136"/>
  <c r="J216"/>
  <c r="BK212"/>
  <c r="J210"/>
  <c r="BK206"/>
  <c r="J204"/>
  <c r="BK201"/>
  <c r="BK196"/>
  <c r="BK180"/>
  <c r="J157"/>
  <c r="BK149"/>
  <c r="J142"/>
  <c r="BK133"/>
  <c r="J189"/>
  <c r="J177"/>
  <c r="BK171"/>
  <c r="BK162"/>
  <c r="J149"/>
  <c r="J140"/>
  <c r="BK218"/>
  <c r="J196"/>
  <c r="J182"/>
  <c r="BK175"/>
  <c r="BK165"/>
  <c r="BK152"/>
  <c r="J134"/>
  <c i="3" r="BK189"/>
  <c r="BK163"/>
  <c r="J141"/>
  <c r="J175"/>
  <c r="BK166"/>
  <c r="J159"/>
  <c r="BK142"/>
  <c r="BK185"/>
  <c r="BK167"/>
  <c r="J142"/>
  <c r="BK130"/>
  <c r="BK162"/>
  <c r="J144"/>
  <c r="J183"/>
  <c r="BK171"/>
  <c r="BK144"/>
  <c r="J180"/>
  <c r="BK159"/>
  <c r="J137"/>
  <c i="4" r="J172"/>
  <c r="BK149"/>
  <c r="BK129"/>
  <c r="BK165"/>
  <c r="J139"/>
  <c r="J176"/>
  <c r="BK140"/>
  <c r="BK183"/>
  <c r="BK174"/>
  <c r="J141"/>
  <c r="BK180"/>
  <c r="BK151"/>
  <c r="J132"/>
  <c r="J170"/>
  <c r="J153"/>
  <c r="J128"/>
  <c i="5" r="BK122"/>
  <c r="J132"/>
  <c r="J128"/>
  <c i="2" r="BK191"/>
  <c r="J163"/>
  <c r="J143"/>
  <c r="BK222"/>
  <c r="J218"/>
  <c r="BK195"/>
  <c r="BK185"/>
  <c r="BK178"/>
  <c r="J171"/>
  <c r="J158"/>
  <c r="J137"/>
  <c r="J131"/>
  <c i="3" r="BK154"/>
  <c r="BK137"/>
  <c r="J169"/>
  <c r="BK160"/>
  <c r="J143"/>
  <c r="J189"/>
  <c r="J177"/>
  <c r="BK135"/>
  <c r="BK180"/>
  <c r="J158"/>
  <c r="BK146"/>
  <c r="J132"/>
  <c r="J179"/>
  <c r="J160"/>
  <c r="J188"/>
  <c r="BK172"/>
  <c r="BK152"/>
  <c i="4" r="J180"/>
  <c r="J168"/>
  <c r="J151"/>
  <c r="BK132"/>
  <c r="J175"/>
  <c r="J150"/>
  <c r="BK128"/>
  <c r="BK159"/>
  <c r="J137"/>
  <c r="BK182"/>
  <c r="J159"/>
  <c r="BK135"/>
  <c r="J181"/>
  <c r="BK161"/>
  <c r="J142"/>
  <c r="BK176"/>
  <c r="BK154"/>
  <c r="J147"/>
  <c i="5" r="J130"/>
  <c r="J122"/>
  <c r="J124"/>
  <c i="2" r="BK188"/>
  <c r="BK174"/>
  <c r="BK161"/>
  <c r="J154"/>
  <c r="BK141"/>
  <c r="BK131"/>
  <c r="J215"/>
  <c r="J213"/>
  <c r="BK210"/>
  <c r="BK207"/>
  <c r="J205"/>
  <c r="BK202"/>
  <c r="BK199"/>
  <c r="J190"/>
  <c r="BK173"/>
  <c r="J152"/>
  <c r="J139"/>
  <c r="J192"/>
  <c r="J175"/>
  <c r="J165"/>
  <c r="BK154"/>
  <c r="J141"/>
  <c r="J222"/>
  <c r="BK216"/>
  <c r="J187"/>
  <c r="J179"/>
  <c r="J172"/>
  <c r="J162"/>
  <c r="BK151"/>
  <c r="J133"/>
  <c i="3" r="J185"/>
  <c r="BK147"/>
  <c r="BK183"/>
  <c r="J164"/>
  <c r="BK149"/>
  <c r="BK182"/>
  <c r="BK156"/>
  <c r="BK132"/>
  <c r="J168"/>
  <c r="J149"/>
  <c r="J135"/>
  <c r="BK181"/>
  <c r="J154"/>
  <c r="J178"/>
  <c r="J171"/>
  <c r="J145"/>
  <c r="J133"/>
  <c i="4" r="BK166"/>
  <c r="BK144"/>
  <c r="J183"/>
  <c r="J173"/>
  <c r="BK142"/>
  <c r="BK181"/>
  <c r="J156"/>
  <c r="J136"/>
  <c r="J154"/>
  <c r="BK136"/>
  <c r="BK127"/>
  <c r="BK155"/>
  <c r="J140"/>
  <c r="BK167"/>
  <c r="J152"/>
  <c r="J129"/>
  <c i="5" r="J126"/>
  <c r="BK127"/>
  <c r="BK131"/>
  <c r="J127"/>
  <c i="2" r="J195"/>
  <c r="BK184"/>
  <c r="J166"/>
  <c r="BK159"/>
  <c r="J150"/>
  <c r="J138"/>
  <c r="BK223"/>
  <c r="J214"/>
  <c r="J212"/>
  <c r="BK209"/>
  <c r="J206"/>
  <c r="BK203"/>
  <c r="J201"/>
  <c r="BK192"/>
  <c r="J178"/>
  <c r="BK153"/>
  <c r="J144"/>
  <c r="J136"/>
  <c r="BK193"/>
  <c r="J184"/>
  <c r="J173"/>
  <c r="BK168"/>
  <c r="BK150"/>
  <c r="BK142"/>
  <c i="1" r="AS94"/>
  <c i="2" r="J186"/>
  <c r="BK176"/>
  <c r="BK166"/>
  <c r="BK148"/>
  <c r="BK135"/>
  <c i="3" r="BK175"/>
  <c r="BK151"/>
  <c r="BK178"/>
  <c r="BK165"/>
  <c r="BK157"/>
  <c r="J139"/>
  <c r="BK188"/>
  <c r="BK158"/>
  <c r="J134"/>
  <c r="J174"/>
  <c r="J157"/>
  <c r="BK190"/>
  <c r="J165"/>
  <c r="BK148"/>
  <c r="BK139"/>
  <c r="BK161"/>
  <c r="BK134"/>
  <c i="4" r="BK173"/>
  <c r="BK160"/>
  <c r="BK137"/>
  <c r="J179"/>
  <c r="J166"/>
  <c r="BK147"/>
  <c r="BK172"/>
  <c r="BK150"/>
  <c r="BK178"/>
  <c r="J163"/>
  <c r="J131"/>
  <c r="J174"/>
  <c r="BK152"/>
  <c r="BK133"/>
  <c r="J127"/>
  <c r="J161"/>
  <c r="BK143"/>
  <c i="5" r="BK132"/>
  <c r="BK128"/>
  <c r="J131"/>
  <c i="2" r="J193"/>
  <c r="BK183"/>
  <c r="BK169"/>
  <c r="BK157"/>
  <c r="J153"/>
  <c r="BK137"/>
  <c r="J223"/>
  <c r="BK214"/>
  <c r="BK211"/>
  <c r="J209"/>
  <c r="BK205"/>
  <c r="J203"/>
  <c r="BK200"/>
  <c r="J198"/>
  <c r="BK181"/>
  <c r="J168"/>
  <c r="J151"/>
  <c r="BK143"/>
  <c r="BK134"/>
  <c r="BK190"/>
  <c r="BK182"/>
  <c r="BK172"/>
  <c r="J159"/>
  <c r="J148"/>
  <c r="BK221"/>
  <c r="J199"/>
  <c r="J188"/>
  <c r="J183"/>
  <c r="BK177"/>
  <c r="J169"/>
  <c r="J160"/>
  <c r="BK140"/>
  <c i="3" r="BK169"/>
  <c r="J146"/>
  <c r="J130"/>
  <c r="J172"/>
  <c r="J156"/>
  <c r="BK133"/>
  <c r="J181"/>
  <c r="J152"/>
  <c r="J131"/>
  <c r="J166"/>
  <c r="BK145"/>
  <c r="J182"/>
  <c r="J161"/>
  <c r="J147"/>
  <c r="BK138"/>
  <c r="J163"/>
  <c r="J138"/>
  <c i="4" r="BK175"/>
  <c r="BK163"/>
  <c r="J138"/>
  <c r="J182"/>
  <c r="J167"/>
  <c r="J155"/>
  <c r="J130"/>
  <c r="BK169"/>
  <c r="BK146"/>
  <c r="J185"/>
  <c r="BK168"/>
  <c r="J143"/>
  <c r="BK130"/>
  <c r="BK171"/>
  <c r="J146"/>
  <c r="BK131"/>
  <c r="J165"/>
  <c r="J149"/>
  <c r="BK139"/>
  <c i="5" r="BK130"/>
  <c r="BK125"/>
  <c r="J123"/>
  <c i="2" r="J185"/>
  <c r="J170"/>
  <c r="BK160"/>
  <c r="BK146"/>
  <c r="J135"/>
  <c r="BK215"/>
  <c r="BK213"/>
  <c r="J211"/>
  <c r="J207"/>
  <c r="BK204"/>
  <c r="J202"/>
  <c r="J200"/>
  <c r="J191"/>
  <c r="BK179"/>
  <c r="BK155"/>
  <c r="J146"/>
  <c r="BK138"/>
  <c r="J132"/>
  <c r="BK187"/>
  <c r="J176"/>
  <c r="BK170"/>
  <c r="BK158"/>
  <c r="BK147"/>
  <c r="BK139"/>
  <c r="J221"/>
  <c r="BK198"/>
  <c r="BK189"/>
  <c r="J180"/>
  <c r="J174"/>
  <c r="J161"/>
  <c r="J147"/>
  <c r="BK132"/>
  <c i="3" r="BK168"/>
  <c r="J140"/>
  <c r="BK174"/>
  <c r="J162"/>
  <c r="J148"/>
  <c r="J190"/>
  <c r="BK164"/>
  <c r="BK140"/>
  <c r="BK179"/>
  <c r="J153"/>
  <c r="BK143"/>
  <c r="J167"/>
  <c r="J151"/>
  <c r="BK141"/>
  <c r="BK177"/>
  <c r="BK153"/>
  <c r="BK131"/>
  <c i="4" r="BK170"/>
  <c r="J135"/>
  <c r="J178"/>
  <c r="BK156"/>
  <c r="BK134"/>
  <c r="BK179"/>
  <c r="BK153"/>
  <c r="J133"/>
  <c r="J144"/>
  <c r="J134"/>
  <c r="BK185"/>
  <c r="J169"/>
  <c r="BK138"/>
  <c r="J171"/>
  <c r="J160"/>
  <c r="BK141"/>
  <c i="5" r="J125"/>
  <c r="BK126"/>
  <c r="BK123"/>
  <c r="BK124"/>
  <c i="2" l="1" r="T145"/>
  <c r="T130"/>
  <c r="T129"/>
  <c r="T128"/>
  <c r="BK167"/>
  <c r="J167"/>
  <c r="J102"/>
  <c r="BK194"/>
  <c r="J194"/>
  <c r="J103"/>
  <c r="P197"/>
  <c r="T197"/>
  <c r="T208"/>
  <c r="BK220"/>
  <c r="J220"/>
  <c r="J108"/>
  <c r="P220"/>
  <c r="P219"/>
  <c r="R220"/>
  <c r="R219"/>
  <c r="T220"/>
  <c r="T219"/>
  <c i="3" r="R150"/>
  <c r="T150"/>
  <c r="BK170"/>
  <c r="J170"/>
  <c r="J102"/>
  <c r="BK173"/>
  <c r="J173"/>
  <c r="J103"/>
  <c r="T173"/>
  <c r="R187"/>
  <c r="R186"/>
  <c i="2" r="BK145"/>
  <c r="J145"/>
  <c r="J99"/>
  <c r="BK156"/>
  <c r="J156"/>
  <c r="J100"/>
  <c r="R167"/>
  <c r="R194"/>
  <c r="BK208"/>
  <c r="J208"/>
  <c r="J105"/>
  <c i="3" r="T136"/>
  <c r="T129"/>
  <c r="BK155"/>
  <c r="J155"/>
  <c r="J101"/>
  <c r="P170"/>
  <c r="R173"/>
  <c r="P176"/>
  <c r="BK187"/>
  <c r="J187"/>
  <c r="J107"/>
  <c i="4" r="P126"/>
  <c r="R145"/>
  <c r="T145"/>
  <c r="R158"/>
  <c r="P177"/>
  <c i="2" r="P145"/>
  <c r="P130"/>
  <c r="P129"/>
  <c r="P128"/>
  <c i="1" r="AU95"/>
  <c i="2" r="P156"/>
  <c r="T167"/>
  <c r="T194"/>
  <c r="P208"/>
  <c i="4" r="R126"/>
  <c r="BK148"/>
  <c r="J148"/>
  <c r="J99"/>
  <c r="BK164"/>
  <c r="J164"/>
  <c r="J103"/>
  <c r="R177"/>
  <c i="2" r="R145"/>
  <c r="R130"/>
  <c r="R129"/>
  <c r="R128"/>
  <c r="T156"/>
  <c r="BK164"/>
  <c r="J164"/>
  <c r="J101"/>
  <c r="P164"/>
  <c r="R164"/>
  <c r="T164"/>
  <c r="P194"/>
  <c r="R197"/>
  <c i="3" r="P136"/>
  <c r="P129"/>
  <c r="P128"/>
  <c r="P127"/>
  <c i="1" r="AU96"/>
  <c i="3" r="BK150"/>
  <c r="J150"/>
  <c r="J100"/>
  <c r="R155"/>
  <c r="P173"/>
  <c r="R176"/>
  <c r="T187"/>
  <c r="T186"/>
  <c i="4" r="BK126"/>
  <c r="P145"/>
  <c r="T148"/>
  <c r="T158"/>
  <c r="T164"/>
  <c i="3" r="BK136"/>
  <c r="J136"/>
  <c r="J99"/>
  <c r="P150"/>
  <c r="T155"/>
  <c r="T170"/>
  <c r="T176"/>
  <c r="P187"/>
  <c r="P186"/>
  <c i="4" r="BK145"/>
  <c r="J145"/>
  <c r="J98"/>
  <c r="R148"/>
  <c r="BK158"/>
  <c r="P164"/>
  <c r="BK177"/>
  <c r="J177"/>
  <c r="J104"/>
  <c i="5" r="P121"/>
  <c i="2" r="R156"/>
  <c r="P167"/>
  <c r="BK197"/>
  <c r="J197"/>
  <c r="J104"/>
  <c r="R208"/>
  <c i="3" r="R136"/>
  <c r="R129"/>
  <c r="R128"/>
  <c r="R127"/>
  <c r="P155"/>
  <c r="R170"/>
  <c r="BK176"/>
  <c r="J176"/>
  <c r="J104"/>
  <c i="4" r="T126"/>
  <c r="P148"/>
  <c r="P158"/>
  <c r="P157"/>
  <c r="R164"/>
  <c r="T177"/>
  <c i="5" r="BK121"/>
  <c r="J121"/>
  <c r="J98"/>
  <c r="R121"/>
  <c r="T121"/>
  <c r="BK129"/>
  <c r="J129"/>
  <c r="J99"/>
  <c r="P129"/>
  <c r="R129"/>
  <c r="T129"/>
  <c i="2" r="BK217"/>
  <c r="J217"/>
  <c r="J106"/>
  <c i="3" r="BK129"/>
  <c r="BK128"/>
  <c i="4" r="BK162"/>
  <c r="J162"/>
  <c r="J102"/>
  <c i="2" r="BK130"/>
  <c r="J130"/>
  <c r="J98"/>
  <c i="4" r="BK184"/>
  <c r="J184"/>
  <c r="J105"/>
  <c i="3" r="BK184"/>
  <c r="J184"/>
  <c r="J105"/>
  <c i="5" r="BE123"/>
  <c r="BE126"/>
  <c r="F92"/>
  <c r="BE122"/>
  <c i="4" r="J158"/>
  <c r="J101"/>
  <c i="5" r="BE124"/>
  <c r="BE125"/>
  <c r="BE132"/>
  <c i="4" r="J126"/>
  <c r="J97"/>
  <c i="5" r="J89"/>
  <c r="E109"/>
  <c r="BE127"/>
  <c r="BE128"/>
  <c r="BE130"/>
  <c r="BE131"/>
  <c i="3" r="J128"/>
  <c r="J97"/>
  <c i="4" r="BE132"/>
  <c r="BE133"/>
  <c r="BE142"/>
  <c r="BE144"/>
  <c r="BE151"/>
  <c r="BE169"/>
  <c r="BE137"/>
  <c r="BE150"/>
  <c r="BE154"/>
  <c r="BE156"/>
  <c r="BE159"/>
  <c r="BE160"/>
  <c r="BE168"/>
  <c r="BE170"/>
  <c r="BE172"/>
  <c r="BE173"/>
  <c i="3" r="J129"/>
  <c r="J98"/>
  <c i="4" r="J89"/>
  <c r="BE128"/>
  <c r="BE129"/>
  <c r="BE153"/>
  <c r="BE161"/>
  <c r="BE166"/>
  <c r="BE167"/>
  <c r="BE179"/>
  <c r="BE180"/>
  <c r="E85"/>
  <c r="BE130"/>
  <c r="BE135"/>
  <c r="BE139"/>
  <c r="BE155"/>
  <c r="BE175"/>
  <c r="BE182"/>
  <c r="BE127"/>
  <c r="BE131"/>
  <c r="BE138"/>
  <c r="BE140"/>
  <c r="BE141"/>
  <c r="BE146"/>
  <c r="BE149"/>
  <c r="BE152"/>
  <c r="BE163"/>
  <c r="BE171"/>
  <c r="BE174"/>
  <c r="BE185"/>
  <c r="F92"/>
  <c r="BE134"/>
  <c r="BE136"/>
  <c r="BE143"/>
  <c r="BE147"/>
  <c r="BE165"/>
  <c r="BE176"/>
  <c r="BE178"/>
  <c r="BE181"/>
  <c r="BE183"/>
  <c i="2" r="BK219"/>
  <c r="J219"/>
  <c r="J107"/>
  <c i="3" r="F92"/>
  <c r="BE132"/>
  <c r="BE135"/>
  <c r="BE149"/>
  <c r="BE160"/>
  <c r="BE175"/>
  <c r="BE179"/>
  <c r="BE181"/>
  <c r="BE185"/>
  <c r="BE189"/>
  <c r="E85"/>
  <c r="BE131"/>
  <c r="BE137"/>
  <c r="BE140"/>
  <c r="BE143"/>
  <c r="BE145"/>
  <c r="BE163"/>
  <c r="BE166"/>
  <c r="BE169"/>
  <c r="BE180"/>
  <c r="BE188"/>
  <c r="BE130"/>
  <c r="BE133"/>
  <c r="BE134"/>
  <c r="BE156"/>
  <c r="BE164"/>
  <c r="BE165"/>
  <c r="BE167"/>
  <c r="BE172"/>
  <c r="BE178"/>
  <c r="BE190"/>
  <c i="2" r="BK129"/>
  <c r="J129"/>
  <c r="J97"/>
  <c i="3" r="BE139"/>
  <c r="BE141"/>
  <c r="BE142"/>
  <c r="BE146"/>
  <c r="BE148"/>
  <c r="BE154"/>
  <c r="BE157"/>
  <c r="BE168"/>
  <c r="BE183"/>
  <c r="BE138"/>
  <c r="BE144"/>
  <c r="BE147"/>
  <c r="BE151"/>
  <c r="BE158"/>
  <c r="BE161"/>
  <c r="BE171"/>
  <c r="BE182"/>
  <c r="J89"/>
  <c r="BE152"/>
  <c r="BE153"/>
  <c r="BE159"/>
  <c r="BE162"/>
  <c r="BE174"/>
  <c r="BE177"/>
  <c i="2" r="F92"/>
  <c r="BE137"/>
  <c r="BE138"/>
  <c r="BE141"/>
  <c r="BE144"/>
  <c r="BE149"/>
  <c r="BE153"/>
  <c r="BE155"/>
  <c r="BE159"/>
  <c r="BE173"/>
  <c r="BE181"/>
  <c r="BE190"/>
  <c r="BE191"/>
  <c r="BE216"/>
  <c r="BE218"/>
  <c r="BE221"/>
  <c r="BE222"/>
  <c r="BE131"/>
  <c r="BE136"/>
  <c r="BE143"/>
  <c r="BE146"/>
  <c r="BE152"/>
  <c r="BE162"/>
  <c r="BE165"/>
  <c r="BE166"/>
  <c r="BE176"/>
  <c r="BE178"/>
  <c r="BE180"/>
  <c r="BE184"/>
  <c r="BE185"/>
  <c r="BE187"/>
  <c r="BE188"/>
  <c r="BE198"/>
  <c r="E85"/>
  <c r="J122"/>
  <c r="BE135"/>
  <c r="BE140"/>
  <c r="BE147"/>
  <c r="BE157"/>
  <c r="BE158"/>
  <c r="BE160"/>
  <c r="BE161"/>
  <c r="BE163"/>
  <c r="BE168"/>
  <c r="BE169"/>
  <c r="BE170"/>
  <c r="BE182"/>
  <c r="BE186"/>
  <c r="BE193"/>
  <c r="BE199"/>
  <c r="BE200"/>
  <c r="BE201"/>
  <c r="BE202"/>
  <c r="BE203"/>
  <c r="BE204"/>
  <c r="BE205"/>
  <c r="BE206"/>
  <c r="BE207"/>
  <c r="BE209"/>
  <c r="BE210"/>
  <c r="BE211"/>
  <c r="BE212"/>
  <c r="BE213"/>
  <c r="BE215"/>
  <c r="BE223"/>
  <c r="BE214"/>
  <c r="BE132"/>
  <c r="BE133"/>
  <c r="BE134"/>
  <c r="BE139"/>
  <c r="BE142"/>
  <c r="BE148"/>
  <c r="BE150"/>
  <c r="BE151"/>
  <c r="BE154"/>
  <c r="BE171"/>
  <c r="BE172"/>
  <c r="BE174"/>
  <c r="BE175"/>
  <c r="BE177"/>
  <c r="BE179"/>
  <c r="BE183"/>
  <c r="BE189"/>
  <c r="BE192"/>
  <c r="BE195"/>
  <c r="BE196"/>
  <c r="F37"/>
  <c i="1" r="BD95"/>
  <c i="4" r="F35"/>
  <c i="1" r="BB97"/>
  <c i="5" r="F37"/>
  <c i="1" r="BD98"/>
  <c i="3" r="F35"/>
  <c i="1" r="BB96"/>
  <c i="3" r="F37"/>
  <c i="1" r="BD96"/>
  <c i="4" r="F37"/>
  <c i="1" r="BD97"/>
  <c i="5" r="F35"/>
  <c i="1" r="BB98"/>
  <c i="2" r="F36"/>
  <c i="1" r="BC95"/>
  <c i="4" r="F36"/>
  <c i="1" r="BC97"/>
  <c i="5" r="J34"/>
  <c i="1" r="AW98"/>
  <c i="2" r="F34"/>
  <c i="1" r="BA95"/>
  <c i="3" r="J34"/>
  <c i="1" r="AW96"/>
  <c i="5" r="F34"/>
  <c i="1" r="BA98"/>
  <c i="5" r="F36"/>
  <c i="1" r="BC98"/>
  <c i="2" r="F35"/>
  <c i="1" r="BB95"/>
  <c i="3" r="F36"/>
  <c i="1" r="BC96"/>
  <c i="4" r="J34"/>
  <c i="1" r="AW97"/>
  <c i="2" r="J34"/>
  <c i="1" r="AW95"/>
  <c i="3" r="F34"/>
  <c i="1" r="BA96"/>
  <c i="4" r="F34"/>
  <c i="1" r="BA97"/>
  <c i="5" l="1" r="R120"/>
  <c r="R119"/>
  <c i="4" r="BK157"/>
  <c r="J157"/>
  <c r="J100"/>
  <c r="T157"/>
  <c r="T125"/>
  <c i="5" r="P120"/>
  <c r="P119"/>
  <c i="1" r="AU98"/>
  <c i="4" r="P125"/>
  <c i="1" r="AU97"/>
  <c i="5" r="T120"/>
  <c r="T119"/>
  <c i="4" r="BK125"/>
  <c r="J125"/>
  <c r="J96"/>
  <c i="3" r="T128"/>
  <c r="T127"/>
  <c i="4" r="R157"/>
  <c r="R125"/>
  <c i="3" r="BK186"/>
  <c r="J186"/>
  <c r="J106"/>
  <c i="5" r="BK120"/>
  <c r="BK119"/>
  <c r="J119"/>
  <c r="J96"/>
  <c i="2" r="BK128"/>
  <c r="J128"/>
  <c r="J96"/>
  <c r="J33"/>
  <c i="1" r="AV95"/>
  <c r="AT95"/>
  <c r="BC94"/>
  <c r="W32"/>
  <c i="2" r="F33"/>
  <c i="1" r="AZ95"/>
  <c i="5" r="F33"/>
  <c i="1" r="AZ98"/>
  <c i="3" r="J33"/>
  <c i="1" r="AV96"/>
  <c r="AT96"/>
  <c i="5" r="J33"/>
  <c i="1" r="AV98"/>
  <c r="AT98"/>
  <c i="3" r="F33"/>
  <c i="1" r="AZ96"/>
  <c i="4" r="F33"/>
  <c i="1" r="AZ97"/>
  <c r="BA94"/>
  <c r="W30"/>
  <c i="4" r="J33"/>
  <c i="1" r="AV97"/>
  <c r="AT97"/>
  <c r="BD94"/>
  <c r="W33"/>
  <c r="BB94"/>
  <c r="AX94"/>
  <c i="3" l="1" r="BK127"/>
  <c r="J127"/>
  <c i="5" r="J120"/>
  <c r="J97"/>
  <c i="1" r="AU94"/>
  <c i="4" r="J30"/>
  <c i="1" r="AG97"/>
  <c r="W31"/>
  <c i="5" r="J30"/>
  <c i="1" r="AG98"/>
  <c i="3" r="J30"/>
  <c i="1" r="AG96"/>
  <c r="AZ94"/>
  <c r="W29"/>
  <c r="AY94"/>
  <c r="AW94"/>
  <c r="AK30"/>
  <c i="2" r="J30"/>
  <c i="1" r="AG95"/>
  <c i="4" l="1" r="J39"/>
  <c i="5" r="J39"/>
  <c i="3" r="J39"/>
  <c r="J96"/>
  <c i="2" r="J39"/>
  <c i="1" r="AN95"/>
  <c r="AN96"/>
  <c r="AN98"/>
  <c r="AN97"/>
  <c r="AG94"/>
  <c r="AK26"/>
  <c r="AV94"/>
  <c r="AK29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<sst xmlns="http://schemas.openxmlformats.org/spreadsheetml/2006/main">
  <si>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</si>
  <si>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</si>
  <si>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</si>
  <si>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</si>
  <si>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</si>
  <si>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{b2c32c15-172d-49b3-81b5-e4468715ebf3}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</si>
  <si>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</si>
  <si>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</si>
  <si>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</si>
  <si>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</si>
  <si>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</si>
  <si>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</si>
  <si>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</si>
  <si>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</si>
  <si>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210413a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</si>
  <si>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</si>
  <si>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</si>
  <si>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ulice K Bytovkám a Liliová, Tuklaty</t>
  </si>
  <si>
    <t>KSO:</t>
  </si>
  <si>
    <t>CC-CZ:</t>
  </si>
  <si>
    <t>Místo:</t>
  </si>
  <si>
    <t>Tuklaty</t>
  </si>
  <si>
    <t>Datum:</t>
  </si>
  <si>
    <t>8. 9. 2022</t>
  </si>
  <si>
    <t>Zadavatel:</t>
  </si>
  <si>
    <t>IČ:</t>
  </si>
  <si>
    <t>00235822</t>
  </si>
  <si>
    <t>Obec Tuklaty</t>
  </si>
  <si>
    <t>DIČ:</t>
  </si>
  <si>
    <t>Uchazeč:</t>
  </si>
  <si>
    <t>Vyplň údaj</t>
  </si>
  <si>
    <t>Projektant:</t>
  </si>
  <si>
    <t>05089425</t>
  </si>
  <si>
    <t>TIMAO s.r.o.</t>
  </si>
  <si>
    <t>True</t>
  </si>
  <si>
    <t>Zpracovatel:</t>
  </si>
  <si>
    <t>Ing. Iveta Pelánová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</si>
  <si>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</si>
  <si>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</si>
  <si>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</si>
  <si>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</si>
  <si>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</si>
  <si>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</si>
  <si>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</si>
  <si>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</si>
  <si>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</si>
  <si>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</si>
  <si>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</si>
  <si>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</si>
  <si>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</si>
  <si>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</si>
  <si>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</si>
  <si>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</si>
  <si>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</si>
  <si>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</si>
  <si>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</si>
  <si>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</si>
  <si>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</si>
  <si>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</si>
  <si>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</si>
  <si>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</si>
  <si>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</si>
  <si>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</si>
  <si>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</si>
  <si>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</si>
  <si>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</si>
  <si>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</si>
  <si>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</si>
  <si>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</si>
  <si>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</si>
  <si>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</si>
  <si>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</si>
  <si>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</si>
  <si>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</si>
  <si>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</si>
  <si>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</si>
  <si>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</si>
  <si>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</si>
  <si>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</si>
  <si>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</si>
  <si>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</si>
  <si>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</si>
  <si>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</si>
  <si>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101</t>
  </si>
  <si>
    <t>K Bytovkám - Objekty místních komunikací</t>
  </si>
  <si>
    <t>STA</t>
  </si>
  <si>
    <t>1</t>
  </si>
  <si>
    <t>{22cb00c7-a6d7-4a4f-8239-ad7ce50d1eed}</t>
  </si>
  <si>
    <t>2</t>
  </si>
  <si>
    <t>102</t>
  </si>
  <si>
    <t>Liliová - Objekty místních komunikací</t>
  </si>
  <si>
    <t>{0a10db65-f5fa-4716-9b78-0247254aaecd}</t>
  </si>
  <si>
    <t>301</t>
  </si>
  <si>
    <t>K Bytovkám - Vodohospoádřské objekty</t>
  </si>
  <si>
    <t>{90beefa5-ee57-4397-9f3d-4db884e40467}</t>
  </si>
  <si>
    <t>OST</t>
  </si>
  <si>
    <t>Ostatní a vedlejší náklady</t>
  </si>
  <si>
    <t>{3e18613f-d895-4e10-a63c-c6e61f7c6959}</t>
  </si>
  <si>
    <t>KRYCÍ LIST SOUPISU PRACÍ</t>
  </si>
  <si>
    <t>Objekt:</t>
  </si>
  <si>
    <t>101 - K Bytovkám - Objekty místních komunikací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</si>
  <si>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</si>
  <si>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</si>
  <si>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</si>
  <si>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</si>
  <si>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</si>
  <si>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</si>
  <si>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</si>
  <si>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  1-1 - Zemní práce - odstranění povrchů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</si>
  <si>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</si>
  <si>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</si>
  <si>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</si>
  <si>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</si>
  <si>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</si>
  <si>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</si>
  <si>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</si>
  <si>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</si>
  <si>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</si>
  <si>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</si>
  <si>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</si>
  <si>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</si>
  <si>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</si>
  <si>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</si>
  <si>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</si>
  <si>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</si>
  <si>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</si>
  <si>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</si>
  <si>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</si>
  <si>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</si>
  <si>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</si>
  <si>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</si>
  <si>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</si>
  <si>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</si>
  <si>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</si>
  <si>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</si>
  <si>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140</t>
  </si>
  <si>
    <t>K</t>
  </si>
  <si>
    <t>112101121</t>
  </si>
  <si>
    <t>Odstranění stromů jehličnatých průměru kmene do 300 mm</t>
  </si>
  <si>
    <t>kus</t>
  </si>
  <si>
    <t>4</t>
  </si>
  <si>
    <t>1306288689</t>
  </si>
  <si>
    <t>141</t>
  </si>
  <si>
    <t>112251101</t>
  </si>
  <si>
    <t>Odstranění pařezů D do 300 mm</t>
  </si>
  <si>
    <t>-499833215</t>
  </si>
  <si>
    <t>72</t>
  </si>
  <si>
    <t>121151103</t>
  </si>
  <si>
    <t>Sejmutí ornice plochy do 100 m2 tl vrstvy do 200 mm strojně</t>
  </si>
  <si>
    <t>m2</t>
  </si>
  <si>
    <t>-663188979</t>
  </si>
  <si>
    <t>142</t>
  </si>
  <si>
    <t>131251103</t>
  </si>
  <si>
    <t>Hloubení jam nezapažených v hornině třídy těžitelnosti I, skupiny 3 objem do 100 m3 strojně</t>
  </si>
  <si>
    <t>m3</t>
  </si>
  <si>
    <t>74906053</t>
  </si>
  <si>
    <t>135</t>
  </si>
  <si>
    <t>132212122</t>
  </si>
  <si>
    <t>Hloubení zapažených rýh šířky do 800 mm v nesoudržných horninách třídy těžitelnosti I skupiny 3 ručně</t>
  </si>
  <si>
    <t>1026535958</t>
  </si>
  <si>
    <t>161</t>
  </si>
  <si>
    <t>151811133</t>
  </si>
  <si>
    <t>Osazení pažicího boxu hl výkopu do 4 m š do 5 m</t>
  </si>
  <si>
    <t>1719156461</t>
  </si>
  <si>
    <t>162</t>
  </si>
  <si>
    <t>151811233</t>
  </si>
  <si>
    <t>Odstranění pažicího boxu hl výkopu do 4 m š do 5 m</t>
  </si>
  <si>
    <t>-411333454</t>
  </si>
  <si>
    <t>148</t>
  </si>
  <si>
    <t>171201221</t>
  </si>
  <si>
    <t>Poplatek za uložení na skládce (skládkovné) zeminy a kamení kód odpadu 17 05 04</t>
  </si>
  <si>
    <t>t</t>
  </si>
  <si>
    <t>-446413545</t>
  </si>
  <si>
    <t>152</t>
  </si>
  <si>
    <t>174151101</t>
  </si>
  <si>
    <t>Zásyp jam, šachet rýh nebo kolem objektů sypaninou se zhutněním</t>
  </si>
  <si>
    <t>18324540</t>
  </si>
  <si>
    <t>153</t>
  </si>
  <si>
    <t>M</t>
  </si>
  <si>
    <t>58333688</t>
  </si>
  <si>
    <t>kamenivo těžené hrubé frakce 32/63</t>
  </si>
  <si>
    <t>8</t>
  </si>
  <si>
    <t>470261797</t>
  </si>
  <si>
    <t>154</t>
  </si>
  <si>
    <t>58337310</t>
  </si>
  <si>
    <t>štěrkopísek frakce 0/4</t>
  </si>
  <si>
    <t>-1295486007</t>
  </si>
  <si>
    <t>73</t>
  </si>
  <si>
    <t>181311103</t>
  </si>
  <si>
    <t>Rozprostření ornice tl vrstvy do 200 mm v rovině nebo ve svahu do 1:5 ručně</t>
  </si>
  <si>
    <t>1988109282</t>
  </si>
  <si>
    <t>74</t>
  </si>
  <si>
    <t>182303111</t>
  </si>
  <si>
    <t>Doplnění zeminy nebo substrátu na travnatých plochách tl 50 mm rovina v rovinně a svahu do 1:5</t>
  </si>
  <si>
    <t>250541246</t>
  </si>
  <si>
    <t>75</t>
  </si>
  <si>
    <t>10364100</t>
  </si>
  <si>
    <t>zemina pro terénní úpravy - tříděná</t>
  </si>
  <si>
    <t>-2007241417</t>
  </si>
  <si>
    <t>1-1</t>
  </si>
  <si>
    <t>Zemní práce - odstranění povrchů</t>
  </si>
  <si>
    <t>88</t>
  </si>
  <si>
    <t>113107225</t>
  </si>
  <si>
    <t>Odstranění podkladu z kameniva drceného tl přes 400 do 500 mm strojně pl přes 200 m2</t>
  </si>
  <si>
    <t>3</t>
  </si>
  <si>
    <t>995397983</t>
  </si>
  <si>
    <t>100</t>
  </si>
  <si>
    <t>113107165</t>
  </si>
  <si>
    <t>Odstranění podkladu z kameniva drceného tl 500 mm strojně pl přes 50 do 200 m2</t>
  </si>
  <si>
    <t>-629626275</t>
  </si>
  <si>
    <t>90</t>
  </si>
  <si>
    <t>113107323</t>
  </si>
  <si>
    <t>Odstranění podkladu z kameniva drceného tl přes 200 do 300 mm strojně pl do 50 m2</t>
  </si>
  <si>
    <t>-845547980</t>
  </si>
  <si>
    <t>93</t>
  </si>
  <si>
    <t>113107162</t>
  </si>
  <si>
    <t>Odstranění podkladu z kameniva drceného tl přes 100 do 200 mm strojně pl přes 50 do 200 m2</t>
  </si>
  <si>
    <t>786459358</t>
  </si>
  <si>
    <t>150</t>
  </si>
  <si>
    <t>113107322</t>
  </si>
  <si>
    <t>Odstranění podkladu z kameniva drceného tl 200 mm strojně pl do 50 m2</t>
  </si>
  <si>
    <t>586781812</t>
  </si>
  <si>
    <t>91</t>
  </si>
  <si>
    <t>113107341</t>
  </si>
  <si>
    <t>Odstranění podkladu živičného tl 50 mm strojně pl do 50 m2</t>
  </si>
  <si>
    <t>-801730558</t>
  </si>
  <si>
    <t>103</t>
  </si>
  <si>
    <t>113106151</t>
  </si>
  <si>
    <t>Rozebrání dlažeb vozovek z velkých kostek s ložem z kameniva ručně</t>
  </si>
  <si>
    <t>2120579305</t>
  </si>
  <si>
    <t>113106171</t>
  </si>
  <si>
    <t>Rozebrání dlažeb vozovek ze zámkové dlažby s ložem z kameniva ručně</t>
  </si>
  <si>
    <t>-1170335879</t>
  </si>
  <si>
    <t>13</t>
  </si>
  <si>
    <t>113201112</t>
  </si>
  <si>
    <t>Vytrhání obrub silničních ležatých</t>
  </si>
  <si>
    <t>m</t>
  </si>
  <si>
    <t>2145987117</t>
  </si>
  <si>
    <t>919735112</t>
  </si>
  <si>
    <t>Řezání stávajícího živičného krytu hl do 100 mm</t>
  </si>
  <si>
    <t>-1453522453</t>
  </si>
  <si>
    <t>Zakládání</t>
  </si>
  <si>
    <t>16</t>
  </si>
  <si>
    <t>119001201</t>
  </si>
  <si>
    <t>Úprava zemin vápnem nebo směsnými hydraulickými pojivy</t>
  </si>
  <si>
    <t>-630518536</t>
  </si>
  <si>
    <t>19</t>
  </si>
  <si>
    <t>171152501</t>
  </si>
  <si>
    <t>Zhutnění podloží z hornin soudržných nebo nesoudržných pod násypy</t>
  </si>
  <si>
    <t>-284669166</t>
  </si>
  <si>
    <t>78</t>
  </si>
  <si>
    <t>58530160</t>
  </si>
  <si>
    <t>vápno nehašené vzdušné CL 90 jemně mleté VL</t>
  </si>
  <si>
    <t>51619486</t>
  </si>
  <si>
    <t>77</t>
  </si>
  <si>
    <t>181951111</t>
  </si>
  <si>
    <t>Úprava pláně v hornině třídy těžitelnosti I skupiny 1 až 3 bez zhutnění strojně</t>
  </si>
  <si>
    <t>1422026928</t>
  </si>
  <si>
    <t>156</t>
  </si>
  <si>
    <t>213141112</t>
  </si>
  <si>
    <t>Zřízení vrstvy z geotextilie v rovině nebo ve sklonu do 1:5 š do 6 m</t>
  </si>
  <si>
    <t>443532154</t>
  </si>
  <si>
    <t>158</t>
  </si>
  <si>
    <t>213141132</t>
  </si>
  <si>
    <t>Zřízení vrstvy z geotextilie ve sklonu do 1:1 š do 6 m</t>
  </si>
  <si>
    <t>-937213487</t>
  </si>
  <si>
    <t>157</t>
  </si>
  <si>
    <t>69311081</t>
  </si>
  <si>
    <t>geotextilie netkaná separační, ochranná, filtrační, drenážní PES 300g/m2</t>
  </si>
  <si>
    <t>1239524168</t>
  </si>
  <si>
    <t>Svislé a kompletní konstrukce</t>
  </si>
  <si>
    <t>120</t>
  </si>
  <si>
    <t>339921112</t>
  </si>
  <si>
    <t>Osazování betonových palisád do betonového základu jednotlivě výšky prvku přes 0,5 do 1 m</t>
  </si>
  <si>
    <t>-286790785</t>
  </si>
  <si>
    <t>119</t>
  </si>
  <si>
    <t>59228413</t>
  </si>
  <si>
    <t>palisáda betonová tyčová půlkulatá přírodní 175x200x800mm</t>
  </si>
  <si>
    <t>-922060748</t>
  </si>
  <si>
    <t>5</t>
  </si>
  <si>
    <t>Komunikace pozemní</t>
  </si>
  <si>
    <t>105</t>
  </si>
  <si>
    <t>564871111</t>
  </si>
  <si>
    <t>Podklad ze štěrkodrtě ŠD tl 250 mm</t>
  </si>
  <si>
    <t>-595647692</t>
  </si>
  <si>
    <t>24</t>
  </si>
  <si>
    <t>564851111</t>
  </si>
  <si>
    <t>Podklad ze štěrkodrtě ŠD tl 150 mm</t>
  </si>
  <si>
    <t>-2091769260</t>
  </si>
  <si>
    <t>26</t>
  </si>
  <si>
    <t>564871116</t>
  </si>
  <si>
    <t>Podklad ze štěrkodrtě ŠD tl. 300 mm</t>
  </si>
  <si>
    <t>1985654733</t>
  </si>
  <si>
    <t>25</t>
  </si>
  <si>
    <t>564861111</t>
  </si>
  <si>
    <t>Podklad ze štěrkodrtě ŠD tl 200 mm</t>
  </si>
  <si>
    <t>633554587</t>
  </si>
  <si>
    <t>151</t>
  </si>
  <si>
    <t>564952111</t>
  </si>
  <si>
    <t>Podklad z mechanicky zpevněného kameniva MZK tl 150 mm</t>
  </si>
  <si>
    <t>-1464254942</t>
  </si>
  <si>
    <t>106</t>
  </si>
  <si>
    <t>565155111</t>
  </si>
  <si>
    <t>Asfaltový beton vrstva podkladní ACP 16 (obalované kamenivo OKS) tl 70 mm š do 3 m</t>
  </si>
  <si>
    <t>-1571703934</t>
  </si>
  <si>
    <t>107</t>
  </si>
  <si>
    <t>573111112</t>
  </si>
  <si>
    <t>Postřik živičný infiltrační s posypem z asfaltu množství 1 kg/m2</t>
  </si>
  <si>
    <t>708054492</t>
  </si>
  <si>
    <t>108</t>
  </si>
  <si>
    <t>573211109</t>
  </si>
  <si>
    <t>Postřik živičný spojovací z asfaltu v množství 0,50 kg/m2</t>
  </si>
  <si>
    <t>1879194993</t>
  </si>
  <si>
    <t>109</t>
  </si>
  <si>
    <t>577134111</t>
  </si>
  <si>
    <t>Asfaltový beton vrstva obrusná ACO 11 (ABS) tř. I tl 40 mm š do 3 m z nemodifikovaného asfaltu</t>
  </si>
  <si>
    <t>-914430368</t>
  </si>
  <si>
    <t>110</t>
  </si>
  <si>
    <t>596211110</t>
  </si>
  <si>
    <t>Kladení zámkové dlažby komunikací pro pěší tl 60 mm skupiny A pl do 50 m2</t>
  </si>
  <si>
    <t>-694548912</t>
  </si>
  <si>
    <t>111</t>
  </si>
  <si>
    <t>59245032</t>
  </si>
  <si>
    <t>dlažba zámková profilová 230x140x60mm přírodní</t>
  </si>
  <si>
    <t>1701655502</t>
  </si>
  <si>
    <t>112</t>
  </si>
  <si>
    <t>59245006</t>
  </si>
  <si>
    <t>dlažba tvar obdélník betonová pro nevidomé 200x100x60mm barevná</t>
  </si>
  <si>
    <t>-958494792</t>
  </si>
  <si>
    <t>94</t>
  </si>
  <si>
    <t>596212213</t>
  </si>
  <si>
    <t>Kladení zámkové dlažby pozemních komunikací tl 80 mm skupiny A pl přes 300 m2</t>
  </si>
  <si>
    <t>303580945</t>
  </si>
  <si>
    <t>95</t>
  </si>
  <si>
    <t>59245090</t>
  </si>
  <si>
    <t>dlažba zámková profilová 230x140x80mm přírodní</t>
  </si>
  <si>
    <t>-49907783</t>
  </si>
  <si>
    <t>33</t>
  </si>
  <si>
    <t>596212210</t>
  </si>
  <si>
    <t>Kladení zámkové dlažby pozemních komunikací tl 80 mm skupiny A pl do 50 m2</t>
  </si>
  <si>
    <t>-1402747260</t>
  </si>
  <si>
    <t>96</t>
  </si>
  <si>
    <t>1474436621</t>
  </si>
  <si>
    <t>97</t>
  </si>
  <si>
    <t>596412312</t>
  </si>
  <si>
    <t>Kladení dlažby z vegetačních tvárnic pozemních komunikací tl 100 mm do 300 m2</t>
  </si>
  <si>
    <t>1378594271</t>
  </si>
  <si>
    <t>98</t>
  </si>
  <si>
    <t>59246R01</t>
  </si>
  <si>
    <t>dlažba plošná betonová vegetační tl. 120 mm</t>
  </si>
  <si>
    <t>-936141799</t>
  </si>
  <si>
    <t>113</t>
  </si>
  <si>
    <t>59245031</t>
  </si>
  <si>
    <t>dlažba plošná betonová vegetační 600x400x100mm</t>
  </si>
  <si>
    <t>-406027392</t>
  </si>
  <si>
    <t>37</t>
  </si>
  <si>
    <t>916231213</t>
  </si>
  <si>
    <t>Osazení chodníkového obrubníku betonového stojatého s boční opěrou do lože z betonu prostého</t>
  </si>
  <si>
    <t>-937512106</t>
  </si>
  <si>
    <t>117</t>
  </si>
  <si>
    <t>59217001</t>
  </si>
  <si>
    <t>obrubník betonový zahradní 1000x50x250mm</t>
  </si>
  <si>
    <t>980389287</t>
  </si>
  <si>
    <t>115</t>
  </si>
  <si>
    <t>59217024</t>
  </si>
  <si>
    <t>obrubník betonový chodníkový 500x100x250mm</t>
  </si>
  <si>
    <t>1643154948</t>
  </si>
  <si>
    <t>118</t>
  </si>
  <si>
    <t>59217031</t>
  </si>
  <si>
    <t>obrubník betonový silniční 1000x150x250mm</t>
  </si>
  <si>
    <t>-2008012100</t>
  </si>
  <si>
    <t>114</t>
  </si>
  <si>
    <t>59218002</t>
  </si>
  <si>
    <t>krajník betonový silniční 500x250x100mm</t>
  </si>
  <si>
    <t>-1306781733</t>
  </si>
  <si>
    <t>42</t>
  </si>
  <si>
    <t>919112212</t>
  </si>
  <si>
    <t>Řezání spár pro vytvoření komůrky š 10 mm hl 20 mm pro těsnící zálivku v živičném krytu</t>
  </si>
  <si>
    <t>-1636068714</t>
  </si>
  <si>
    <t>43</t>
  </si>
  <si>
    <t>919121111</t>
  </si>
  <si>
    <t>Těsnění spár zálivkou za studena pro komůrky š 10 mm hl 20 mm s těsnicím profilem</t>
  </si>
  <si>
    <t>-422158637</t>
  </si>
  <si>
    <t>Trubní vedení</t>
  </si>
  <si>
    <t>121</t>
  </si>
  <si>
    <t>899332111</t>
  </si>
  <si>
    <t>Výšková úprava uličního vstupu nebo vpusti do 200 mm snížením poklopu</t>
  </si>
  <si>
    <t>548528476</t>
  </si>
  <si>
    <t>48</t>
  </si>
  <si>
    <t>899431111</t>
  </si>
  <si>
    <t>Výšková úprava uličního vstupu nebo vpusti do 200 mm zvýšením krycího hrnce, šoupěte nebo hydrantu</t>
  </si>
  <si>
    <t>1402845841</t>
  </si>
  <si>
    <t>9</t>
  </si>
  <si>
    <t>Ostatní konstrukce a práce, bourání</t>
  </si>
  <si>
    <t>127</t>
  </si>
  <si>
    <t>914111111</t>
  </si>
  <si>
    <t>Montáž svislé dopravní značky do velikosti 1 m2 objímkami na sloupek nebo konzolu</t>
  </si>
  <si>
    <t>1783879969</t>
  </si>
  <si>
    <t>128</t>
  </si>
  <si>
    <t>40445620</t>
  </si>
  <si>
    <t>zákazové, příkazové dopravní značky B1-B34, C1-15 700mm</t>
  </si>
  <si>
    <t>1488336894</t>
  </si>
  <si>
    <t>129</t>
  </si>
  <si>
    <t>40445621</t>
  </si>
  <si>
    <t>informativní značky provozní IP1-IP3, IP4b-IP7, IP10a, b 500x500mm</t>
  </si>
  <si>
    <t>427813114</t>
  </si>
  <si>
    <t>125</t>
  </si>
  <si>
    <t>914111121</t>
  </si>
  <si>
    <t>Montáž svislé dopravní značky do velikosti 2 m2 objímkami na sloupek nebo konzolu</t>
  </si>
  <si>
    <t>-1363427191</t>
  </si>
  <si>
    <t>126</t>
  </si>
  <si>
    <t>40445627</t>
  </si>
  <si>
    <t>informativní značky provozní IP14-IP29, IP31 1000x1500mm</t>
  </si>
  <si>
    <t>1054495673</t>
  </si>
  <si>
    <t>131</t>
  </si>
  <si>
    <t>914511112</t>
  </si>
  <si>
    <t>Montáž sloupku dopravních značek délky do 3,5 m s betonovým základem a patkou</t>
  </si>
  <si>
    <t>-1262430581</t>
  </si>
  <si>
    <t>132</t>
  </si>
  <si>
    <t>40445225</t>
  </si>
  <si>
    <t>sloupek pro dopravní značku Zn D 60mm v 3,5m</t>
  </si>
  <si>
    <t>1955744167</t>
  </si>
  <si>
    <t>76</t>
  </si>
  <si>
    <t>966006211</t>
  </si>
  <si>
    <t>Odstranění svislých dopravních značek ze sloupů, sloupků nebo konzol</t>
  </si>
  <si>
    <t>-1033499329</t>
  </si>
  <si>
    <t>160</t>
  </si>
  <si>
    <t>345R007</t>
  </si>
  <si>
    <t>Montáž chrániček</t>
  </si>
  <si>
    <t>1366222683</t>
  </si>
  <si>
    <t>159</t>
  </si>
  <si>
    <t>34571098</t>
  </si>
  <si>
    <t>trubka elektroinstalační dělená (chránička) D 100/110mm, HDPE</t>
  </si>
  <si>
    <t>1712045080</t>
  </si>
  <si>
    <t>997</t>
  </si>
  <si>
    <t>Přesun sutě</t>
  </si>
  <si>
    <t>146</t>
  </si>
  <si>
    <t>997221551</t>
  </si>
  <si>
    <t>Vodorovná doprava suti ze sypkých materiálů do 1 km</t>
  </si>
  <si>
    <t>1183584283</t>
  </si>
  <si>
    <t>50</t>
  </si>
  <si>
    <t>997221559</t>
  </si>
  <si>
    <t>Příplatek ZKD 1 km u vodorovné dopravy suti ze sypkých materiálů</t>
  </si>
  <si>
    <t>1410012480</t>
  </si>
  <si>
    <t>145</t>
  </si>
  <si>
    <t>997221571</t>
  </si>
  <si>
    <t>Vodorovná doprava vybouraných hmot do 1 km</t>
  </si>
  <si>
    <t>1222293048</t>
  </si>
  <si>
    <t>62</t>
  </si>
  <si>
    <t>997221579</t>
  </si>
  <si>
    <t>Příplatek ZKD 1 km u vodorovné dopravy vybouraných hmot</t>
  </si>
  <si>
    <t>1384410971</t>
  </si>
  <si>
    <t>143</t>
  </si>
  <si>
    <t>997221655</t>
  </si>
  <si>
    <t>154620330</t>
  </si>
  <si>
    <t>79</t>
  </si>
  <si>
    <t>997221861</t>
  </si>
  <si>
    <t>Poplatek za uložení stavebního odpadu na recyklační skládce (skládkovné) z prostého betonu pod kódem 17 01 01</t>
  </si>
  <si>
    <t>1393841413</t>
  </si>
  <si>
    <t>81</t>
  </si>
  <si>
    <t>997221873</t>
  </si>
  <si>
    <t>Poplatek za uložení stavebního odpadu na recyklační skládce (skládkovné) zeminy a kamení zatříděného do Katalogu odpadů pod kódem 17 05 04</t>
  </si>
  <si>
    <t>231230450</t>
  </si>
  <si>
    <t>80</t>
  </si>
  <si>
    <t>997221875</t>
  </si>
  <si>
    <t>Poplatek za uložení stavebního odpadu na recyklační skládce (skládkovné) asfaltového bez obsahu dehtu zatříděného do Katalogu odpadů pod kódem 17 03 02</t>
  </si>
  <si>
    <t>-419343140</t>
  </si>
  <si>
    <t>998</t>
  </si>
  <si>
    <t>Přesun hmot</t>
  </si>
  <si>
    <t>147</t>
  </si>
  <si>
    <t>998225111</t>
  </si>
  <si>
    <t>Přesun hmot pro pozemní komunikace s krytem z kamene, monolitickým betonovým nebo živičným</t>
  </si>
  <si>
    <t>-435913064</t>
  </si>
  <si>
    <t>PSV</t>
  </si>
  <si>
    <t>Práce a dodávky PSV</t>
  </si>
  <si>
    <t>711</t>
  </si>
  <si>
    <t>Izolace proti vodě, vlhkosti a plynům</t>
  </si>
  <si>
    <t>70</t>
  </si>
  <si>
    <t>711491273</t>
  </si>
  <si>
    <t>Provedení izolace proti tlakové vodě svislé z nopové folie</t>
  </si>
  <si>
    <t>-1797489176</t>
  </si>
  <si>
    <t>71</t>
  </si>
  <si>
    <t>28323022</t>
  </si>
  <si>
    <t>fólie profilovaná (nopová) drenážní HDPE s výškou nopů 8mm – nopy hvězdicového tvaru</t>
  </si>
  <si>
    <t>32</t>
  </si>
  <si>
    <t>1711253879</t>
  </si>
  <si>
    <t>149</t>
  </si>
  <si>
    <t>998711101</t>
  </si>
  <si>
    <t>Přesun hmot tonážní pro izolace proti vodě, vlhkosti a plynům v objektech výšky do 6 m</t>
  </si>
  <si>
    <t>-1732790518</t>
  </si>
  <si>
    <t>102 - Liliová - Objekty místních komunikací</t>
  </si>
  <si>
    <t>-2036669025</t>
  </si>
  <si>
    <t>1936747051</t>
  </si>
  <si>
    <t>89</t>
  </si>
  <si>
    <t>113107325</t>
  </si>
  <si>
    <t>Odstranění podkladu z kameniva drceného tl přes 400 do 500 mm strojně pl do 50 m2</t>
  </si>
  <si>
    <t>1123629151</t>
  </si>
  <si>
    <t>113107324</t>
  </si>
  <si>
    <t>Odstranění podkladu z kameniva drceného tl 400 mm strojně pl do 50 m2</t>
  </si>
  <si>
    <t>456194165</t>
  </si>
  <si>
    <t>92</t>
  </si>
  <si>
    <t>113107164</t>
  </si>
  <si>
    <t>Odstranění podkladu z kameniva drceného tl přes 300 do 400 mm strojně pl přes 50 do 200 m2</t>
  </si>
  <si>
    <t>1121172479</t>
  </si>
  <si>
    <t>116</t>
  </si>
  <si>
    <t>-1410037224</t>
  </si>
  <si>
    <t>104</t>
  </si>
  <si>
    <t>113107312</t>
  </si>
  <si>
    <t>Odstranění podkladu z kameniva těženého tl 200 mm strojně pl do 50 m2</t>
  </si>
  <si>
    <t>-1111719192</t>
  </si>
  <si>
    <t>113107130</t>
  </si>
  <si>
    <t>Odstranění podkladu z betonu prostého tl 100 mm ručně</t>
  </si>
  <si>
    <t>723637132</t>
  </si>
  <si>
    <t>12</t>
  </si>
  <si>
    <t>113106123</t>
  </si>
  <si>
    <t>Rozebrání dlažeb ze zámkových dlaždic komunikací pro pěší ručně</t>
  </si>
  <si>
    <t>-271092718</t>
  </si>
  <si>
    <t>113106121</t>
  </si>
  <si>
    <t>Rozebrání dlažeb z betonových nebo kamenných dlaždic komunikací pro pěší ručně</t>
  </si>
  <si>
    <t>-219028111</t>
  </si>
  <si>
    <t>1625304608</t>
  </si>
  <si>
    <t>163189406</t>
  </si>
  <si>
    <t>59217029</t>
  </si>
  <si>
    <t>obrubník betonový silniční nájezdový 1000x150x150mm</t>
  </si>
  <si>
    <t>-13034972</t>
  </si>
  <si>
    <t>-423672832</t>
  </si>
  <si>
    <t>569714709</t>
  </si>
  <si>
    <t>-785202523</t>
  </si>
  <si>
    <t>453713485</t>
  </si>
  <si>
    <t>61</t>
  </si>
  <si>
    <t>917800611</t>
  </si>
  <si>
    <t>54</t>
  </si>
  <si>
    <t>-898074312</t>
  </si>
  <si>
    <t>-36439651</t>
  </si>
  <si>
    <t>301 - K Bytovkám - Vodohospoádřské objekty</t>
  </si>
  <si>
    <t>1 - Zemní práce</t>
  </si>
  <si>
    <t>1-1 - Zemní práce - odstranění povrchů</t>
  </si>
  <si>
    <t>5 - Komunikace pozemní</t>
  </si>
  <si>
    <t xml:space="preserve">    4 - Vodorovné konstrukce</t>
  </si>
  <si>
    <t xml:space="preserve">    6 - Úpravy povrchů, podlahy a osazování výplní</t>
  </si>
  <si>
    <t>115001101</t>
  </si>
  <si>
    <t>Převedení vody potrubím DN do 100</t>
  </si>
  <si>
    <t>615407969</t>
  </si>
  <si>
    <t>115101201</t>
  </si>
  <si>
    <t>Čerpání vody na dopravní výšku do 10 m průměrný přítok do 500 l/min</t>
  </si>
  <si>
    <t>hod</t>
  </si>
  <si>
    <t>-35995367</t>
  </si>
  <si>
    <t>136</t>
  </si>
  <si>
    <t>121112003</t>
  </si>
  <si>
    <t>Sejmutí ornice tl vrstvy do 200 mm ručně</t>
  </si>
  <si>
    <t>-332534211</t>
  </si>
  <si>
    <t>131451100</t>
  </si>
  <si>
    <t>Hloubení jam nezapažených v hornině třídy těžitelnosti II, skupiny 5 objem do 20 m3 strojně</t>
  </si>
  <si>
    <t>-1751889253</t>
  </si>
  <si>
    <t>87</t>
  </si>
  <si>
    <t>132451251</t>
  </si>
  <si>
    <t>Hloubení rýh nezapažených š do 2000 mm v hornině třídy těžitelnosti II, skupiny 5 objem do 20 m3 strojně</t>
  </si>
  <si>
    <t>446427600</t>
  </si>
  <si>
    <t>171251201</t>
  </si>
  <si>
    <t>Uložení sypaniny na skládky nebo meziskládky</t>
  </si>
  <si>
    <t>-1747852643</t>
  </si>
  <si>
    <t>161151103</t>
  </si>
  <si>
    <t>Svislé přemístění výkopku z horniny třídy těžitelnosti I, skupiny 1 až 3 hl výkopu přes 4 do 8 m</t>
  </si>
  <si>
    <t>-328348470</t>
  </si>
  <si>
    <t>162351103</t>
  </si>
  <si>
    <t>Vodorovné přemístění do 500 m výkopku/sypaniny z horniny třídy těžitelnosti I, skupiny 1 až 3</t>
  </si>
  <si>
    <t>-478910439</t>
  </si>
  <si>
    <t>84</t>
  </si>
  <si>
    <t>151811132</t>
  </si>
  <si>
    <t>Osazení pažicího boxu hl výkopu do 4 m š do 2,5 m</t>
  </si>
  <si>
    <t>1610484005</t>
  </si>
  <si>
    <t>85</t>
  </si>
  <si>
    <t>151811232</t>
  </si>
  <si>
    <t>Odstranění pažicího boxu hl výkopu do 4 m š do 2,5 m</t>
  </si>
  <si>
    <t>-1641190236</t>
  </si>
  <si>
    <t>2037392891</t>
  </si>
  <si>
    <t>-2135541651</t>
  </si>
  <si>
    <t>58331200</t>
  </si>
  <si>
    <t>štěrkopísek netříděný zásypový</t>
  </si>
  <si>
    <t>1932437239</t>
  </si>
  <si>
    <t>99</t>
  </si>
  <si>
    <t>175111101</t>
  </si>
  <si>
    <t>Obsypání potrubí ručně sypaninou bez prohození, uloženou do 3 m</t>
  </si>
  <si>
    <t>211539048</t>
  </si>
  <si>
    <t>57793337</t>
  </si>
  <si>
    <t>-633256427</t>
  </si>
  <si>
    <t>1551393863</t>
  </si>
  <si>
    <t>-1459557291</t>
  </si>
  <si>
    <t>1260084070</t>
  </si>
  <si>
    <t>122</t>
  </si>
  <si>
    <t>308453976</t>
  </si>
  <si>
    <t>123</t>
  </si>
  <si>
    <t>-2147286694</t>
  </si>
  <si>
    <t>124</t>
  </si>
  <si>
    <t>-1562639443</t>
  </si>
  <si>
    <t>139</t>
  </si>
  <si>
    <t>565166102</t>
  </si>
  <si>
    <t>Asfaltový beton vrstva podkladní ACP 22 (obalované kamenivo OKH) tl 90 mm š do 1,5 m</t>
  </si>
  <si>
    <t>390843604</t>
  </si>
  <si>
    <t>-607092155</t>
  </si>
  <si>
    <t>-1657825157</t>
  </si>
  <si>
    <t>1719408784</t>
  </si>
  <si>
    <t>649992827</t>
  </si>
  <si>
    <t>130</t>
  </si>
  <si>
    <t>-748054204</t>
  </si>
  <si>
    <t>Vodorovné konstrukce</t>
  </si>
  <si>
    <t>451572111</t>
  </si>
  <si>
    <t>Lože pod potrubí otevřený výkop z kameniva drobného těženého</t>
  </si>
  <si>
    <t>451288888</t>
  </si>
  <si>
    <t>452311131</t>
  </si>
  <si>
    <t>Podkladní desky z betonu prostého tř. C 12/15 otevřený výkop</t>
  </si>
  <si>
    <t>999465658</t>
  </si>
  <si>
    <t>452353101</t>
  </si>
  <si>
    <t>Bednění podkladních bloků otevřený výkop</t>
  </si>
  <si>
    <t>-1504177283</t>
  </si>
  <si>
    <t>6</t>
  </si>
  <si>
    <t>Úpravy povrchů, podlahy a osazování výplní</t>
  </si>
  <si>
    <t>616633111</t>
  </si>
  <si>
    <t>Stěrka z těsnící malty dvouvrstvá vnitřních stok světlé výšky do 1500 mm</t>
  </si>
  <si>
    <t>-15236441</t>
  </si>
  <si>
    <t>8314220R02</t>
  </si>
  <si>
    <t>Montáž potrubí z trub kameninových hrdlových s integrovaným těsněním výkop sklon do 20 % DN 500</t>
  </si>
  <si>
    <t>-339022777</t>
  </si>
  <si>
    <t>134</t>
  </si>
  <si>
    <t>59223018</t>
  </si>
  <si>
    <t>trouba betonová propojovací DN 500</t>
  </si>
  <si>
    <t>488489037</t>
  </si>
  <si>
    <t>871370420</t>
  </si>
  <si>
    <t>Montáž kanalizačního potrubí korugovaného SN 12 z polypropylenu DN 300</t>
  </si>
  <si>
    <t>-24916799</t>
  </si>
  <si>
    <t>28614129</t>
  </si>
  <si>
    <t>trubka kanalizační žebrovaná PP DN 300 dl 3m</t>
  </si>
  <si>
    <t>809691674</t>
  </si>
  <si>
    <t>890111812</t>
  </si>
  <si>
    <t>Bourání šachet ze zdiva cihelného ručně obestavěného prostoru do 1,5 m3</t>
  </si>
  <si>
    <t>917280084</t>
  </si>
  <si>
    <t>894111R01</t>
  </si>
  <si>
    <t>Zřízení šachty kanalizační zděné na potrubí z cihel kanalizačních pálených lícových DN 450 nebo 500, vč. dodávky materiálu, rámu a mříže, stupadel, těsnění, ztužujícího věnce, překladu, poklopu a napojení na potrubí a zpětné úpravy terénu</t>
  </si>
  <si>
    <t>543103673</t>
  </si>
  <si>
    <t>894411121</t>
  </si>
  <si>
    <t>Zřízení šachet kanalizačních z betonových dílců na potrubí DN nad 200 do 300 dno beton tř. C 25/30</t>
  </si>
  <si>
    <t>-1776015992</t>
  </si>
  <si>
    <t>144</t>
  </si>
  <si>
    <t>59224R05</t>
  </si>
  <si>
    <t>Kanalizační šachta 32 DN 1000 v nízké sestavě z betonových dílců, vč. dodávky dna, skruží, stupadel, těsnění, vyrovnávacích prstenců</t>
  </si>
  <si>
    <t>1377895235</t>
  </si>
  <si>
    <t>895941111</t>
  </si>
  <si>
    <t>Zřízení vpusti kanalizační uliční z betonových dílců typ UV-50 normální</t>
  </si>
  <si>
    <t>1091958595</t>
  </si>
  <si>
    <t>59223R07</t>
  </si>
  <si>
    <t>Uliční vpusť vč. napojení na stoku, vč. dodávky materiálu</t>
  </si>
  <si>
    <t>-1029005212</t>
  </si>
  <si>
    <t>899101211</t>
  </si>
  <si>
    <t>Demontáž poklopů litinových nebo ocelových včetně rámů hmotnosti do 50 kg</t>
  </si>
  <si>
    <t>1496607104</t>
  </si>
  <si>
    <t>899722114</t>
  </si>
  <si>
    <t>Krytí potrubí z plastů výstražnou fólií z PVC 40 cm</t>
  </si>
  <si>
    <t>-1905511950</t>
  </si>
  <si>
    <t>137</t>
  </si>
  <si>
    <t>-553236093</t>
  </si>
  <si>
    <t>138</t>
  </si>
  <si>
    <t>-1198691201</t>
  </si>
  <si>
    <t>OST - Ostatní a vedlejší náklady</t>
  </si>
  <si>
    <t>OST - Ostatní</t>
  </si>
  <si>
    <t xml:space="preserve">    VRN - Vedlejší rozpočtové náklady</t>
  </si>
  <si>
    <t xml:space="preserve">    O01 - Ostatní náklady</t>
  </si>
  <si>
    <t>Ostatní</t>
  </si>
  <si>
    <t>VRN</t>
  </si>
  <si>
    <t>Vedlejší rozpočtové náklady</t>
  </si>
  <si>
    <t>V01-101</t>
  </si>
  <si>
    <t>Vytýčení stávajících sítí</t>
  </si>
  <si>
    <t>kpl</t>
  </si>
  <si>
    <t>1024</t>
  </si>
  <si>
    <t>-1283935584</t>
  </si>
  <si>
    <t>V01-102</t>
  </si>
  <si>
    <t>Vytýčení stavby</t>
  </si>
  <si>
    <t>1370139100</t>
  </si>
  <si>
    <t>V01-103</t>
  </si>
  <si>
    <t>Pasportizace stávajícího stavu přilehlých komunikací, budov a konstrukcí</t>
  </si>
  <si>
    <t>-412706178</t>
  </si>
  <si>
    <t>V01-104</t>
  </si>
  <si>
    <t>Zařízení staveniště</t>
  </si>
  <si>
    <t>-210454601</t>
  </si>
  <si>
    <t>V01-105</t>
  </si>
  <si>
    <t>Provozní vlivy, náklady způsobené omezením okolní dopravou, případné havarijní opravy, atd.</t>
  </si>
  <si>
    <t>1617445411</t>
  </si>
  <si>
    <t>V01-106</t>
  </si>
  <si>
    <t>Návrh dopravně inženýrských opatření</t>
  </si>
  <si>
    <t>1124788981</t>
  </si>
  <si>
    <t>7</t>
  </si>
  <si>
    <t>V01-107</t>
  </si>
  <si>
    <t>Dopravně inženýrská opatření</t>
  </si>
  <si>
    <t>-1854865990</t>
  </si>
  <si>
    <t>O01</t>
  </si>
  <si>
    <t>Ostatní náklady</t>
  </si>
  <si>
    <t>O01-101</t>
  </si>
  <si>
    <t>Staveniště, zajištění přístupu k nemovitostem, náklady způsobené obnovou případných poškození, případným archeologickým průzkumem, zajištění průběžného úklidu komunikací (kropení, čištění od bahna), atd.</t>
  </si>
  <si>
    <t>262144</t>
  </si>
  <si>
    <t>144839422</t>
  </si>
  <si>
    <t>O01-102</t>
  </si>
  <si>
    <t>Zkoušky a revize vyplývající z příslušné technické zprávy (např. zkouška hutnění)</t>
  </si>
  <si>
    <t>572828218</t>
  </si>
  <si>
    <t>10</t>
  </si>
  <si>
    <t>O01-103</t>
  </si>
  <si>
    <t>Předání a převzetí díla, dokumentace skutečného provedení, geodetické zaměření skutečného provedení</t>
  </si>
  <si>
    <t>1014337284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</si>
</sst>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28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30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28</v>
      </c>
      <c r="AL14" s="19"/>
      <c r="AM14" s="19"/>
      <c r="AN14" s="31" t="s">
        <v>30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32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28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34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35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36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28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34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38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39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40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41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42</v>
      </c>
      <c r="E29" s="44"/>
      <c r="F29" s="29" t="s">
        <v>43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44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45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46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47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48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49</v>
      </c>
      <c r="U35" s="51"/>
      <c r="V35" s="51"/>
      <c r="W35" s="51"/>
      <c r="X35" s="53" t="s">
        <v>50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51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52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53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54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53</v>
      </c>
      <c r="AI60" s="39"/>
      <c r="AJ60" s="39"/>
      <c r="AK60" s="39"/>
      <c r="AL60" s="39"/>
      <c r="AM60" s="61" t="s">
        <v>54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55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56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53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54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53</v>
      </c>
      <c r="AI75" s="39"/>
      <c r="AJ75" s="39"/>
      <c r="AK75" s="39"/>
      <c r="AL75" s="39"/>
      <c r="AM75" s="61" t="s">
        <v>54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57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210413a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Rekonstrukce ulice K Bytovkám a Liliová, Tuklaty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Tuklaty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8. 9. 2022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Obec Tuklaty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31</v>
      </c>
      <c r="AJ89" s="37"/>
      <c r="AK89" s="37"/>
      <c r="AL89" s="37"/>
      <c r="AM89" s="77" t="str">
        <f>IF(E17="","",E17)</f>
        <v>TIMAO s.r.o.</v>
      </c>
      <c r="AN89" s="68"/>
      <c r="AO89" s="68"/>
      <c r="AP89" s="68"/>
      <c r="AQ89" s="37"/>
      <c r="AR89" s="41"/>
      <c r="AS89" s="78" t="s">
        <v>58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29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35</v>
      </c>
      <c r="AJ90" s="37"/>
      <c r="AK90" s="37"/>
      <c r="AL90" s="37"/>
      <c r="AM90" s="77" t="str">
        <f>IF(E20="","",E20)</f>
        <v>Ing. Iveta Pelánová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59</v>
      </c>
      <c r="D92" s="91"/>
      <c r="E92" s="91"/>
      <c r="F92" s="91"/>
      <c r="G92" s="91"/>
      <c r="H92" s="92"/>
      <c r="I92" s="93" t="s">
        <v>60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61</v>
      </c>
      <c r="AH92" s="91"/>
      <c r="AI92" s="91"/>
      <c r="AJ92" s="91"/>
      <c r="AK92" s="91"/>
      <c r="AL92" s="91"/>
      <c r="AM92" s="91"/>
      <c r="AN92" s="93" t="s">
        <v>62</v>
      </c>
      <c r="AO92" s="91"/>
      <c r="AP92" s="95"/>
      <c r="AQ92" s="96" t="s">
        <v>63</v>
      </c>
      <c r="AR92" s="41"/>
      <c r="AS92" s="97" t="s">
        <v>64</v>
      </c>
      <c r="AT92" s="98" t="s">
        <v>65</v>
      </c>
      <c r="AU92" s="98" t="s">
        <v>66</v>
      </c>
      <c r="AV92" s="98" t="s">
        <v>67</v>
      </c>
      <c r="AW92" s="98" t="s">
        <v>68</v>
      </c>
      <c r="AX92" s="98" t="s">
        <v>69</v>
      </c>
      <c r="AY92" s="98" t="s">
        <v>70</v>
      </c>
      <c r="AZ92" s="98" t="s">
        <v>71</v>
      </c>
      <c r="BA92" s="98" t="s">
        <v>72</v>
      </c>
      <c r="BB92" s="98" t="s">
        <v>73</v>
      </c>
      <c r="BC92" s="98" t="s">
        <v>74</v>
      </c>
      <c r="BD92" s="99" t="s">
        <v>75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76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ROUND(SUM(AG95:AG98),2)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ROUND(SUM(AS95:AS98),2)</f>
        <v>0</v>
      </c>
      <c r="AT94" s="111">
        <f>ROUND(SUM(AV94:AW94),2)</f>
        <v>0</v>
      </c>
      <c r="AU94" s="112">
        <f>ROUND(SUM(AU95:AU98),5)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ROUND(SUM(AZ95:AZ98),2)</f>
        <v>0</v>
      </c>
      <c r="BA94" s="111">
        <f>ROUND(SUM(BA95:BA98),2)</f>
        <v>0</v>
      </c>
      <c r="BB94" s="111">
        <f>ROUND(SUM(BB95:BB98),2)</f>
        <v>0</v>
      </c>
      <c r="BC94" s="111">
        <f>ROUND(SUM(BC95:BC98),2)</f>
        <v>0</v>
      </c>
      <c r="BD94" s="113">
        <f>ROUND(SUM(BD95:BD98),2)</f>
        <v>0</v>
      </c>
      <c r="BE94" s="6"/>
      <c r="BS94" s="114" t="s">
        <v>77</v>
      </c>
      <c r="BT94" s="114" t="s">
        <v>78</v>
      </c>
      <c r="BU94" s="115" t="s">
        <v>79</v>
      </c>
      <c r="BV94" s="114" t="s">
        <v>80</v>
      </c>
      <c r="BW94" s="114" t="s">
        <v>5</v>
      </c>
      <c r="BX94" s="114" t="s">
        <v>81</v>
      </c>
      <c r="CL94" s="114" t="s">
        <v>1</v>
      </c>
    </row>
    <row r="95" s="7" customFormat="1" ht="24.75" customHeight="1">
      <c r="A95" s="116" t="s">
        <v>82</v>
      </c>
      <c r="B95" s="117"/>
      <c r="C95" s="118"/>
      <c r="D95" s="119" t="s">
        <v>83</v>
      </c>
      <c r="E95" s="119"/>
      <c r="F95" s="119"/>
      <c r="G95" s="119"/>
      <c r="H95" s="119"/>
      <c r="I95" s="120"/>
      <c r="J95" s="119" t="s">
        <v>84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'101 - K Bytovkám - Objekt...'!J30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85</v>
      </c>
      <c r="AR95" s="123"/>
      <c r="AS95" s="124">
        <v>0</v>
      </c>
      <c r="AT95" s="125">
        <f>ROUND(SUM(AV95:AW95),2)</f>
        <v>0</v>
      </c>
      <c r="AU95" s="126">
        <f>'101 - K Bytovkám - Objekt...'!P128</f>
        <v>0</v>
      </c>
      <c r="AV95" s="125">
        <f>'101 - K Bytovkám - Objekt...'!J33</f>
        <v>0</v>
      </c>
      <c r="AW95" s="125">
        <f>'101 - K Bytovkám - Objekt...'!J34</f>
        <v>0</v>
      </c>
      <c r="AX95" s="125">
        <f>'101 - K Bytovkám - Objekt...'!J35</f>
        <v>0</v>
      </c>
      <c r="AY95" s="125">
        <f>'101 - K Bytovkám - Objekt...'!J36</f>
        <v>0</v>
      </c>
      <c r="AZ95" s="125">
        <f>'101 - K Bytovkám - Objekt...'!F33</f>
        <v>0</v>
      </c>
      <c r="BA95" s="125">
        <f>'101 - K Bytovkám - Objekt...'!F34</f>
        <v>0</v>
      </c>
      <c r="BB95" s="125">
        <f>'101 - K Bytovkám - Objekt...'!F35</f>
        <v>0</v>
      </c>
      <c r="BC95" s="125">
        <f>'101 - K Bytovkám - Objekt...'!F36</f>
        <v>0</v>
      </c>
      <c r="BD95" s="127">
        <f>'101 - K Bytovkám - Objekt...'!F37</f>
        <v>0</v>
      </c>
      <c r="BE95" s="7"/>
      <c r="BT95" s="128" t="s">
        <v>86</v>
      </c>
      <c r="BV95" s="128" t="s">
        <v>80</v>
      </c>
      <c r="BW95" s="128" t="s">
        <v>87</v>
      </c>
      <c r="BX95" s="128" t="s">
        <v>5</v>
      </c>
      <c r="CL95" s="128" t="s">
        <v>1</v>
      </c>
      <c r="CM95" s="128" t="s">
        <v>88</v>
      </c>
    </row>
    <row r="96" s="7" customFormat="1" ht="16.5" customHeight="1">
      <c r="A96" s="116" t="s">
        <v>82</v>
      </c>
      <c r="B96" s="117"/>
      <c r="C96" s="118"/>
      <c r="D96" s="119" t="s">
        <v>89</v>
      </c>
      <c r="E96" s="119"/>
      <c r="F96" s="119"/>
      <c r="G96" s="119"/>
      <c r="H96" s="119"/>
      <c r="I96" s="120"/>
      <c r="J96" s="119" t="s">
        <v>90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'102 - Liliová - Objekty m...'!J30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85</v>
      </c>
      <c r="AR96" s="123"/>
      <c r="AS96" s="124">
        <v>0</v>
      </c>
      <c r="AT96" s="125">
        <f>ROUND(SUM(AV96:AW96),2)</f>
        <v>0</v>
      </c>
      <c r="AU96" s="126">
        <f>'102 - Liliová - Objekty m...'!P127</f>
        <v>0</v>
      </c>
      <c r="AV96" s="125">
        <f>'102 - Liliová - Objekty m...'!J33</f>
        <v>0</v>
      </c>
      <c r="AW96" s="125">
        <f>'102 - Liliová - Objekty m...'!J34</f>
        <v>0</v>
      </c>
      <c r="AX96" s="125">
        <f>'102 - Liliová - Objekty m...'!J35</f>
        <v>0</v>
      </c>
      <c r="AY96" s="125">
        <f>'102 - Liliová - Objekty m...'!J36</f>
        <v>0</v>
      </c>
      <c r="AZ96" s="125">
        <f>'102 - Liliová - Objekty m...'!F33</f>
        <v>0</v>
      </c>
      <c r="BA96" s="125">
        <f>'102 - Liliová - Objekty m...'!F34</f>
        <v>0</v>
      </c>
      <c r="BB96" s="125">
        <f>'102 - Liliová - Objekty m...'!F35</f>
        <v>0</v>
      </c>
      <c r="BC96" s="125">
        <f>'102 - Liliová - Objekty m...'!F36</f>
        <v>0</v>
      </c>
      <c r="BD96" s="127">
        <f>'102 - Liliová - Objekty m...'!F37</f>
        <v>0</v>
      </c>
      <c r="BE96" s="7"/>
      <c r="BT96" s="128" t="s">
        <v>86</v>
      </c>
      <c r="BV96" s="128" t="s">
        <v>80</v>
      </c>
      <c r="BW96" s="128" t="s">
        <v>91</v>
      </c>
      <c r="BX96" s="128" t="s">
        <v>5</v>
      </c>
      <c r="CL96" s="128" t="s">
        <v>1</v>
      </c>
      <c r="CM96" s="128" t="s">
        <v>88</v>
      </c>
    </row>
    <row r="97" s="7" customFormat="1" ht="16.5" customHeight="1">
      <c r="A97" s="116" t="s">
        <v>82</v>
      </c>
      <c r="B97" s="117"/>
      <c r="C97" s="118"/>
      <c r="D97" s="119" t="s">
        <v>92</v>
      </c>
      <c r="E97" s="119"/>
      <c r="F97" s="119"/>
      <c r="G97" s="119"/>
      <c r="H97" s="119"/>
      <c r="I97" s="120"/>
      <c r="J97" s="119" t="s">
        <v>93</v>
      </c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1">
        <f>'301 - K Bytovkám - Vodoho...'!J30</f>
        <v>0</v>
      </c>
      <c r="AH97" s="120"/>
      <c r="AI97" s="120"/>
      <c r="AJ97" s="120"/>
      <c r="AK97" s="120"/>
      <c r="AL97" s="120"/>
      <c r="AM97" s="120"/>
      <c r="AN97" s="121">
        <f>SUM(AG97,AT97)</f>
        <v>0</v>
      </c>
      <c r="AO97" s="120"/>
      <c r="AP97" s="120"/>
      <c r="AQ97" s="122" t="s">
        <v>85</v>
      </c>
      <c r="AR97" s="123"/>
      <c r="AS97" s="124">
        <v>0</v>
      </c>
      <c r="AT97" s="125">
        <f>ROUND(SUM(AV97:AW97),2)</f>
        <v>0</v>
      </c>
      <c r="AU97" s="126">
        <f>'301 - K Bytovkám - Vodoho...'!P125</f>
        <v>0</v>
      </c>
      <c r="AV97" s="125">
        <f>'301 - K Bytovkám - Vodoho...'!J33</f>
        <v>0</v>
      </c>
      <c r="AW97" s="125">
        <f>'301 - K Bytovkám - Vodoho...'!J34</f>
        <v>0</v>
      </c>
      <c r="AX97" s="125">
        <f>'301 - K Bytovkám - Vodoho...'!J35</f>
        <v>0</v>
      </c>
      <c r="AY97" s="125">
        <f>'301 - K Bytovkám - Vodoho...'!J36</f>
        <v>0</v>
      </c>
      <c r="AZ97" s="125">
        <f>'301 - K Bytovkám - Vodoho...'!F33</f>
        <v>0</v>
      </c>
      <c r="BA97" s="125">
        <f>'301 - K Bytovkám - Vodoho...'!F34</f>
        <v>0</v>
      </c>
      <c r="BB97" s="125">
        <f>'301 - K Bytovkám - Vodoho...'!F35</f>
        <v>0</v>
      </c>
      <c r="BC97" s="125">
        <f>'301 - K Bytovkám - Vodoho...'!F36</f>
        <v>0</v>
      </c>
      <c r="BD97" s="127">
        <f>'301 - K Bytovkám - Vodoho...'!F37</f>
        <v>0</v>
      </c>
      <c r="BE97" s="7"/>
      <c r="BT97" s="128" t="s">
        <v>86</v>
      </c>
      <c r="BV97" s="128" t="s">
        <v>80</v>
      </c>
      <c r="BW97" s="128" t="s">
        <v>94</v>
      </c>
      <c r="BX97" s="128" t="s">
        <v>5</v>
      </c>
      <c r="CL97" s="128" t="s">
        <v>1</v>
      </c>
      <c r="CM97" s="128" t="s">
        <v>88</v>
      </c>
    </row>
    <row r="98" s="7" customFormat="1" ht="16.5" customHeight="1">
      <c r="A98" s="116" t="s">
        <v>82</v>
      </c>
      <c r="B98" s="117"/>
      <c r="C98" s="118"/>
      <c r="D98" s="119" t="s">
        <v>95</v>
      </c>
      <c r="E98" s="119"/>
      <c r="F98" s="119"/>
      <c r="G98" s="119"/>
      <c r="H98" s="119"/>
      <c r="I98" s="120"/>
      <c r="J98" s="119" t="s">
        <v>96</v>
      </c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21">
        <f>'OST - Ostatní a vedlejší ...'!J30</f>
        <v>0</v>
      </c>
      <c r="AH98" s="120"/>
      <c r="AI98" s="120"/>
      <c r="AJ98" s="120"/>
      <c r="AK98" s="120"/>
      <c r="AL98" s="120"/>
      <c r="AM98" s="120"/>
      <c r="AN98" s="121">
        <f>SUM(AG98,AT98)</f>
        <v>0</v>
      </c>
      <c r="AO98" s="120"/>
      <c r="AP98" s="120"/>
      <c r="AQ98" s="122" t="s">
        <v>85</v>
      </c>
      <c r="AR98" s="123"/>
      <c r="AS98" s="129">
        <v>0</v>
      </c>
      <c r="AT98" s="130">
        <f>ROUND(SUM(AV98:AW98),2)</f>
        <v>0</v>
      </c>
      <c r="AU98" s="131">
        <f>'OST - Ostatní a vedlejší ...'!P119</f>
        <v>0</v>
      </c>
      <c r="AV98" s="130">
        <f>'OST - Ostatní a vedlejší ...'!J33</f>
        <v>0</v>
      </c>
      <c r="AW98" s="130">
        <f>'OST - Ostatní a vedlejší ...'!J34</f>
        <v>0</v>
      </c>
      <c r="AX98" s="130">
        <f>'OST - Ostatní a vedlejší ...'!J35</f>
        <v>0</v>
      </c>
      <c r="AY98" s="130">
        <f>'OST - Ostatní a vedlejší ...'!J36</f>
        <v>0</v>
      </c>
      <c r="AZ98" s="130">
        <f>'OST - Ostatní a vedlejší ...'!F33</f>
        <v>0</v>
      </c>
      <c r="BA98" s="130">
        <f>'OST - Ostatní a vedlejší ...'!F34</f>
        <v>0</v>
      </c>
      <c r="BB98" s="130">
        <f>'OST - Ostatní a vedlejší ...'!F35</f>
        <v>0</v>
      </c>
      <c r="BC98" s="130">
        <f>'OST - Ostatní a vedlejší ...'!F36</f>
        <v>0</v>
      </c>
      <c r="BD98" s="132">
        <f>'OST - Ostatní a vedlejší ...'!F37</f>
        <v>0</v>
      </c>
      <c r="BE98" s="7"/>
      <c r="BT98" s="128" t="s">
        <v>86</v>
      </c>
      <c r="BV98" s="128" t="s">
        <v>80</v>
      </c>
      <c r="BW98" s="128" t="s">
        <v>97</v>
      </c>
      <c r="BX98" s="128" t="s">
        <v>5</v>
      </c>
      <c r="CL98" s="128" t="s">
        <v>1</v>
      </c>
      <c r="CM98" s="128" t="s">
        <v>88</v>
      </c>
    </row>
    <row r="99" s="2" customFormat="1" ht="30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  <row r="100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41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</row>
  </sheetData>
  <sheetProtection sheet="1" formatColumns="0" formatRows="0" objects="1" scenarios="1" spinCount="100000" saltValue="K8SOJB7rQ4q+fXXGQD9pGSTQhBIxwZ7cStR/SVKGd0lKCP7yf/Iq3lr0EsImENMP9O8ZNa4IZDlEhHbQWXH1Bg==" hashValue="UUtK9nq2AiOKHKLJw0PX9HF7jOAwClHnfDom8i5bHDmFHEAMaBUX2K+K6zsW5Ws5g4ZJCtUtkQZPsGTHtkLCvw==" algorithmName="SHA-512" password="CC35"/>
  <mergeCells count="54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101 - K Bytovkám - Objekt...'!C2" display="/"/>
    <hyperlink ref="A96" location="'102 - Liliová - Objekty m...'!C2" display="/"/>
    <hyperlink ref="A97" location="'301 - K Bytovkám - Vodoho...'!C2" display="/"/>
    <hyperlink ref="A98" location="'OST - Ostatní a vedlejší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87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88</v>
      </c>
    </row>
    <row r="4" s="1" customFormat="1" ht="24.96" customHeight="1">
      <c r="B4" s="17"/>
      <c r="D4" s="135" t="s">
        <v>98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Rekonstrukce ulice K Bytovkám a Liliová, Tuklaty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99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100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8. 9. 2022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35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36</v>
      </c>
      <c r="F24" s="35"/>
      <c r="G24" s="35"/>
      <c r="H24" s="35"/>
      <c r="I24" s="137" t="s">
        <v>28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ROUND(J128,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ROUND((SUM(BE128:BE223)),  2)</f>
        <v>0</v>
      </c>
      <c r="G33" s="35"/>
      <c r="H33" s="35"/>
      <c r="I33" s="152">
        <v>0.20999999999999999</v>
      </c>
      <c r="J33" s="151">
        <f>ROUND(((SUM(BE128:BE223))*I33),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ROUND((SUM(BF128:BF223)),  2)</f>
        <v>0</v>
      </c>
      <c r="G34" s="35"/>
      <c r="H34" s="35"/>
      <c r="I34" s="152">
        <v>0.14999999999999999</v>
      </c>
      <c r="J34" s="151">
        <f>ROUND(((SUM(BF128:BF223))*I34),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ROUND((SUM(BG128:BG223)),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ROUND((SUM(BH128:BH223)),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ROUND((SUM(BI128:BI223)),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101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Rekonstrukce ulice K Bytovkám a Liliová, Tuklaty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99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101 - K Bytovkám - Objekty místních komunikací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Tuklaty</v>
      </c>
      <c r="G89" s="37"/>
      <c r="H89" s="37"/>
      <c r="I89" s="29" t="s">
        <v>22</v>
      </c>
      <c r="J89" s="76" t="str">
        <f>IF(J12="","",J12)</f>
        <v>8. 9. 2022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Obec Tuklaty</v>
      </c>
      <c r="G91" s="37"/>
      <c r="H91" s="37"/>
      <c r="I91" s="29" t="s">
        <v>31</v>
      </c>
      <c r="J91" s="33" t="str">
        <f>E21</f>
        <v>TIMAO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Ing. Iveta Pelánová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102</v>
      </c>
      <c r="D94" s="173"/>
      <c r="E94" s="173"/>
      <c r="F94" s="173"/>
      <c r="G94" s="173"/>
      <c r="H94" s="173"/>
      <c r="I94" s="173"/>
      <c r="J94" s="174" t="s">
        <v>103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104</v>
      </c>
      <c r="D96" s="37"/>
      <c r="E96" s="37"/>
      <c r="F96" s="37"/>
      <c r="G96" s="37"/>
      <c r="H96" s="37"/>
      <c r="I96" s="37"/>
      <c r="J96" s="107">
        <f>J128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105</v>
      </c>
    </row>
    <row r="97" s="9" customFormat="1" ht="24.96" customHeight="1">
      <c r="A97" s="9"/>
      <c r="B97" s="176"/>
      <c r="C97" s="177"/>
      <c r="D97" s="178" t="s">
        <v>106</v>
      </c>
      <c r="E97" s="179"/>
      <c r="F97" s="179"/>
      <c r="G97" s="179"/>
      <c r="H97" s="179"/>
      <c r="I97" s="179"/>
      <c r="J97" s="180">
        <f>J129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107</v>
      </c>
      <c r="E98" s="185"/>
      <c r="F98" s="185"/>
      <c r="G98" s="185"/>
      <c r="H98" s="185"/>
      <c r="I98" s="185"/>
      <c r="J98" s="186">
        <f>J130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182"/>
      <c r="C99" s="183"/>
      <c r="D99" s="184" t="s">
        <v>108</v>
      </c>
      <c r="E99" s="185"/>
      <c r="F99" s="185"/>
      <c r="G99" s="185"/>
      <c r="H99" s="185"/>
      <c r="I99" s="185"/>
      <c r="J99" s="186">
        <f>J145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2"/>
      <c r="C100" s="183"/>
      <c r="D100" s="184" t="s">
        <v>109</v>
      </c>
      <c r="E100" s="185"/>
      <c r="F100" s="185"/>
      <c r="G100" s="185"/>
      <c r="H100" s="185"/>
      <c r="I100" s="185"/>
      <c r="J100" s="186">
        <f>J156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2"/>
      <c r="C101" s="183"/>
      <c r="D101" s="184" t="s">
        <v>110</v>
      </c>
      <c r="E101" s="185"/>
      <c r="F101" s="185"/>
      <c r="G101" s="185"/>
      <c r="H101" s="185"/>
      <c r="I101" s="185"/>
      <c r="J101" s="186">
        <f>J164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2"/>
      <c r="C102" s="183"/>
      <c r="D102" s="184" t="s">
        <v>111</v>
      </c>
      <c r="E102" s="185"/>
      <c r="F102" s="185"/>
      <c r="G102" s="185"/>
      <c r="H102" s="185"/>
      <c r="I102" s="185"/>
      <c r="J102" s="186">
        <f>J167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2"/>
      <c r="C103" s="183"/>
      <c r="D103" s="184" t="s">
        <v>112</v>
      </c>
      <c r="E103" s="185"/>
      <c r="F103" s="185"/>
      <c r="G103" s="185"/>
      <c r="H103" s="185"/>
      <c r="I103" s="185"/>
      <c r="J103" s="186">
        <f>J194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2"/>
      <c r="C104" s="183"/>
      <c r="D104" s="184" t="s">
        <v>113</v>
      </c>
      <c r="E104" s="185"/>
      <c r="F104" s="185"/>
      <c r="G104" s="185"/>
      <c r="H104" s="185"/>
      <c r="I104" s="185"/>
      <c r="J104" s="186">
        <f>J197</f>
        <v>0</v>
      </c>
      <c r="K104" s="183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2"/>
      <c r="C105" s="183"/>
      <c r="D105" s="184" t="s">
        <v>114</v>
      </c>
      <c r="E105" s="185"/>
      <c r="F105" s="185"/>
      <c r="G105" s="185"/>
      <c r="H105" s="185"/>
      <c r="I105" s="185"/>
      <c r="J105" s="186">
        <f>J208</f>
        <v>0</v>
      </c>
      <c r="K105" s="183"/>
      <c r="L105" s="18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2"/>
      <c r="C106" s="183"/>
      <c r="D106" s="184" t="s">
        <v>115</v>
      </c>
      <c r="E106" s="185"/>
      <c r="F106" s="185"/>
      <c r="G106" s="185"/>
      <c r="H106" s="185"/>
      <c r="I106" s="185"/>
      <c r="J106" s="186">
        <f>J217</f>
        <v>0</v>
      </c>
      <c r="K106" s="183"/>
      <c r="L106" s="18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76"/>
      <c r="C107" s="177"/>
      <c r="D107" s="178" t="s">
        <v>116</v>
      </c>
      <c r="E107" s="179"/>
      <c r="F107" s="179"/>
      <c r="G107" s="179"/>
      <c r="H107" s="179"/>
      <c r="I107" s="179"/>
      <c r="J107" s="180">
        <f>J219</f>
        <v>0</v>
      </c>
      <c r="K107" s="177"/>
      <c r="L107" s="18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82"/>
      <c r="C108" s="183"/>
      <c r="D108" s="184" t="s">
        <v>117</v>
      </c>
      <c r="E108" s="185"/>
      <c r="F108" s="185"/>
      <c r="G108" s="185"/>
      <c r="H108" s="185"/>
      <c r="I108" s="185"/>
      <c r="J108" s="186">
        <f>J220</f>
        <v>0</v>
      </c>
      <c r="K108" s="183"/>
      <c r="L108" s="18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65"/>
      <c r="C114" s="66"/>
      <c r="D114" s="66"/>
      <c r="E114" s="66"/>
      <c r="F114" s="66"/>
      <c r="G114" s="66"/>
      <c r="H114" s="66"/>
      <c r="I114" s="66"/>
      <c r="J114" s="66"/>
      <c r="K114" s="66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118</v>
      </c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16</v>
      </c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171" t="str">
        <f>E7</f>
        <v>Rekonstrukce ulice K Bytovkám a Liliová, Tuklaty</v>
      </c>
      <c r="F118" s="29"/>
      <c r="G118" s="29"/>
      <c r="H118" s="29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99</v>
      </c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3" t="str">
        <f>E9</f>
        <v>101 - K Bytovkám - Objekty místních komunikací</v>
      </c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20</v>
      </c>
      <c r="D122" s="37"/>
      <c r="E122" s="37"/>
      <c r="F122" s="24" t="str">
        <f>F12</f>
        <v>Tuklaty</v>
      </c>
      <c r="G122" s="37"/>
      <c r="H122" s="37"/>
      <c r="I122" s="29" t="s">
        <v>22</v>
      </c>
      <c r="J122" s="76" t="str">
        <f>IF(J12="","",J12)</f>
        <v>8. 9. 2022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24</v>
      </c>
      <c r="D124" s="37"/>
      <c r="E124" s="37"/>
      <c r="F124" s="24" t="str">
        <f>E15</f>
        <v>Obec Tuklaty</v>
      </c>
      <c r="G124" s="37"/>
      <c r="H124" s="37"/>
      <c r="I124" s="29" t="s">
        <v>31</v>
      </c>
      <c r="J124" s="33" t="str">
        <f>E21</f>
        <v>TIMAO s.r.o.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29</v>
      </c>
      <c r="D125" s="37"/>
      <c r="E125" s="37"/>
      <c r="F125" s="24" t="str">
        <f>IF(E18="","",E18)</f>
        <v>Vyplň údaj</v>
      </c>
      <c r="G125" s="37"/>
      <c r="H125" s="37"/>
      <c r="I125" s="29" t="s">
        <v>35</v>
      </c>
      <c r="J125" s="33" t="str">
        <f>E24</f>
        <v>Ing. Iveta Pelánová</v>
      </c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88"/>
      <c r="B127" s="189"/>
      <c r="C127" s="190" t="s">
        <v>119</v>
      </c>
      <c r="D127" s="191" t="s">
        <v>63</v>
      </c>
      <c r="E127" s="191" t="s">
        <v>59</v>
      </c>
      <c r="F127" s="191" t="s">
        <v>60</v>
      </c>
      <c r="G127" s="191" t="s">
        <v>120</v>
      </c>
      <c r="H127" s="191" t="s">
        <v>121</v>
      </c>
      <c r="I127" s="191" t="s">
        <v>122</v>
      </c>
      <c r="J127" s="192" t="s">
        <v>103</v>
      </c>
      <c r="K127" s="193" t="s">
        <v>123</v>
      </c>
      <c r="L127" s="194"/>
      <c r="M127" s="97" t="s">
        <v>1</v>
      </c>
      <c r="N127" s="98" t="s">
        <v>42</v>
      </c>
      <c r="O127" s="98" t="s">
        <v>124</v>
      </c>
      <c r="P127" s="98" t="s">
        <v>125</v>
      </c>
      <c r="Q127" s="98" t="s">
        <v>126</v>
      </c>
      <c r="R127" s="98" t="s">
        <v>127</v>
      </c>
      <c r="S127" s="98" t="s">
        <v>128</v>
      </c>
      <c r="T127" s="99" t="s">
        <v>129</v>
      </c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</row>
    <row r="128" s="2" customFormat="1" ht="22.8" customHeight="1">
      <c r="A128" s="35"/>
      <c r="B128" s="36"/>
      <c r="C128" s="104" t="s">
        <v>130</v>
      </c>
      <c r="D128" s="37"/>
      <c r="E128" s="37"/>
      <c r="F128" s="37"/>
      <c r="G128" s="37"/>
      <c r="H128" s="37"/>
      <c r="I128" s="37"/>
      <c r="J128" s="195">
        <f>BK128</f>
        <v>0</v>
      </c>
      <c r="K128" s="37"/>
      <c r="L128" s="41"/>
      <c r="M128" s="100"/>
      <c r="N128" s="196"/>
      <c r="O128" s="101"/>
      <c r="P128" s="197">
        <f>P129+P219</f>
        <v>0</v>
      </c>
      <c r="Q128" s="101"/>
      <c r="R128" s="197">
        <f>R129+R219</f>
        <v>1143.7903271099999</v>
      </c>
      <c r="S128" s="101"/>
      <c r="T128" s="198">
        <f>T129+T219</f>
        <v>687.49649999999997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77</v>
      </c>
      <c r="AU128" s="14" t="s">
        <v>105</v>
      </c>
      <c r="BK128" s="199">
        <f>BK129+BK219</f>
        <v>0</v>
      </c>
    </row>
    <row r="129" s="12" customFormat="1" ht="25.92" customHeight="1">
      <c r="A129" s="12"/>
      <c r="B129" s="200"/>
      <c r="C129" s="201"/>
      <c r="D129" s="202" t="s">
        <v>77</v>
      </c>
      <c r="E129" s="203" t="s">
        <v>131</v>
      </c>
      <c r="F129" s="203" t="s">
        <v>132</v>
      </c>
      <c r="G129" s="201"/>
      <c r="H129" s="201"/>
      <c r="I129" s="204"/>
      <c r="J129" s="205">
        <f>BK129</f>
        <v>0</v>
      </c>
      <c r="K129" s="201"/>
      <c r="L129" s="206"/>
      <c r="M129" s="207"/>
      <c r="N129" s="208"/>
      <c r="O129" s="208"/>
      <c r="P129" s="209">
        <f>P130+P156+P164+P167+P194+P197+P208+P217</f>
        <v>0</v>
      </c>
      <c r="Q129" s="208"/>
      <c r="R129" s="209">
        <f>R130+R156+R164+R167+R194+R197+R208+R217</f>
        <v>1143.7781121099999</v>
      </c>
      <c r="S129" s="208"/>
      <c r="T129" s="210">
        <f>T130+T156+T164+T167+T194+T197+T208+T217</f>
        <v>687.49649999999997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86</v>
      </c>
      <c r="AT129" s="212" t="s">
        <v>77</v>
      </c>
      <c r="AU129" s="212" t="s">
        <v>78</v>
      </c>
      <c r="AY129" s="211" t="s">
        <v>133</v>
      </c>
      <c r="BK129" s="213">
        <f>BK130+BK156+BK164+BK167+BK194+BK197+BK208+BK217</f>
        <v>0</v>
      </c>
    </row>
    <row r="130" s="12" customFormat="1" ht="22.8" customHeight="1">
      <c r="A130" s="12"/>
      <c r="B130" s="200"/>
      <c r="C130" s="201"/>
      <c r="D130" s="202" t="s">
        <v>77</v>
      </c>
      <c r="E130" s="214" t="s">
        <v>86</v>
      </c>
      <c r="F130" s="214" t="s">
        <v>134</v>
      </c>
      <c r="G130" s="201"/>
      <c r="H130" s="201"/>
      <c r="I130" s="204"/>
      <c r="J130" s="215">
        <f>BK130</f>
        <v>0</v>
      </c>
      <c r="K130" s="201"/>
      <c r="L130" s="206"/>
      <c r="M130" s="207"/>
      <c r="N130" s="208"/>
      <c r="O130" s="208"/>
      <c r="P130" s="209">
        <f>P131+SUM(P132:P145)</f>
        <v>0</v>
      </c>
      <c r="Q130" s="208"/>
      <c r="R130" s="209">
        <f>R131+SUM(R132:R145)</f>
        <v>98.231039999999993</v>
      </c>
      <c r="S130" s="208"/>
      <c r="T130" s="210">
        <f>T131+SUM(T132:T145)</f>
        <v>687.48050000000001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1" t="s">
        <v>86</v>
      </c>
      <c r="AT130" s="212" t="s">
        <v>77</v>
      </c>
      <c r="AU130" s="212" t="s">
        <v>86</v>
      </c>
      <c r="AY130" s="211" t="s">
        <v>133</v>
      </c>
      <c r="BK130" s="213">
        <f>BK131+SUM(BK132:BK145)</f>
        <v>0</v>
      </c>
    </row>
    <row r="131" s="2" customFormat="1" ht="24.15" customHeight="1">
      <c r="A131" s="35"/>
      <c r="B131" s="36"/>
      <c r="C131" s="216" t="s">
        <v>135</v>
      </c>
      <c r="D131" s="216" t="s">
        <v>136</v>
      </c>
      <c r="E131" s="217" t="s">
        <v>137</v>
      </c>
      <c r="F131" s="218" t="s">
        <v>138</v>
      </c>
      <c r="G131" s="219" t="s">
        <v>139</v>
      </c>
      <c r="H131" s="220">
        <v>2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43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140</v>
      </c>
      <c r="AT131" s="228" t="s">
        <v>136</v>
      </c>
      <c r="AU131" s="228" t="s">
        <v>88</v>
      </c>
      <c r="AY131" s="14" t="s">
        <v>133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86</v>
      </c>
      <c r="BK131" s="229">
        <f>ROUND(I131*H131,2)</f>
        <v>0</v>
      </c>
      <c r="BL131" s="14" t="s">
        <v>140</v>
      </c>
      <c r="BM131" s="228" t="s">
        <v>141</v>
      </c>
    </row>
    <row r="132" s="2" customFormat="1" ht="16.5" customHeight="1">
      <c r="A132" s="35"/>
      <c r="B132" s="36"/>
      <c r="C132" s="216" t="s">
        <v>142</v>
      </c>
      <c r="D132" s="216" t="s">
        <v>136</v>
      </c>
      <c r="E132" s="217" t="s">
        <v>143</v>
      </c>
      <c r="F132" s="218" t="s">
        <v>144</v>
      </c>
      <c r="G132" s="219" t="s">
        <v>139</v>
      </c>
      <c r="H132" s="220">
        <v>2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43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140</v>
      </c>
      <c r="AT132" s="228" t="s">
        <v>136</v>
      </c>
      <c r="AU132" s="228" t="s">
        <v>88</v>
      </c>
      <c r="AY132" s="14" t="s">
        <v>133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86</v>
      </c>
      <c r="BK132" s="229">
        <f>ROUND(I132*H132,2)</f>
        <v>0</v>
      </c>
      <c r="BL132" s="14" t="s">
        <v>140</v>
      </c>
      <c r="BM132" s="228" t="s">
        <v>145</v>
      </c>
    </row>
    <row r="133" s="2" customFormat="1" ht="24.15" customHeight="1">
      <c r="A133" s="35"/>
      <c r="B133" s="36"/>
      <c r="C133" s="216" t="s">
        <v>146</v>
      </c>
      <c r="D133" s="216" t="s">
        <v>136</v>
      </c>
      <c r="E133" s="217" t="s">
        <v>147</v>
      </c>
      <c r="F133" s="218" t="s">
        <v>148</v>
      </c>
      <c r="G133" s="219" t="s">
        <v>149</v>
      </c>
      <c r="H133" s="220">
        <v>365.80000000000001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43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140</v>
      </c>
      <c r="AT133" s="228" t="s">
        <v>136</v>
      </c>
      <c r="AU133" s="228" t="s">
        <v>88</v>
      </c>
      <c r="AY133" s="14" t="s">
        <v>133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86</v>
      </c>
      <c r="BK133" s="229">
        <f>ROUND(I133*H133,2)</f>
        <v>0</v>
      </c>
      <c r="BL133" s="14" t="s">
        <v>140</v>
      </c>
      <c r="BM133" s="228" t="s">
        <v>150</v>
      </c>
    </row>
    <row r="134" s="2" customFormat="1" ht="33" customHeight="1">
      <c r="A134" s="35"/>
      <c r="B134" s="36"/>
      <c r="C134" s="216" t="s">
        <v>151</v>
      </c>
      <c r="D134" s="216" t="s">
        <v>136</v>
      </c>
      <c r="E134" s="217" t="s">
        <v>152</v>
      </c>
      <c r="F134" s="218" t="s">
        <v>153</v>
      </c>
      <c r="G134" s="219" t="s">
        <v>154</v>
      </c>
      <c r="H134" s="220">
        <v>47.700000000000003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43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140</v>
      </c>
      <c r="AT134" s="228" t="s">
        <v>136</v>
      </c>
      <c r="AU134" s="228" t="s">
        <v>88</v>
      </c>
      <c r="AY134" s="14" t="s">
        <v>133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86</v>
      </c>
      <c r="BK134" s="229">
        <f>ROUND(I134*H134,2)</f>
        <v>0</v>
      </c>
      <c r="BL134" s="14" t="s">
        <v>140</v>
      </c>
      <c r="BM134" s="228" t="s">
        <v>155</v>
      </c>
    </row>
    <row r="135" s="2" customFormat="1" ht="37.8" customHeight="1">
      <c r="A135" s="35"/>
      <c r="B135" s="36"/>
      <c r="C135" s="216" t="s">
        <v>156</v>
      </c>
      <c r="D135" s="216" t="s">
        <v>136</v>
      </c>
      <c r="E135" s="217" t="s">
        <v>157</v>
      </c>
      <c r="F135" s="218" t="s">
        <v>158</v>
      </c>
      <c r="G135" s="219" t="s">
        <v>154</v>
      </c>
      <c r="H135" s="220">
        <v>15.488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43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140</v>
      </c>
      <c r="AT135" s="228" t="s">
        <v>136</v>
      </c>
      <c r="AU135" s="228" t="s">
        <v>88</v>
      </c>
      <c r="AY135" s="14" t="s">
        <v>133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86</v>
      </c>
      <c r="BK135" s="229">
        <f>ROUND(I135*H135,2)</f>
        <v>0</v>
      </c>
      <c r="BL135" s="14" t="s">
        <v>140</v>
      </c>
      <c r="BM135" s="228" t="s">
        <v>159</v>
      </c>
    </row>
    <row r="136" s="2" customFormat="1" ht="21.75" customHeight="1">
      <c r="A136" s="35"/>
      <c r="B136" s="36"/>
      <c r="C136" s="216" t="s">
        <v>160</v>
      </c>
      <c r="D136" s="216" t="s">
        <v>136</v>
      </c>
      <c r="E136" s="217" t="s">
        <v>161</v>
      </c>
      <c r="F136" s="218" t="s">
        <v>162</v>
      </c>
      <c r="G136" s="219" t="s">
        <v>149</v>
      </c>
      <c r="H136" s="220">
        <v>36</v>
      </c>
      <c r="I136" s="221"/>
      <c r="J136" s="222">
        <f>ROUND(I136*H136,2)</f>
        <v>0</v>
      </c>
      <c r="K136" s="223"/>
      <c r="L136" s="41"/>
      <c r="M136" s="224" t="s">
        <v>1</v>
      </c>
      <c r="N136" s="225" t="s">
        <v>43</v>
      </c>
      <c r="O136" s="88"/>
      <c r="P136" s="226">
        <f>O136*H136</f>
        <v>0</v>
      </c>
      <c r="Q136" s="226">
        <v>0.00064000000000000005</v>
      </c>
      <c r="R136" s="226">
        <f>Q136*H136</f>
        <v>0.023040000000000001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140</v>
      </c>
      <c r="AT136" s="228" t="s">
        <v>136</v>
      </c>
      <c r="AU136" s="228" t="s">
        <v>88</v>
      </c>
      <c r="AY136" s="14" t="s">
        <v>133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86</v>
      </c>
      <c r="BK136" s="229">
        <f>ROUND(I136*H136,2)</f>
        <v>0</v>
      </c>
      <c r="BL136" s="14" t="s">
        <v>140</v>
      </c>
      <c r="BM136" s="228" t="s">
        <v>163</v>
      </c>
    </row>
    <row r="137" s="2" customFormat="1" ht="21.75" customHeight="1">
      <c r="A137" s="35"/>
      <c r="B137" s="36"/>
      <c r="C137" s="216" t="s">
        <v>164</v>
      </c>
      <c r="D137" s="216" t="s">
        <v>136</v>
      </c>
      <c r="E137" s="217" t="s">
        <v>165</v>
      </c>
      <c r="F137" s="218" t="s">
        <v>166</v>
      </c>
      <c r="G137" s="219" t="s">
        <v>149</v>
      </c>
      <c r="H137" s="220">
        <v>36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43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140</v>
      </c>
      <c r="AT137" s="228" t="s">
        <v>136</v>
      </c>
      <c r="AU137" s="228" t="s">
        <v>88</v>
      </c>
      <c r="AY137" s="14" t="s">
        <v>133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86</v>
      </c>
      <c r="BK137" s="229">
        <f>ROUND(I137*H137,2)</f>
        <v>0</v>
      </c>
      <c r="BL137" s="14" t="s">
        <v>140</v>
      </c>
      <c r="BM137" s="228" t="s">
        <v>167</v>
      </c>
    </row>
    <row r="138" s="2" customFormat="1" ht="24.15" customHeight="1">
      <c r="A138" s="35"/>
      <c r="B138" s="36"/>
      <c r="C138" s="216" t="s">
        <v>168</v>
      </c>
      <c r="D138" s="216" t="s">
        <v>136</v>
      </c>
      <c r="E138" s="217" t="s">
        <v>169</v>
      </c>
      <c r="F138" s="218" t="s">
        <v>170</v>
      </c>
      <c r="G138" s="219" t="s">
        <v>171</v>
      </c>
      <c r="H138" s="220">
        <v>29.427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43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140</v>
      </c>
      <c r="AT138" s="228" t="s">
        <v>136</v>
      </c>
      <c r="AU138" s="228" t="s">
        <v>88</v>
      </c>
      <c r="AY138" s="14" t="s">
        <v>133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86</v>
      </c>
      <c r="BK138" s="229">
        <f>ROUND(I138*H138,2)</f>
        <v>0</v>
      </c>
      <c r="BL138" s="14" t="s">
        <v>140</v>
      </c>
      <c r="BM138" s="228" t="s">
        <v>172</v>
      </c>
    </row>
    <row r="139" s="2" customFormat="1" ht="24.15" customHeight="1">
      <c r="A139" s="35"/>
      <c r="B139" s="36"/>
      <c r="C139" s="216" t="s">
        <v>173</v>
      </c>
      <c r="D139" s="216" t="s">
        <v>136</v>
      </c>
      <c r="E139" s="217" t="s">
        <v>174</v>
      </c>
      <c r="F139" s="218" t="s">
        <v>175</v>
      </c>
      <c r="G139" s="219" t="s">
        <v>154</v>
      </c>
      <c r="H139" s="220">
        <v>43.200000000000003</v>
      </c>
      <c r="I139" s="221"/>
      <c r="J139" s="222">
        <f>ROUND(I139*H139,2)</f>
        <v>0</v>
      </c>
      <c r="K139" s="223"/>
      <c r="L139" s="41"/>
      <c r="M139" s="224" t="s">
        <v>1</v>
      </c>
      <c r="N139" s="225" t="s">
        <v>43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140</v>
      </c>
      <c r="AT139" s="228" t="s">
        <v>136</v>
      </c>
      <c r="AU139" s="228" t="s">
        <v>88</v>
      </c>
      <c r="AY139" s="14" t="s">
        <v>133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86</v>
      </c>
      <c r="BK139" s="229">
        <f>ROUND(I139*H139,2)</f>
        <v>0</v>
      </c>
      <c r="BL139" s="14" t="s">
        <v>140</v>
      </c>
      <c r="BM139" s="228" t="s">
        <v>176</v>
      </c>
    </row>
    <row r="140" s="2" customFormat="1" ht="16.5" customHeight="1">
      <c r="A140" s="35"/>
      <c r="B140" s="36"/>
      <c r="C140" s="230" t="s">
        <v>177</v>
      </c>
      <c r="D140" s="230" t="s">
        <v>178</v>
      </c>
      <c r="E140" s="231" t="s">
        <v>179</v>
      </c>
      <c r="F140" s="232" t="s">
        <v>180</v>
      </c>
      <c r="G140" s="233" t="s">
        <v>171</v>
      </c>
      <c r="H140" s="234">
        <v>75.239999999999995</v>
      </c>
      <c r="I140" s="235"/>
      <c r="J140" s="236">
        <f>ROUND(I140*H140,2)</f>
        <v>0</v>
      </c>
      <c r="K140" s="237"/>
      <c r="L140" s="238"/>
      <c r="M140" s="239" t="s">
        <v>1</v>
      </c>
      <c r="N140" s="240" t="s">
        <v>43</v>
      </c>
      <c r="O140" s="88"/>
      <c r="P140" s="226">
        <f>O140*H140</f>
        <v>0</v>
      </c>
      <c r="Q140" s="226">
        <v>1</v>
      </c>
      <c r="R140" s="226">
        <f>Q140*H140</f>
        <v>75.239999999999995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181</v>
      </c>
      <c r="AT140" s="228" t="s">
        <v>178</v>
      </c>
      <c r="AU140" s="228" t="s">
        <v>88</v>
      </c>
      <c r="AY140" s="14" t="s">
        <v>133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86</v>
      </c>
      <c r="BK140" s="229">
        <f>ROUND(I140*H140,2)</f>
        <v>0</v>
      </c>
      <c r="BL140" s="14" t="s">
        <v>140</v>
      </c>
      <c r="BM140" s="228" t="s">
        <v>182</v>
      </c>
    </row>
    <row r="141" s="2" customFormat="1" ht="16.5" customHeight="1">
      <c r="A141" s="35"/>
      <c r="B141" s="36"/>
      <c r="C141" s="230" t="s">
        <v>183</v>
      </c>
      <c r="D141" s="230" t="s">
        <v>178</v>
      </c>
      <c r="E141" s="231" t="s">
        <v>184</v>
      </c>
      <c r="F141" s="232" t="s">
        <v>185</v>
      </c>
      <c r="G141" s="233" t="s">
        <v>171</v>
      </c>
      <c r="H141" s="234">
        <v>6.8399999999999999</v>
      </c>
      <c r="I141" s="235"/>
      <c r="J141" s="236">
        <f>ROUND(I141*H141,2)</f>
        <v>0</v>
      </c>
      <c r="K141" s="237"/>
      <c r="L141" s="238"/>
      <c r="M141" s="239" t="s">
        <v>1</v>
      </c>
      <c r="N141" s="240" t="s">
        <v>43</v>
      </c>
      <c r="O141" s="88"/>
      <c r="P141" s="226">
        <f>O141*H141</f>
        <v>0</v>
      </c>
      <c r="Q141" s="226">
        <v>1</v>
      </c>
      <c r="R141" s="226">
        <f>Q141*H141</f>
        <v>6.8399999999999999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181</v>
      </c>
      <c r="AT141" s="228" t="s">
        <v>178</v>
      </c>
      <c r="AU141" s="228" t="s">
        <v>88</v>
      </c>
      <c r="AY141" s="14" t="s">
        <v>133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86</v>
      </c>
      <c r="BK141" s="229">
        <f>ROUND(I141*H141,2)</f>
        <v>0</v>
      </c>
      <c r="BL141" s="14" t="s">
        <v>140</v>
      </c>
      <c r="BM141" s="228" t="s">
        <v>186</v>
      </c>
    </row>
    <row r="142" s="2" customFormat="1" ht="24.15" customHeight="1">
      <c r="A142" s="35"/>
      <c r="B142" s="36"/>
      <c r="C142" s="216" t="s">
        <v>187</v>
      </c>
      <c r="D142" s="216" t="s">
        <v>136</v>
      </c>
      <c r="E142" s="217" t="s">
        <v>188</v>
      </c>
      <c r="F142" s="218" t="s">
        <v>189</v>
      </c>
      <c r="G142" s="219" t="s">
        <v>149</v>
      </c>
      <c r="H142" s="220">
        <v>179.19999999999999</v>
      </c>
      <c r="I142" s="221"/>
      <c r="J142" s="222">
        <f>ROUND(I142*H142,2)</f>
        <v>0</v>
      </c>
      <c r="K142" s="223"/>
      <c r="L142" s="41"/>
      <c r="M142" s="224" t="s">
        <v>1</v>
      </c>
      <c r="N142" s="225" t="s">
        <v>43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140</v>
      </c>
      <c r="AT142" s="228" t="s">
        <v>136</v>
      </c>
      <c r="AU142" s="228" t="s">
        <v>88</v>
      </c>
      <c r="AY142" s="14" t="s">
        <v>133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86</v>
      </c>
      <c r="BK142" s="229">
        <f>ROUND(I142*H142,2)</f>
        <v>0</v>
      </c>
      <c r="BL142" s="14" t="s">
        <v>140</v>
      </c>
      <c r="BM142" s="228" t="s">
        <v>190</v>
      </c>
    </row>
    <row r="143" s="2" customFormat="1" ht="33" customHeight="1">
      <c r="A143" s="35"/>
      <c r="B143" s="36"/>
      <c r="C143" s="216" t="s">
        <v>191</v>
      </c>
      <c r="D143" s="216" t="s">
        <v>136</v>
      </c>
      <c r="E143" s="217" t="s">
        <v>192</v>
      </c>
      <c r="F143" s="218" t="s">
        <v>193</v>
      </c>
      <c r="G143" s="219" t="s">
        <v>149</v>
      </c>
      <c r="H143" s="220">
        <v>179.19999999999999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43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140</v>
      </c>
      <c r="AT143" s="228" t="s">
        <v>136</v>
      </c>
      <c r="AU143" s="228" t="s">
        <v>88</v>
      </c>
      <c r="AY143" s="14" t="s">
        <v>133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86</v>
      </c>
      <c r="BK143" s="229">
        <f>ROUND(I143*H143,2)</f>
        <v>0</v>
      </c>
      <c r="BL143" s="14" t="s">
        <v>140</v>
      </c>
      <c r="BM143" s="228" t="s">
        <v>194</v>
      </c>
    </row>
    <row r="144" s="2" customFormat="1" ht="16.5" customHeight="1">
      <c r="A144" s="35"/>
      <c r="B144" s="36"/>
      <c r="C144" s="230" t="s">
        <v>195</v>
      </c>
      <c r="D144" s="230" t="s">
        <v>178</v>
      </c>
      <c r="E144" s="231" t="s">
        <v>196</v>
      </c>
      <c r="F144" s="232" t="s">
        <v>197</v>
      </c>
      <c r="G144" s="233" t="s">
        <v>171</v>
      </c>
      <c r="H144" s="234">
        <v>16.128</v>
      </c>
      <c r="I144" s="235"/>
      <c r="J144" s="236">
        <f>ROUND(I144*H144,2)</f>
        <v>0</v>
      </c>
      <c r="K144" s="237"/>
      <c r="L144" s="238"/>
      <c r="M144" s="239" t="s">
        <v>1</v>
      </c>
      <c r="N144" s="240" t="s">
        <v>43</v>
      </c>
      <c r="O144" s="88"/>
      <c r="P144" s="226">
        <f>O144*H144</f>
        <v>0</v>
      </c>
      <c r="Q144" s="226">
        <v>1</v>
      </c>
      <c r="R144" s="226">
        <f>Q144*H144</f>
        <v>16.128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181</v>
      </c>
      <c r="AT144" s="228" t="s">
        <v>178</v>
      </c>
      <c r="AU144" s="228" t="s">
        <v>88</v>
      </c>
      <c r="AY144" s="14" t="s">
        <v>133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86</v>
      </c>
      <c r="BK144" s="229">
        <f>ROUND(I144*H144,2)</f>
        <v>0</v>
      </c>
      <c r="BL144" s="14" t="s">
        <v>140</v>
      </c>
      <c r="BM144" s="228" t="s">
        <v>198</v>
      </c>
    </row>
    <row r="145" s="12" customFormat="1" ht="20.88" customHeight="1">
      <c r="A145" s="12"/>
      <c r="B145" s="200"/>
      <c r="C145" s="201"/>
      <c r="D145" s="202" t="s">
        <v>77</v>
      </c>
      <c r="E145" s="214" t="s">
        <v>199</v>
      </c>
      <c r="F145" s="214" t="s">
        <v>200</v>
      </c>
      <c r="G145" s="201"/>
      <c r="H145" s="201"/>
      <c r="I145" s="204"/>
      <c r="J145" s="215">
        <f>BK145</f>
        <v>0</v>
      </c>
      <c r="K145" s="201"/>
      <c r="L145" s="206"/>
      <c r="M145" s="207"/>
      <c r="N145" s="208"/>
      <c r="O145" s="208"/>
      <c r="P145" s="209">
        <f>SUM(P146:P155)</f>
        <v>0</v>
      </c>
      <c r="Q145" s="208"/>
      <c r="R145" s="209">
        <f>SUM(R146:R155)</f>
        <v>0</v>
      </c>
      <c r="S145" s="208"/>
      <c r="T145" s="210">
        <f>SUM(T146:T155)</f>
        <v>687.48050000000001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1" t="s">
        <v>86</v>
      </c>
      <c r="AT145" s="212" t="s">
        <v>77</v>
      </c>
      <c r="AU145" s="212" t="s">
        <v>88</v>
      </c>
      <c r="AY145" s="211" t="s">
        <v>133</v>
      </c>
      <c r="BK145" s="213">
        <f>SUM(BK146:BK155)</f>
        <v>0</v>
      </c>
    </row>
    <row r="146" s="2" customFormat="1" ht="24.15" customHeight="1">
      <c r="A146" s="35"/>
      <c r="B146" s="36"/>
      <c r="C146" s="216" t="s">
        <v>201</v>
      </c>
      <c r="D146" s="216" t="s">
        <v>136</v>
      </c>
      <c r="E146" s="217" t="s">
        <v>202</v>
      </c>
      <c r="F146" s="218" t="s">
        <v>203</v>
      </c>
      <c r="G146" s="219" t="s">
        <v>149</v>
      </c>
      <c r="H146" s="220">
        <v>549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43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0.75</v>
      </c>
      <c r="T146" s="227">
        <f>S146*H146</f>
        <v>411.75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140</v>
      </c>
      <c r="AT146" s="228" t="s">
        <v>136</v>
      </c>
      <c r="AU146" s="228" t="s">
        <v>204</v>
      </c>
      <c r="AY146" s="14" t="s">
        <v>133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86</v>
      </c>
      <c r="BK146" s="229">
        <f>ROUND(I146*H146,2)</f>
        <v>0</v>
      </c>
      <c r="BL146" s="14" t="s">
        <v>140</v>
      </c>
      <c r="BM146" s="228" t="s">
        <v>205</v>
      </c>
    </row>
    <row r="147" s="2" customFormat="1" ht="24.15" customHeight="1">
      <c r="A147" s="35"/>
      <c r="B147" s="36"/>
      <c r="C147" s="216" t="s">
        <v>206</v>
      </c>
      <c r="D147" s="216" t="s">
        <v>136</v>
      </c>
      <c r="E147" s="217" t="s">
        <v>207</v>
      </c>
      <c r="F147" s="218" t="s">
        <v>208</v>
      </c>
      <c r="G147" s="219" t="s">
        <v>149</v>
      </c>
      <c r="H147" s="220">
        <v>248.40000000000001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43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0.75</v>
      </c>
      <c r="T147" s="227">
        <f>S147*H147</f>
        <v>186.30000000000001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140</v>
      </c>
      <c r="AT147" s="228" t="s">
        <v>136</v>
      </c>
      <c r="AU147" s="228" t="s">
        <v>204</v>
      </c>
      <c r="AY147" s="14" t="s">
        <v>133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86</v>
      </c>
      <c r="BK147" s="229">
        <f>ROUND(I147*H147,2)</f>
        <v>0</v>
      </c>
      <c r="BL147" s="14" t="s">
        <v>140</v>
      </c>
      <c r="BM147" s="228" t="s">
        <v>209</v>
      </c>
    </row>
    <row r="148" s="2" customFormat="1" ht="24.15" customHeight="1">
      <c r="A148" s="35"/>
      <c r="B148" s="36"/>
      <c r="C148" s="216" t="s">
        <v>210</v>
      </c>
      <c r="D148" s="216" t="s">
        <v>136</v>
      </c>
      <c r="E148" s="217" t="s">
        <v>211</v>
      </c>
      <c r="F148" s="218" t="s">
        <v>212</v>
      </c>
      <c r="G148" s="219" t="s">
        <v>149</v>
      </c>
      <c r="H148" s="220">
        <v>146.69999999999999</v>
      </c>
      <c r="I148" s="221"/>
      <c r="J148" s="222">
        <f>ROUND(I148*H148,2)</f>
        <v>0</v>
      </c>
      <c r="K148" s="223"/>
      <c r="L148" s="41"/>
      <c r="M148" s="224" t="s">
        <v>1</v>
      </c>
      <c r="N148" s="225" t="s">
        <v>43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0.44</v>
      </c>
      <c r="T148" s="227">
        <f>S148*H148</f>
        <v>64.548000000000002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140</v>
      </c>
      <c r="AT148" s="228" t="s">
        <v>136</v>
      </c>
      <c r="AU148" s="228" t="s">
        <v>204</v>
      </c>
      <c r="AY148" s="14" t="s">
        <v>133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86</v>
      </c>
      <c r="BK148" s="229">
        <f>ROUND(I148*H148,2)</f>
        <v>0</v>
      </c>
      <c r="BL148" s="14" t="s">
        <v>140</v>
      </c>
      <c r="BM148" s="228" t="s">
        <v>213</v>
      </c>
    </row>
    <row r="149" s="2" customFormat="1" ht="33" customHeight="1">
      <c r="A149" s="35"/>
      <c r="B149" s="36"/>
      <c r="C149" s="216" t="s">
        <v>214</v>
      </c>
      <c r="D149" s="216" t="s">
        <v>136</v>
      </c>
      <c r="E149" s="217" t="s">
        <v>215</v>
      </c>
      <c r="F149" s="218" t="s">
        <v>216</v>
      </c>
      <c r="G149" s="219" t="s">
        <v>149</v>
      </c>
      <c r="H149" s="220">
        <v>2</v>
      </c>
      <c r="I149" s="221"/>
      <c r="J149" s="222">
        <f>ROUND(I149*H149,2)</f>
        <v>0</v>
      </c>
      <c r="K149" s="223"/>
      <c r="L149" s="41"/>
      <c r="M149" s="224" t="s">
        <v>1</v>
      </c>
      <c r="N149" s="225" t="s">
        <v>43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0.28999999999999998</v>
      </c>
      <c r="T149" s="227">
        <f>S149*H149</f>
        <v>0.57999999999999996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140</v>
      </c>
      <c r="AT149" s="228" t="s">
        <v>136</v>
      </c>
      <c r="AU149" s="228" t="s">
        <v>204</v>
      </c>
      <c r="AY149" s="14" t="s">
        <v>133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86</v>
      </c>
      <c r="BK149" s="229">
        <f>ROUND(I149*H149,2)</f>
        <v>0</v>
      </c>
      <c r="BL149" s="14" t="s">
        <v>140</v>
      </c>
      <c r="BM149" s="228" t="s">
        <v>217</v>
      </c>
    </row>
    <row r="150" s="2" customFormat="1" ht="24.15" customHeight="1">
      <c r="A150" s="35"/>
      <c r="B150" s="36"/>
      <c r="C150" s="216" t="s">
        <v>218</v>
      </c>
      <c r="D150" s="216" t="s">
        <v>136</v>
      </c>
      <c r="E150" s="217" t="s">
        <v>219</v>
      </c>
      <c r="F150" s="218" t="s">
        <v>220</v>
      </c>
      <c r="G150" s="219" t="s">
        <v>149</v>
      </c>
      <c r="H150" s="220">
        <v>2</v>
      </c>
      <c r="I150" s="221"/>
      <c r="J150" s="222">
        <f>ROUND(I150*H150,2)</f>
        <v>0</v>
      </c>
      <c r="K150" s="223"/>
      <c r="L150" s="41"/>
      <c r="M150" s="224" t="s">
        <v>1</v>
      </c>
      <c r="N150" s="225" t="s">
        <v>43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0.28999999999999998</v>
      </c>
      <c r="T150" s="227">
        <f>S150*H150</f>
        <v>0.57999999999999996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140</v>
      </c>
      <c r="AT150" s="228" t="s">
        <v>136</v>
      </c>
      <c r="AU150" s="228" t="s">
        <v>204</v>
      </c>
      <c r="AY150" s="14" t="s">
        <v>133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86</v>
      </c>
      <c r="BK150" s="229">
        <f>ROUND(I150*H150,2)</f>
        <v>0</v>
      </c>
      <c r="BL150" s="14" t="s">
        <v>140</v>
      </c>
      <c r="BM150" s="228" t="s">
        <v>221</v>
      </c>
    </row>
    <row r="151" s="2" customFormat="1" ht="24.15" customHeight="1">
      <c r="A151" s="35"/>
      <c r="B151" s="36"/>
      <c r="C151" s="216" t="s">
        <v>222</v>
      </c>
      <c r="D151" s="216" t="s">
        <v>136</v>
      </c>
      <c r="E151" s="217" t="s">
        <v>223</v>
      </c>
      <c r="F151" s="218" t="s">
        <v>224</v>
      </c>
      <c r="G151" s="219" t="s">
        <v>149</v>
      </c>
      <c r="H151" s="220">
        <v>7.9000000000000004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43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0.098000000000000004</v>
      </c>
      <c r="T151" s="227">
        <f>S151*H151</f>
        <v>0.77420000000000011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140</v>
      </c>
      <c r="AT151" s="228" t="s">
        <v>136</v>
      </c>
      <c r="AU151" s="228" t="s">
        <v>204</v>
      </c>
      <c r="AY151" s="14" t="s">
        <v>133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86</v>
      </c>
      <c r="BK151" s="229">
        <f>ROUND(I151*H151,2)</f>
        <v>0</v>
      </c>
      <c r="BL151" s="14" t="s">
        <v>140</v>
      </c>
      <c r="BM151" s="228" t="s">
        <v>225</v>
      </c>
    </row>
    <row r="152" s="2" customFormat="1" ht="24.15" customHeight="1">
      <c r="A152" s="35"/>
      <c r="B152" s="36"/>
      <c r="C152" s="216" t="s">
        <v>226</v>
      </c>
      <c r="D152" s="216" t="s">
        <v>136</v>
      </c>
      <c r="E152" s="217" t="s">
        <v>227</v>
      </c>
      <c r="F152" s="218" t="s">
        <v>228</v>
      </c>
      <c r="G152" s="219" t="s">
        <v>149</v>
      </c>
      <c r="H152" s="220">
        <v>32.399999999999999</v>
      </c>
      <c r="I152" s="221"/>
      <c r="J152" s="222">
        <f>ROUND(I152*H152,2)</f>
        <v>0</v>
      </c>
      <c r="K152" s="223"/>
      <c r="L152" s="41"/>
      <c r="M152" s="224" t="s">
        <v>1</v>
      </c>
      <c r="N152" s="225" t="s">
        <v>43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0.41699999999999998</v>
      </c>
      <c r="T152" s="227">
        <f>S152*H152</f>
        <v>13.5108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140</v>
      </c>
      <c r="AT152" s="228" t="s">
        <v>136</v>
      </c>
      <c r="AU152" s="228" t="s">
        <v>204</v>
      </c>
      <c r="AY152" s="14" t="s">
        <v>133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86</v>
      </c>
      <c r="BK152" s="229">
        <f>ROUND(I152*H152,2)</f>
        <v>0</v>
      </c>
      <c r="BL152" s="14" t="s">
        <v>140</v>
      </c>
      <c r="BM152" s="228" t="s">
        <v>229</v>
      </c>
    </row>
    <row r="153" s="2" customFormat="1" ht="24.15" customHeight="1">
      <c r="A153" s="35"/>
      <c r="B153" s="36"/>
      <c r="C153" s="216" t="s">
        <v>89</v>
      </c>
      <c r="D153" s="216" t="s">
        <v>136</v>
      </c>
      <c r="E153" s="217" t="s">
        <v>230</v>
      </c>
      <c r="F153" s="218" t="s">
        <v>231</v>
      </c>
      <c r="G153" s="219" t="s">
        <v>149</v>
      </c>
      <c r="H153" s="220">
        <v>8.3000000000000007</v>
      </c>
      <c r="I153" s="221"/>
      <c r="J153" s="222">
        <f>ROUND(I153*H153,2)</f>
        <v>0</v>
      </c>
      <c r="K153" s="223"/>
      <c r="L153" s="41"/>
      <c r="M153" s="224" t="s">
        <v>1</v>
      </c>
      <c r="N153" s="225" t="s">
        <v>43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0.29499999999999998</v>
      </c>
      <c r="T153" s="227">
        <f>S153*H153</f>
        <v>2.4485000000000001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140</v>
      </c>
      <c r="AT153" s="228" t="s">
        <v>136</v>
      </c>
      <c r="AU153" s="228" t="s">
        <v>204</v>
      </c>
      <c r="AY153" s="14" t="s">
        <v>133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86</v>
      </c>
      <c r="BK153" s="229">
        <f>ROUND(I153*H153,2)</f>
        <v>0</v>
      </c>
      <c r="BL153" s="14" t="s">
        <v>140</v>
      </c>
      <c r="BM153" s="228" t="s">
        <v>232</v>
      </c>
    </row>
    <row r="154" s="2" customFormat="1" ht="16.5" customHeight="1">
      <c r="A154" s="35"/>
      <c r="B154" s="36"/>
      <c r="C154" s="216" t="s">
        <v>233</v>
      </c>
      <c r="D154" s="216" t="s">
        <v>136</v>
      </c>
      <c r="E154" s="217" t="s">
        <v>234</v>
      </c>
      <c r="F154" s="218" t="s">
        <v>235</v>
      </c>
      <c r="G154" s="219" t="s">
        <v>236</v>
      </c>
      <c r="H154" s="220">
        <v>24.100000000000001</v>
      </c>
      <c r="I154" s="221"/>
      <c r="J154" s="222">
        <f>ROUND(I154*H154,2)</f>
        <v>0</v>
      </c>
      <c r="K154" s="223"/>
      <c r="L154" s="41"/>
      <c r="M154" s="224" t="s">
        <v>1</v>
      </c>
      <c r="N154" s="225" t="s">
        <v>43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0.28999999999999998</v>
      </c>
      <c r="T154" s="227">
        <f>S154*H154</f>
        <v>6.9889999999999999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140</v>
      </c>
      <c r="AT154" s="228" t="s">
        <v>136</v>
      </c>
      <c r="AU154" s="228" t="s">
        <v>204</v>
      </c>
      <c r="AY154" s="14" t="s">
        <v>133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86</v>
      </c>
      <c r="BK154" s="229">
        <f>ROUND(I154*H154,2)</f>
        <v>0</v>
      </c>
      <c r="BL154" s="14" t="s">
        <v>140</v>
      </c>
      <c r="BM154" s="228" t="s">
        <v>237</v>
      </c>
    </row>
    <row r="155" s="2" customFormat="1" ht="21.75" customHeight="1">
      <c r="A155" s="35"/>
      <c r="B155" s="36"/>
      <c r="C155" s="216" t="s">
        <v>8</v>
      </c>
      <c r="D155" s="216" t="s">
        <v>136</v>
      </c>
      <c r="E155" s="217" t="s">
        <v>238</v>
      </c>
      <c r="F155" s="218" t="s">
        <v>239</v>
      </c>
      <c r="G155" s="219" t="s">
        <v>236</v>
      </c>
      <c r="H155" s="220">
        <v>20.100000000000001</v>
      </c>
      <c r="I155" s="221"/>
      <c r="J155" s="222">
        <f>ROUND(I155*H155,2)</f>
        <v>0</v>
      </c>
      <c r="K155" s="223"/>
      <c r="L155" s="41"/>
      <c r="M155" s="224" t="s">
        <v>1</v>
      </c>
      <c r="N155" s="225" t="s">
        <v>43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140</v>
      </c>
      <c r="AT155" s="228" t="s">
        <v>136</v>
      </c>
      <c r="AU155" s="228" t="s">
        <v>204</v>
      </c>
      <c r="AY155" s="14" t="s">
        <v>133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86</v>
      </c>
      <c r="BK155" s="229">
        <f>ROUND(I155*H155,2)</f>
        <v>0</v>
      </c>
      <c r="BL155" s="14" t="s">
        <v>140</v>
      </c>
      <c r="BM155" s="228" t="s">
        <v>240</v>
      </c>
    </row>
    <row r="156" s="12" customFormat="1" ht="22.8" customHeight="1">
      <c r="A156" s="12"/>
      <c r="B156" s="200"/>
      <c r="C156" s="201"/>
      <c r="D156" s="202" t="s">
        <v>77</v>
      </c>
      <c r="E156" s="214" t="s">
        <v>88</v>
      </c>
      <c r="F156" s="214" t="s">
        <v>241</v>
      </c>
      <c r="G156" s="201"/>
      <c r="H156" s="201"/>
      <c r="I156" s="204"/>
      <c r="J156" s="215">
        <f>BK156</f>
        <v>0</v>
      </c>
      <c r="K156" s="201"/>
      <c r="L156" s="206"/>
      <c r="M156" s="207"/>
      <c r="N156" s="208"/>
      <c r="O156" s="208"/>
      <c r="P156" s="209">
        <f>SUM(P157:P163)</f>
        <v>0</v>
      </c>
      <c r="Q156" s="208"/>
      <c r="R156" s="209">
        <f>SUM(R157:R163)</f>
        <v>1.6065299999999998</v>
      </c>
      <c r="S156" s="208"/>
      <c r="T156" s="210">
        <f>SUM(T157:T163)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1" t="s">
        <v>86</v>
      </c>
      <c r="AT156" s="212" t="s">
        <v>77</v>
      </c>
      <c r="AU156" s="212" t="s">
        <v>86</v>
      </c>
      <c r="AY156" s="211" t="s">
        <v>133</v>
      </c>
      <c r="BK156" s="213">
        <f>SUM(BK157:BK163)</f>
        <v>0</v>
      </c>
    </row>
    <row r="157" s="2" customFormat="1" ht="24.15" customHeight="1">
      <c r="A157" s="35"/>
      <c r="B157" s="36"/>
      <c r="C157" s="216" t="s">
        <v>242</v>
      </c>
      <c r="D157" s="216" t="s">
        <v>136</v>
      </c>
      <c r="E157" s="217" t="s">
        <v>243</v>
      </c>
      <c r="F157" s="218" t="s">
        <v>244</v>
      </c>
      <c r="G157" s="219" t="s">
        <v>154</v>
      </c>
      <c r="H157" s="220">
        <v>68.375</v>
      </c>
      <c r="I157" s="221"/>
      <c r="J157" s="222">
        <f>ROUND(I157*H157,2)</f>
        <v>0</v>
      </c>
      <c r="K157" s="223"/>
      <c r="L157" s="41"/>
      <c r="M157" s="224" t="s">
        <v>1</v>
      </c>
      <c r="N157" s="225" t="s">
        <v>43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140</v>
      </c>
      <c r="AT157" s="228" t="s">
        <v>136</v>
      </c>
      <c r="AU157" s="228" t="s">
        <v>88</v>
      </c>
      <c r="AY157" s="14" t="s">
        <v>133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86</v>
      </c>
      <c r="BK157" s="229">
        <f>ROUND(I157*H157,2)</f>
        <v>0</v>
      </c>
      <c r="BL157" s="14" t="s">
        <v>140</v>
      </c>
      <c r="BM157" s="228" t="s">
        <v>245</v>
      </c>
    </row>
    <row r="158" s="2" customFormat="1" ht="24.15" customHeight="1">
      <c r="A158" s="35"/>
      <c r="B158" s="36"/>
      <c r="C158" s="216" t="s">
        <v>246</v>
      </c>
      <c r="D158" s="216" t="s">
        <v>136</v>
      </c>
      <c r="E158" s="217" t="s">
        <v>247</v>
      </c>
      <c r="F158" s="218" t="s">
        <v>248</v>
      </c>
      <c r="G158" s="219" t="s">
        <v>149</v>
      </c>
      <c r="H158" s="220">
        <v>273.5</v>
      </c>
      <c r="I158" s="221"/>
      <c r="J158" s="222">
        <f>ROUND(I158*H158,2)</f>
        <v>0</v>
      </c>
      <c r="K158" s="223"/>
      <c r="L158" s="41"/>
      <c r="M158" s="224" t="s">
        <v>1</v>
      </c>
      <c r="N158" s="225" t="s">
        <v>43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140</v>
      </c>
      <c r="AT158" s="228" t="s">
        <v>136</v>
      </c>
      <c r="AU158" s="228" t="s">
        <v>88</v>
      </c>
      <c r="AY158" s="14" t="s">
        <v>133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86</v>
      </c>
      <c r="BK158" s="229">
        <f>ROUND(I158*H158,2)</f>
        <v>0</v>
      </c>
      <c r="BL158" s="14" t="s">
        <v>140</v>
      </c>
      <c r="BM158" s="228" t="s">
        <v>249</v>
      </c>
    </row>
    <row r="159" s="2" customFormat="1" ht="21.75" customHeight="1">
      <c r="A159" s="35"/>
      <c r="B159" s="36"/>
      <c r="C159" s="230" t="s">
        <v>250</v>
      </c>
      <c r="D159" s="230" t="s">
        <v>178</v>
      </c>
      <c r="E159" s="231" t="s">
        <v>251</v>
      </c>
      <c r="F159" s="232" t="s">
        <v>252</v>
      </c>
      <c r="G159" s="233" t="s">
        <v>171</v>
      </c>
      <c r="H159" s="234">
        <v>1.5589999999999999</v>
      </c>
      <c r="I159" s="235"/>
      <c r="J159" s="236">
        <f>ROUND(I159*H159,2)</f>
        <v>0</v>
      </c>
      <c r="K159" s="237"/>
      <c r="L159" s="238"/>
      <c r="M159" s="239" t="s">
        <v>1</v>
      </c>
      <c r="N159" s="240" t="s">
        <v>43</v>
      </c>
      <c r="O159" s="88"/>
      <c r="P159" s="226">
        <f>O159*H159</f>
        <v>0</v>
      </c>
      <c r="Q159" s="226">
        <v>1</v>
      </c>
      <c r="R159" s="226">
        <f>Q159*H159</f>
        <v>1.5589999999999999</v>
      </c>
      <c r="S159" s="226">
        <v>0</v>
      </c>
      <c r="T159" s="22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181</v>
      </c>
      <c r="AT159" s="228" t="s">
        <v>178</v>
      </c>
      <c r="AU159" s="228" t="s">
        <v>88</v>
      </c>
      <c r="AY159" s="14" t="s">
        <v>133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86</v>
      </c>
      <c r="BK159" s="229">
        <f>ROUND(I159*H159,2)</f>
        <v>0</v>
      </c>
      <c r="BL159" s="14" t="s">
        <v>140</v>
      </c>
      <c r="BM159" s="228" t="s">
        <v>253</v>
      </c>
    </row>
    <row r="160" s="2" customFormat="1" ht="24.15" customHeight="1">
      <c r="A160" s="35"/>
      <c r="B160" s="36"/>
      <c r="C160" s="216" t="s">
        <v>254</v>
      </c>
      <c r="D160" s="216" t="s">
        <v>136</v>
      </c>
      <c r="E160" s="217" t="s">
        <v>255</v>
      </c>
      <c r="F160" s="218" t="s">
        <v>256</v>
      </c>
      <c r="G160" s="219" t="s">
        <v>149</v>
      </c>
      <c r="H160" s="220">
        <v>273.5</v>
      </c>
      <c r="I160" s="221"/>
      <c r="J160" s="222">
        <f>ROUND(I160*H160,2)</f>
        <v>0</v>
      </c>
      <c r="K160" s="223"/>
      <c r="L160" s="41"/>
      <c r="M160" s="224" t="s">
        <v>1</v>
      </c>
      <c r="N160" s="225" t="s">
        <v>43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140</v>
      </c>
      <c r="AT160" s="228" t="s">
        <v>136</v>
      </c>
      <c r="AU160" s="228" t="s">
        <v>88</v>
      </c>
      <c r="AY160" s="14" t="s">
        <v>133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86</v>
      </c>
      <c r="BK160" s="229">
        <f>ROUND(I160*H160,2)</f>
        <v>0</v>
      </c>
      <c r="BL160" s="14" t="s">
        <v>140</v>
      </c>
      <c r="BM160" s="228" t="s">
        <v>257</v>
      </c>
    </row>
    <row r="161" s="2" customFormat="1" ht="24.15" customHeight="1">
      <c r="A161" s="35"/>
      <c r="B161" s="36"/>
      <c r="C161" s="216" t="s">
        <v>258</v>
      </c>
      <c r="D161" s="216" t="s">
        <v>136</v>
      </c>
      <c r="E161" s="217" t="s">
        <v>259</v>
      </c>
      <c r="F161" s="218" t="s">
        <v>260</v>
      </c>
      <c r="G161" s="219" t="s">
        <v>149</v>
      </c>
      <c r="H161" s="220">
        <v>28</v>
      </c>
      <c r="I161" s="221"/>
      <c r="J161" s="222">
        <f>ROUND(I161*H161,2)</f>
        <v>0</v>
      </c>
      <c r="K161" s="223"/>
      <c r="L161" s="41"/>
      <c r="M161" s="224" t="s">
        <v>1</v>
      </c>
      <c r="N161" s="225" t="s">
        <v>43</v>
      </c>
      <c r="O161" s="88"/>
      <c r="P161" s="226">
        <f>O161*H161</f>
        <v>0</v>
      </c>
      <c r="Q161" s="226">
        <v>0.00013999999999999999</v>
      </c>
      <c r="R161" s="226">
        <f>Q161*H161</f>
        <v>0.0039199999999999999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140</v>
      </c>
      <c r="AT161" s="228" t="s">
        <v>136</v>
      </c>
      <c r="AU161" s="228" t="s">
        <v>88</v>
      </c>
      <c r="AY161" s="14" t="s">
        <v>133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86</v>
      </c>
      <c r="BK161" s="229">
        <f>ROUND(I161*H161,2)</f>
        <v>0</v>
      </c>
      <c r="BL161" s="14" t="s">
        <v>140</v>
      </c>
      <c r="BM161" s="228" t="s">
        <v>261</v>
      </c>
    </row>
    <row r="162" s="2" customFormat="1" ht="21.75" customHeight="1">
      <c r="A162" s="35"/>
      <c r="B162" s="36"/>
      <c r="C162" s="216" t="s">
        <v>262</v>
      </c>
      <c r="D162" s="216" t="s">
        <v>136</v>
      </c>
      <c r="E162" s="217" t="s">
        <v>263</v>
      </c>
      <c r="F162" s="218" t="s">
        <v>264</v>
      </c>
      <c r="G162" s="219" t="s">
        <v>149</v>
      </c>
      <c r="H162" s="220">
        <v>70</v>
      </c>
      <c r="I162" s="221"/>
      <c r="J162" s="222">
        <f>ROUND(I162*H162,2)</f>
        <v>0</v>
      </c>
      <c r="K162" s="223"/>
      <c r="L162" s="41"/>
      <c r="M162" s="224" t="s">
        <v>1</v>
      </c>
      <c r="N162" s="225" t="s">
        <v>43</v>
      </c>
      <c r="O162" s="88"/>
      <c r="P162" s="226">
        <f>O162*H162</f>
        <v>0</v>
      </c>
      <c r="Q162" s="226">
        <v>0.00013999999999999999</v>
      </c>
      <c r="R162" s="226">
        <f>Q162*H162</f>
        <v>0.0097999999999999997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140</v>
      </c>
      <c r="AT162" s="228" t="s">
        <v>136</v>
      </c>
      <c r="AU162" s="228" t="s">
        <v>88</v>
      </c>
      <c r="AY162" s="14" t="s">
        <v>133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86</v>
      </c>
      <c r="BK162" s="229">
        <f>ROUND(I162*H162,2)</f>
        <v>0</v>
      </c>
      <c r="BL162" s="14" t="s">
        <v>140</v>
      </c>
      <c r="BM162" s="228" t="s">
        <v>265</v>
      </c>
    </row>
    <row r="163" s="2" customFormat="1" ht="24.15" customHeight="1">
      <c r="A163" s="35"/>
      <c r="B163" s="36"/>
      <c r="C163" s="230" t="s">
        <v>266</v>
      </c>
      <c r="D163" s="230" t="s">
        <v>178</v>
      </c>
      <c r="E163" s="231" t="s">
        <v>267</v>
      </c>
      <c r="F163" s="232" t="s">
        <v>268</v>
      </c>
      <c r="G163" s="233" t="s">
        <v>149</v>
      </c>
      <c r="H163" s="234">
        <v>112.7</v>
      </c>
      <c r="I163" s="235"/>
      <c r="J163" s="236">
        <f>ROUND(I163*H163,2)</f>
        <v>0</v>
      </c>
      <c r="K163" s="237"/>
      <c r="L163" s="238"/>
      <c r="M163" s="239" t="s">
        <v>1</v>
      </c>
      <c r="N163" s="240" t="s">
        <v>43</v>
      </c>
      <c r="O163" s="88"/>
      <c r="P163" s="226">
        <f>O163*H163</f>
        <v>0</v>
      </c>
      <c r="Q163" s="226">
        <v>0.00029999999999999997</v>
      </c>
      <c r="R163" s="226">
        <f>Q163*H163</f>
        <v>0.03381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181</v>
      </c>
      <c r="AT163" s="228" t="s">
        <v>178</v>
      </c>
      <c r="AU163" s="228" t="s">
        <v>88</v>
      </c>
      <c r="AY163" s="14" t="s">
        <v>133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86</v>
      </c>
      <c r="BK163" s="229">
        <f>ROUND(I163*H163,2)</f>
        <v>0</v>
      </c>
      <c r="BL163" s="14" t="s">
        <v>140</v>
      </c>
      <c r="BM163" s="228" t="s">
        <v>269</v>
      </c>
    </row>
    <row r="164" s="12" customFormat="1" ht="22.8" customHeight="1">
      <c r="A164" s="12"/>
      <c r="B164" s="200"/>
      <c r="C164" s="201"/>
      <c r="D164" s="202" t="s">
        <v>77</v>
      </c>
      <c r="E164" s="214" t="s">
        <v>204</v>
      </c>
      <c r="F164" s="214" t="s">
        <v>270</v>
      </c>
      <c r="G164" s="201"/>
      <c r="H164" s="201"/>
      <c r="I164" s="204"/>
      <c r="J164" s="215">
        <f>BK164</f>
        <v>0</v>
      </c>
      <c r="K164" s="201"/>
      <c r="L164" s="206"/>
      <c r="M164" s="207"/>
      <c r="N164" s="208"/>
      <c r="O164" s="208"/>
      <c r="P164" s="209">
        <f>SUM(P165:P166)</f>
        <v>0</v>
      </c>
      <c r="Q164" s="208"/>
      <c r="R164" s="209">
        <f>SUM(R165:R166)</f>
        <v>3.3093900000000001</v>
      </c>
      <c r="S164" s="208"/>
      <c r="T164" s="210">
        <f>SUM(T165:T166)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1" t="s">
        <v>86</v>
      </c>
      <c r="AT164" s="212" t="s">
        <v>77</v>
      </c>
      <c r="AU164" s="212" t="s">
        <v>86</v>
      </c>
      <c r="AY164" s="211" t="s">
        <v>133</v>
      </c>
      <c r="BK164" s="213">
        <f>SUM(BK165:BK166)</f>
        <v>0</v>
      </c>
    </row>
    <row r="165" s="2" customFormat="1" ht="24.15" customHeight="1">
      <c r="A165" s="35"/>
      <c r="B165" s="36"/>
      <c r="C165" s="216" t="s">
        <v>271</v>
      </c>
      <c r="D165" s="216" t="s">
        <v>136</v>
      </c>
      <c r="E165" s="217" t="s">
        <v>272</v>
      </c>
      <c r="F165" s="218" t="s">
        <v>273</v>
      </c>
      <c r="G165" s="219" t="s">
        <v>139</v>
      </c>
      <c r="H165" s="220">
        <v>27</v>
      </c>
      <c r="I165" s="221"/>
      <c r="J165" s="222">
        <f>ROUND(I165*H165,2)</f>
        <v>0</v>
      </c>
      <c r="K165" s="223"/>
      <c r="L165" s="41"/>
      <c r="M165" s="224" t="s">
        <v>1</v>
      </c>
      <c r="N165" s="225" t="s">
        <v>43</v>
      </c>
      <c r="O165" s="88"/>
      <c r="P165" s="226">
        <f>O165*H165</f>
        <v>0</v>
      </c>
      <c r="Q165" s="226">
        <v>0.067019999999999996</v>
      </c>
      <c r="R165" s="226">
        <f>Q165*H165</f>
        <v>1.8095399999999999</v>
      </c>
      <c r="S165" s="226">
        <v>0</v>
      </c>
      <c r="T165" s="22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8" t="s">
        <v>140</v>
      </c>
      <c r="AT165" s="228" t="s">
        <v>136</v>
      </c>
      <c r="AU165" s="228" t="s">
        <v>88</v>
      </c>
      <c r="AY165" s="14" t="s">
        <v>133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4" t="s">
        <v>86</v>
      </c>
      <c r="BK165" s="229">
        <f>ROUND(I165*H165,2)</f>
        <v>0</v>
      </c>
      <c r="BL165" s="14" t="s">
        <v>140</v>
      </c>
      <c r="BM165" s="228" t="s">
        <v>274</v>
      </c>
    </row>
    <row r="166" s="2" customFormat="1" ht="24.15" customHeight="1">
      <c r="A166" s="35"/>
      <c r="B166" s="36"/>
      <c r="C166" s="230" t="s">
        <v>275</v>
      </c>
      <c r="D166" s="230" t="s">
        <v>178</v>
      </c>
      <c r="E166" s="231" t="s">
        <v>276</v>
      </c>
      <c r="F166" s="232" t="s">
        <v>277</v>
      </c>
      <c r="G166" s="233" t="s">
        <v>139</v>
      </c>
      <c r="H166" s="234">
        <v>29.699999999999999</v>
      </c>
      <c r="I166" s="235"/>
      <c r="J166" s="236">
        <f>ROUND(I166*H166,2)</f>
        <v>0</v>
      </c>
      <c r="K166" s="237"/>
      <c r="L166" s="238"/>
      <c r="M166" s="239" t="s">
        <v>1</v>
      </c>
      <c r="N166" s="240" t="s">
        <v>43</v>
      </c>
      <c r="O166" s="88"/>
      <c r="P166" s="226">
        <f>O166*H166</f>
        <v>0</v>
      </c>
      <c r="Q166" s="226">
        <v>0.050500000000000003</v>
      </c>
      <c r="R166" s="226">
        <f>Q166*H166</f>
        <v>1.4998500000000001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181</v>
      </c>
      <c r="AT166" s="228" t="s">
        <v>178</v>
      </c>
      <c r="AU166" s="228" t="s">
        <v>88</v>
      </c>
      <c r="AY166" s="14" t="s">
        <v>133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86</v>
      </c>
      <c r="BK166" s="229">
        <f>ROUND(I166*H166,2)</f>
        <v>0</v>
      </c>
      <c r="BL166" s="14" t="s">
        <v>140</v>
      </c>
      <c r="BM166" s="228" t="s">
        <v>278</v>
      </c>
    </row>
    <row r="167" s="12" customFormat="1" ht="22.8" customHeight="1">
      <c r="A167" s="12"/>
      <c r="B167" s="200"/>
      <c r="C167" s="201"/>
      <c r="D167" s="202" t="s">
        <v>77</v>
      </c>
      <c r="E167" s="214" t="s">
        <v>279</v>
      </c>
      <c r="F167" s="214" t="s">
        <v>280</v>
      </c>
      <c r="G167" s="201"/>
      <c r="H167" s="201"/>
      <c r="I167" s="204"/>
      <c r="J167" s="215">
        <f>BK167</f>
        <v>0</v>
      </c>
      <c r="K167" s="201"/>
      <c r="L167" s="206"/>
      <c r="M167" s="207"/>
      <c r="N167" s="208"/>
      <c r="O167" s="208"/>
      <c r="P167" s="209">
        <f>SUM(P168:P193)</f>
        <v>0</v>
      </c>
      <c r="Q167" s="208"/>
      <c r="R167" s="209">
        <f>SUM(R168:R193)</f>
        <v>1038.7662521099999</v>
      </c>
      <c r="S167" s="208"/>
      <c r="T167" s="210">
        <f>SUM(T168:T193)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1" t="s">
        <v>86</v>
      </c>
      <c r="AT167" s="212" t="s">
        <v>77</v>
      </c>
      <c r="AU167" s="212" t="s">
        <v>86</v>
      </c>
      <c r="AY167" s="211" t="s">
        <v>133</v>
      </c>
      <c r="BK167" s="213">
        <f>SUM(BK168:BK193)</f>
        <v>0</v>
      </c>
    </row>
    <row r="168" s="2" customFormat="1" ht="16.5" customHeight="1">
      <c r="A168" s="35"/>
      <c r="B168" s="36"/>
      <c r="C168" s="216" t="s">
        <v>281</v>
      </c>
      <c r="D168" s="216" t="s">
        <v>136</v>
      </c>
      <c r="E168" s="217" t="s">
        <v>282</v>
      </c>
      <c r="F168" s="218" t="s">
        <v>283</v>
      </c>
      <c r="G168" s="219" t="s">
        <v>149</v>
      </c>
      <c r="H168" s="220">
        <v>413</v>
      </c>
      <c r="I168" s="221"/>
      <c r="J168" s="222">
        <f>ROUND(I168*H168,2)</f>
        <v>0</v>
      </c>
      <c r="K168" s="223"/>
      <c r="L168" s="41"/>
      <c r="M168" s="224" t="s">
        <v>1</v>
      </c>
      <c r="N168" s="225" t="s">
        <v>43</v>
      </c>
      <c r="O168" s="88"/>
      <c r="P168" s="226">
        <f>O168*H168</f>
        <v>0</v>
      </c>
      <c r="Q168" s="226">
        <v>0.57499999999999996</v>
      </c>
      <c r="R168" s="226">
        <f>Q168*H168</f>
        <v>237.47499999999999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140</v>
      </c>
      <c r="AT168" s="228" t="s">
        <v>136</v>
      </c>
      <c r="AU168" s="228" t="s">
        <v>88</v>
      </c>
      <c r="AY168" s="14" t="s">
        <v>133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86</v>
      </c>
      <c r="BK168" s="229">
        <f>ROUND(I168*H168,2)</f>
        <v>0</v>
      </c>
      <c r="BL168" s="14" t="s">
        <v>140</v>
      </c>
      <c r="BM168" s="228" t="s">
        <v>284</v>
      </c>
    </row>
    <row r="169" s="2" customFormat="1" ht="16.5" customHeight="1">
      <c r="A169" s="35"/>
      <c r="B169" s="36"/>
      <c r="C169" s="216" t="s">
        <v>285</v>
      </c>
      <c r="D169" s="216" t="s">
        <v>136</v>
      </c>
      <c r="E169" s="217" t="s">
        <v>286</v>
      </c>
      <c r="F169" s="218" t="s">
        <v>287</v>
      </c>
      <c r="G169" s="219" t="s">
        <v>149</v>
      </c>
      <c r="H169" s="220">
        <v>367</v>
      </c>
      <c r="I169" s="221"/>
      <c r="J169" s="222">
        <f>ROUND(I169*H169,2)</f>
        <v>0</v>
      </c>
      <c r="K169" s="223"/>
      <c r="L169" s="41"/>
      <c r="M169" s="224" t="s">
        <v>1</v>
      </c>
      <c r="N169" s="225" t="s">
        <v>43</v>
      </c>
      <c r="O169" s="88"/>
      <c r="P169" s="226">
        <f>O169*H169</f>
        <v>0</v>
      </c>
      <c r="Q169" s="226">
        <v>0.27994000000000002</v>
      </c>
      <c r="R169" s="226">
        <f>Q169*H169</f>
        <v>102.73798000000001</v>
      </c>
      <c r="S169" s="226">
        <v>0</v>
      </c>
      <c r="T169" s="22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140</v>
      </c>
      <c r="AT169" s="228" t="s">
        <v>136</v>
      </c>
      <c r="AU169" s="228" t="s">
        <v>88</v>
      </c>
      <c r="AY169" s="14" t="s">
        <v>133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86</v>
      </c>
      <c r="BK169" s="229">
        <f>ROUND(I169*H169,2)</f>
        <v>0</v>
      </c>
      <c r="BL169" s="14" t="s">
        <v>140</v>
      </c>
      <c r="BM169" s="228" t="s">
        <v>288</v>
      </c>
    </row>
    <row r="170" s="2" customFormat="1" ht="16.5" customHeight="1">
      <c r="A170" s="35"/>
      <c r="B170" s="36"/>
      <c r="C170" s="216" t="s">
        <v>289</v>
      </c>
      <c r="D170" s="216" t="s">
        <v>136</v>
      </c>
      <c r="E170" s="217" t="s">
        <v>290</v>
      </c>
      <c r="F170" s="218" t="s">
        <v>291</v>
      </c>
      <c r="G170" s="219" t="s">
        <v>149</v>
      </c>
      <c r="H170" s="220">
        <v>357</v>
      </c>
      <c r="I170" s="221"/>
      <c r="J170" s="222">
        <f>ROUND(I170*H170,2)</f>
        <v>0</v>
      </c>
      <c r="K170" s="223"/>
      <c r="L170" s="41"/>
      <c r="M170" s="224" t="s">
        <v>1</v>
      </c>
      <c r="N170" s="225" t="s">
        <v>43</v>
      </c>
      <c r="O170" s="88"/>
      <c r="P170" s="226">
        <f>O170*H170</f>
        <v>0</v>
      </c>
      <c r="Q170" s="226">
        <v>0.56699999999999995</v>
      </c>
      <c r="R170" s="226">
        <f>Q170*H170</f>
        <v>202.41899999999998</v>
      </c>
      <c r="S170" s="226">
        <v>0</v>
      </c>
      <c r="T170" s="22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8" t="s">
        <v>140</v>
      </c>
      <c r="AT170" s="228" t="s">
        <v>136</v>
      </c>
      <c r="AU170" s="228" t="s">
        <v>88</v>
      </c>
      <c r="AY170" s="14" t="s">
        <v>133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4" t="s">
        <v>86</v>
      </c>
      <c r="BK170" s="229">
        <f>ROUND(I170*H170,2)</f>
        <v>0</v>
      </c>
      <c r="BL170" s="14" t="s">
        <v>140</v>
      </c>
      <c r="BM170" s="228" t="s">
        <v>292</v>
      </c>
    </row>
    <row r="171" s="2" customFormat="1" ht="16.5" customHeight="1">
      <c r="A171" s="35"/>
      <c r="B171" s="36"/>
      <c r="C171" s="216" t="s">
        <v>293</v>
      </c>
      <c r="D171" s="216" t="s">
        <v>136</v>
      </c>
      <c r="E171" s="217" t="s">
        <v>294</v>
      </c>
      <c r="F171" s="218" t="s">
        <v>295</v>
      </c>
      <c r="G171" s="219" t="s">
        <v>149</v>
      </c>
      <c r="H171" s="220">
        <v>87</v>
      </c>
      <c r="I171" s="221"/>
      <c r="J171" s="222">
        <f>ROUND(I171*H171,2)</f>
        <v>0</v>
      </c>
      <c r="K171" s="223"/>
      <c r="L171" s="41"/>
      <c r="M171" s="224" t="s">
        <v>1</v>
      </c>
      <c r="N171" s="225" t="s">
        <v>43</v>
      </c>
      <c r="O171" s="88"/>
      <c r="P171" s="226">
        <f>O171*H171</f>
        <v>0</v>
      </c>
      <c r="Q171" s="226">
        <v>0.378</v>
      </c>
      <c r="R171" s="226">
        <f>Q171*H171</f>
        <v>32.886000000000003</v>
      </c>
      <c r="S171" s="226">
        <v>0</v>
      </c>
      <c r="T171" s="22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8" t="s">
        <v>140</v>
      </c>
      <c r="AT171" s="228" t="s">
        <v>136</v>
      </c>
      <c r="AU171" s="228" t="s">
        <v>88</v>
      </c>
      <c r="AY171" s="14" t="s">
        <v>133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4" t="s">
        <v>86</v>
      </c>
      <c r="BK171" s="229">
        <f>ROUND(I171*H171,2)</f>
        <v>0</v>
      </c>
      <c r="BL171" s="14" t="s">
        <v>140</v>
      </c>
      <c r="BM171" s="228" t="s">
        <v>296</v>
      </c>
    </row>
    <row r="172" s="2" customFormat="1" ht="24.15" customHeight="1">
      <c r="A172" s="35"/>
      <c r="B172" s="36"/>
      <c r="C172" s="216" t="s">
        <v>297</v>
      </c>
      <c r="D172" s="216" t="s">
        <v>136</v>
      </c>
      <c r="E172" s="217" t="s">
        <v>298</v>
      </c>
      <c r="F172" s="218" t="s">
        <v>299</v>
      </c>
      <c r="G172" s="219" t="s">
        <v>149</v>
      </c>
      <c r="H172" s="220">
        <v>190</v>
      </c>
      <c r="I172" s="221"/>
      <c r="J172" s="222">
        <f>ROUND(I172*H172,2)</f>
        <v>0</v>
      </c>
      <c r="K172" s="223"/>
      <c r="L172" s="41"/>
      <c r="M172" s="224" t="s">
        <v>1</v>
      </c>
      <c r="N172" s="225" t="s">
        <v>43</v>
      </c>
      <c r="O172" s="88"/>
      <c r="P172" s="226">
        <f>O172*H172</f>
        <v>0</v>
      </c>
      <c r="Q172" s="226">
        <v>0.37190000000000001</v>
      </c>
      <c r="R172" s="226">
        <f>Q172*H172</f>
        <v>70.661000000000001</v>
      </c>
      <c r="S172" s="226">
        <v>0</v>
      </c>
      <c r="T172" s="22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140</v>
      </c>
      <c r="AT172" s="228" t="s">
        <v>136</v>
      </c>
      <c r="AU172" s="228" t="s">
        <v>88</v>
      </c>
      <c r="AY172" s="14" t="s">
        <v>133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86</v>
      </c>
      <c r="BK172" s="229">
        <f>ROUND(I172*H172,2)</f>
        <v>0</v>
      </c>
      <c r="BL172" s="14" t="s">
        <v>140</v>
      </c>
      <c r="BM172" s="228" t="s">
        <v>300</v>
      </c>
    </row>
    <row r="173" s="2" customFormat="1" ht="33" customHeight="1">
      <c r="A173" s="35"/>
      <c r="B173" s="36"/>
      <c r="C173" s="216" t="s">
        <v>301</v>
      </c>
      <c r="D173" s="216" t="s">
        <v>136</v>
      </c>
      <c r="E173" s="217" t="s">
        <v>302</v>
      </c>
      <c r="F173" s="218" t="s">
        <v>303</v>
      </c>
      <c r="G173" s="219" t="s">
        <v>149</v>
      </c>
      <c r="H173" s="220">
        <v>357</v>
      </c>
      <c r="I173" s="221"/>
      <c r="J173" s="222">
        <f>ROUND(I173*H173,2)</f>
        <v>0</v>
      </c>
      <c r="K173" s="223"/>
      <c r="L173" s="41"/>
      <c r="M173" s="224" t="s">
        <v>1</v>
      </c>
      <c r="N173" s="225" t="s">
        <v>43</v>
      </c>
      <c r="O173" s="88"/>
      <c r="P173" s="226">
        <f>O173*H173</f>
        <v>0</v>
      </c>
      <c r="Q173" s="226">
        <v>0.18462999999999999</v>
      </c>
      <c r="R173" s="226">
        <f>Q173*H173</f>
        <v>65.912909999999997</v>
      </c>
      <c r="S173" s="226">
        <v>0</v>
      </c>
      <c r="T173" s="22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8" t="s">
        <v>140</v>
      </c>
      <c r="AT173" s="228" t="s">
        <v>136</v>
      </c>
      <c r="AU173" s="228" t="s">
        <v>88</v>
      </c>
      <c r="AY173" s="14" t="s">
        <v>133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4" t="s">
        <v>86</v>
      </c>
      <c r="BK173" s="229">
        <f>ROUND(I173*H173,2)</f>
        <v>0</v>
      </c>
      <c r="BL173" s="14" t="s">
        <v>140</v>
      </c>
      <c r="BM173" s="228" t="s">
        <v>304</v>
      </c>
    </row>
    <row r="174" s="2" customFormat="1" ht="24.15" customHeight="1">
      <c r="A174" s="35"/>
      <c r="B174" s="36"/>
      <c r="C174" s="216" t="s">
        <v>305</v>
      </c>
      <c r="D174" s="216" t="s">
        <v>136</v>
      </c>
      <c r="E174" s="217" t="s">
        <v>306</v>
      </c>
      <c r="F174" s="218" t="s">
        <v>307</v>
      </c>
      <c r="G174" s="219" t="s">
        <v>149</v>
      </c>
      <c r="H174" s="220">
        <v>357</v>
      </c>
      <c r="I174" s="221"/>
      <c r="J174" s="222">
        <f>ROUND(I174*H174,2)</f>
        <v>0</v>
      </c>
      <c r="K174" s="223"/>
      <c r="L174" s="41"/>
      <c r="M174" s="224" t="s">
        <v>1</v>
      </c>
      <c r="N174" s="225" t="s">
        <v>43</v>
      </c>
      <c r="O174" s="88"/>
      <c r="P174" s="226">
        <f>O174*H174</f>
        <v>0</v>
      </c>
      <c r="Q174" s="226">
        <v>0.0060099999999999997</v>
      </c>
      <c r="R174" s="226">
        <f>Q174*H174</f>
        <v>2.1455699999999998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140</v>
      </c>
      <c r="AT174" s="228" t="s">
        <v>136</v>
      </c>
      <c r="AU174" s="228" t="s">
        <v>88</v>
      </c>
      <c r="AY174" s="14" t="s">
        <v>133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86</v>
      </c>
      <c r="BK174" s="229">
        <f>ROUND(I174*H174,2)</f>
        <v>0</v>
      </c>
      <c r="BL174" s="14" t="s">
        <v>140</v>
      </c>
      <c r="BM174" s="228" t="s">
        <v>308</v>
      </c>
    </row>
    <row r="175" s="2" customFormat="1" ht="21.75" customHeight="1">
      <c r="A175" s="35"/>
      <c r="B175" s="36"/>
      <c r="C175" s="216" t="s">
        <v>309</v>
      </c>
      <c r="D175" s="216" t="s">
        <v>136</v>
      </c>
      <c r="E175" s="217" t="s">
        <v>310</v>
      </c>
      <c r="F175" s="218" t="s">
        <v>311</v>
      </c>
      <c r="G175" s="219" t="s">
        <v>149</v>
      </c>
      <c r="H175" s="220">
        <v>357</v>
      </c>
      <c r="I175" s="221"/>
      <c r="J175" s="222">
        <f>ROUND(I175*H175,2)</f>
        <v>0</v>
      </c>
      <c r="K175" s="223"/>
      <c r="L175" s="41"/>
      <c r="M175" s="224" t="s">
        <v>1</v>
      </c>
      <c r="N175" s="225" t="s">
        <v>43</v>
      </c>
      <c r="O175" s="88"/>
      <c r="P175" s="226">
        <f>O175*H175</f>
        <v>0</v>
      </c>
      <c r="Q175" s="226">
        <v>0.00051000000000000004</v>
      </c>
      <c r="R175" s="226">
        <f>Q175*H175</f>
        <v>0.18207000000000001</v>
      </c>
      <c r="S175" s="226">
        <v>0</v>
      </c>
      <c r="T175" s="22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8" t="s">
        <v>140</v>
      </c>
      <c r="AT175" s="228" t="s">
        <v>136</v>
      </c>
      <c r="AU175" s="228" t="s">
        <v>88</v>
      </c>
      <c r="AY175" s="14" t="s">
        <v>133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4" t="s">
        <v>86</v>
      </c>
      <c r="BK175" s="229">
        <f>ROUND(I175*H175,2)</f>
        <v>0</v>
      </c>
      <c r="BL175" s="14" t="s">
        <v>140</v>
      </c>
      <c r="BM175" s="228" t="s">
        <v>312</v>
      </c>
    </row>
    <row r="176" s="2" customFormat="1" ht="33" customHeight="1">
      <c r="A176" s="35"/>
      <c r="B176" s="36"/>
      <c r="C176" s="216" t="s">
        <v>313</v>
      </c>
      <c r="D176" s="216" t="s">
        <v>136</v>
      </c>
      <c r="E176" s="217" t="s">
        <v>314</v>
      </c>
      <c r="F176" s="218" t="s">
        <v>315</v>
      </c>
      <c r="G176" s="219" t="s">
        <v>149</v>
      </c>
      <c r="H176" s="220">
        <v>357</v>
      </c>
      <c r="I176" s="221"/>
      <c r="J176" s="222">
        <f>ROUND(I176*H176,2)</f>
        <v>0</v>
      </c>
      <c r="K176" s="223"/>
      <c r="L176" s="41"/>
      <c r="M176" s="224" t="s">
        <v>1</v>
      </c>
      <c r="N176" s="225" t="s">
        <v>43</v>
      </c>
      <c r="O176" s="88"/>
      <c r="P176" s="226">
        <f>O176*H176</f>
        <v>0</v>
      </c>
      <c r="Q176" s="226">
        <v>0.10373</v>
      </c>
      <c r="R176" s="226">
        <f>Q176*H176</f>
        <v>37.031610000000001</v>
      </c>
      <c r="S176" s="226">
        <v>0</v>
      </c>
      <c r="T176" s="22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8" t="s">
        <v>140</v>
      </c>
      <c r="AT176" s="228" t="s">
        <v>136</v>
      </c>
      <c r="AU176" s="228" t="s">
        <v>88</v>
      </c>
      <c r="AY176" s="14" t="s">
        <v>133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4" t="s">
        <v>86</v>
      </c>
      <c r="BK176" s="229">
        <f>ROUND(I176*H176,2)</f>
        <v>0</v>
      </c>
      <c r="BL176" s="14" t="s">
        <v>140</v>
      </c>
      <c r="BM176" s="228" t="s">
        <v>316</v>
      </c>
    </row>
    <row r="177" s="2" customFormat="1" ht="24.15" customHeight="1">
      <c r="A177" s="35"/>
      <c r="B177" s="36"/>
      <c r="C177" s="216" t="s">
        <v>317</v>
      </c>
      <c r="D177" s="216" t="s">
        <v>136</v>
      </c>
      <c r="E177" s="217" t="s">
        <v>318</v>
      </c>
      <c r="F177" s="218" t="s">
        <v>319</v>
      </c>
      <c r="G177" s="219" t="s">
        <v>149</v>
      </c>
      <c r="H177" s="220">
        <v>96</v>
      </c>
      <c r="I177" s="221"/>
      <c r="J177" s="222">
        <f>ROUND(I177*H177,2)</f>
        <v>0</v>
      </c>
      <c r="K177" s="223"/>
      <c r="L177" s="41"/>
      <c r="M177" s="224" t="s">
        <v>1</v>
      </c>
      <c r="N177" s="225" t="s">
        <v>43</v>
      </c>
      <c r="O177" s="88"/>
      <c r="P177" s="226">
        <f>O177*H177</f>
        <v>0</v>
      </c>
      <c r="Q177" s="226">
        <v>0.084250000000000005</v>
      </c>
      <c r="R177" s="226">
        <f>Q177*H177</f>
        <v>8.088000000000001</v>
      </c>
      <c r="S177" s="226">
        <v>0</v>
      </c>
      <c r="T177" s="22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8" t="s">
        <v>140</v>
      </c>
      <c r="AT177" s="228" t="s">
        <v>136</v>
      </c>
      <c r="AU177" s="228" t="s">
        <v>88</v>
      </c>
      <c r="AY177" s="14" t="s">
        <v>133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4" t="s">
        <v>86</v>
      </c>
      <c r="BK177" s="229">
        <f>ROUND(I177*H177,2)</f>
        <v>0</v>
      </c>
      <c r="BL177" s="14" t="s">
        <v>140</v>
      </c>
      <c r="BM177" s="228" t="s">
        <v>320</v>
      </c>
    </row>
    <row r="178" s="2" customFormat="1" ht="16.5" customHeight="1">
      <c r="A178" s="35"/>
      <c r="B178" s="36"/>
      <c r="C178" s="230" t="s">
        <v>321</v>
      </c>
      <c r="D178" s="230" t="s">
        <v>178</v>
      </c>
      <c r="E178" s="231" t="s">
        <v>322</v>
      </c>
      <c r="F178" s="232" t="s">
        <v>323</v>
      </c>
      <c r="G178" s="233" t="s">
        <v>149</v>
      </c>
      <c r="H178" s="234">
        <v>90.780000000000001</v>
      </c>
      <c r="I178" s="235"/>
      <c r="J178" s="236">
        <f>ROUND(I178*H178,2)</f>
        <v>0</v>
      </c>
      <c r="K178" s="237"/>
      <c r="L178" s="238"/>
      <c r="M178" s="239" t="s">
        <v>1</v>
      </c>
      <c r="N178" s="240" t="s">
        <v>43</v>
      </c>
      <c r="O178" s="88"/>
      <c r="P178" s="226">
        <f>O178*H178</f>
        <v>0</v>
      </c>
      <c r="Q178" s="226">
        <v>0.14000000000000001</v>
      </c>
      <c r="R178" s="226">
        <f>Q178*H178</f>
        <v>12.709200000000001</v>
      </c>
      <c r="S178" s="226">
        <v>0</v>
      </c>
      <c r="T178" s="22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181</v>
      </c>
      <c r="AT178" s="228" t="s">
        <v>178</v>
      </c>
      <c r="AU178" s="228" t="s">
        <v>88</v>
      </c>
      <c r="AY178" s="14" t="s">
        <v>133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86</v>
      </c>
      <c r="BK178" s="229">
        <f>ROUND(I178*H178,2)</f>
        <v>0</v>
      </c>
      <c r="BL178" s="14" t="s">
        <v>140</v>
      </c>
      <c r="BM178" s="228" t="s">
        <v>324</v>
      </c>
    </row>
    <row r="179" s="2" customFormat="1" ht="24.15" customHeight="1">
      <c r="A179" s="35"/>
      <c r="B179" s="36"/>
      <c r="C179" s="230" t="s">
        <v>325</v>
      </c>
      <c r="D179" s="230" t="s">
        <v>178</v>
      </c>
      <c r="E179" s="231" t="s">
        <v>326</v>
      </c>
      <c r="F179" s="232" t="s">
        <v>327</v>
      </c>
      <c r="G179" s="233" t="s">
        <v>149</v>
      </c>
      <c r="H179" s="234">
        <v>8.343</v>
      </c>
      <c r="I179" s="235"/>
      <c r="J179" s="236">
        <f>ROUND(I179*H179,2)</f>
        <v>0</v>
      </c>
      <c r="K179" s="237"/>
      <c r="L179" s="238"/>
      <c r="M179" s="239" t="s">
        <v>1</v>
      </c>
      <c r="N179" s="240" t="s">
        <v>43</v>
      </c>
      <c r="O179" s="88"/>
      <c r="P179" s="226">
        <f>O179*H179</f>
        <v>0</v>
      </c>
      <c r="Q179" s="226">
        <v>0.13100000000000001</v>
      </c>
      <c r="R179" s="226">
        <f>Q179*H179</f>
        <v>1.0929329999999999</v>
      </c>
      <c r="S179" s="226">
        <v>0</v>
      </c>
      <c r="T179" s="22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8" t="s">
        <v>181</v>
      </c>
      <c r="AT179" s="228" t="s">
        <v>178</v>
      </c>
      <c r="AU179" s="228" t="s">
        <v>88</v>
      </c>
      <c r="AY179" s="14" t="s">
        <v>133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4" t="s">
        <v>86</v>
      </c>
      <c r="BK179" s="229">
        <f>ROUND(I179*H179,2)</f>
        <v>0</v>
      </c>
      <c r="BL179" s="14" t="s">
        <v>140</v>
      </c>
      <c r="BM179" s="228" t="s">
        <v>328</v>
      </c>
    </row>
    <row r="180" s="2" customFormat="1" ht="24.15" customHeight="1">
      <c r="A180" s="35"/>
      <c r="B180" s="36"/>
      <c r="C180" s="216" t="s">
        <v>329</v>
      </c>
      <c r="D180" s="216" t="s">
        <v>136</v>
      </c>
      <c r="E180" s="217" t="s">
        <v>330</v>
      </c>
      <c r="F180" s="218" t="s">
        <v>331</v>
      </c>
      <c r="G180" s="219" t="s">
        <v>149</v>
      </c>
      <c r="H180" s="220">
        <v>190</v>
      </c>
      <c r="I180" s="221"/>
      <c r="J180" s="222">
        <f>ROUND(I180*H180,2)</f>
        <v>0</v>
      </c>
      <c r="K180" s="223"/>
      <c r="L180" s="41"/>
      <c r="M180" s="224" t="s">
        <v>1</v>
      </c>
      <c r="N180" s="225" t="s">
        <v>43</v>
      </c>
      <c r="O180" s="88"/>
      <c r="P180" s="226">
        <f>O180*H180</f>
        <v>0</v>
      </c>
      <c r="Q180" s="226">
        <v>0.10362</v>
      </c>
      <c r="R180" s="226">
        <f>Q180*H180</f>
        <v>19.687799999999999</v>
      </c>
      <c r="S180" s="226">
        <v>0</v>
      </c>
      <c r="T180" s="22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8" t="s">
        <v>140</v>
      </c>
      <c r="AT180" s="228" t="s">
        <v>136</v>
      </c>
      <c r="AU180" s="228" t="s">
        <v>88</v>
      </c>
      <c r="AY180" s="14" t="s">
        <v>133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4" t="s">
        <v>86</v>
      </c>
      <c r="BK180" s="229">
        <f>ROUND(I180*H180,2)</f>
        <v>0</v>
      </c>
      <c r="BL180" s="14" t="s">
        <v>140</v>
      </c>
      <c r="BM180" s="228" t="s">
        <v>332</v>
      </c>
    </row>
    <row r="181" s="2" customFormat="1" ht="16.5" customHeight="1">
      <c r="A181" s="35"/>
      <c r="B181" s="36"/>
      <c r="C181" s="230" t="s">
        <v>333</v>
      </c>
      <c r="D181" s="230" t="s">
        <v>178</v>
      </c>
      <c r="E181" s="231" t="s">
        <v>334</v>
      </c>
      <c r="F181" s="232" t="s">
        <v>335</v>
      </c>
      <c r="G181" s="233" t="s">
        <v>149</v>
      </c>
      <c r="H181" s="234">
        <v>195.69999999999999</v>
      </c>
      <c r="I181" s="235"/>
      <c r="J181" s="236">
        <f>ROUND(I181*H181,2)</f>
        <v>0</v>
      </c>
      <c r="K181" s="237"/>
      <c r="L181" s="238"/>
      <c r="M181" s="239" t="s">
        <v>1</v>
      </c>
      <c r="N181" s="240" t="s">
        <v>43</v>
      </c>
      <c r="O181" s="88"/>
      <c r="P181" s="226">
        <f>O181*H181</f>
        <v>0</v>
      </c>
      <c r="Q181" s="226">
        <v>0.17999999999999999</v>
      </c>
      <c r="R181" s="226">
        <f>Q181*H181</f>
        <v>35.225999999999999</v>
      </c>
      <c r="S181" s="226">
        <v>0</v>
      </c>
      <c r="T181" s="22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8" t="s">
        <v>181</v>
      </c>
      <c r="AT181" s="228" t="s">
        <v>178</v>
      </c>
      <c r="AU181" s="228" t="s">
        <v>88</v>
      </c>
      <c r="AY181" s="14" t="s">
        <v>133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4" t="s">
        <v>86</v>
      </c>
      <c r="BK181" s="229">
        <f>ROUND(I181*H181,2)</f>
        <v>0</v>
      </c>
      <c r="BL181" s="14" t="s">
        <v>140</v>
      </c>
      <c r="BM181" s="228" t="s">
        <v>336</v>
      </c>
    </row>
    <row r="182" s="2" customFormat="1" ht="24.15" customHeight="1">
      <c r="A182" s="35"/>
      <c r="B182" s="36"/>
      <c r="C182" s="216" t="s">
        <v>337</v>
      </c>
      <c r="D182" s="216" t="s">
        <v>136</v>
      </c>
      <c r="E182" s="217" t="s">
        <v>338</v>
      </c>
      <c r="F182" s="218" t="s">
        <v>339</v>
      </c>
      <c r="G182" s="219" t="s">
        <v>149</v>
      </c>
      <c r="H182" s="220">
        <v>8</v>
      </c>
      <c r="I182" s="221"/>
      <c r="J182" s="222">
        <f>ROUND(I182*H182,2)</f>
        <v>0</v>
      </c>
      <c r="K182" s="223"/>
      <c r="L182" s="41"/>
      <c r="M182" s="224" t="s">
        <v>1</v>
      </c>
      <c r="N182" s="225" t="s">
        <v>43</v>
      </c>
      <c r="O182" s="88"/>
      <c r="P182" s="226">
        <f>O182*H182</f>
        <v>0</v>
      </c>
      <c r="Q182" s="226">
        <v>0.10362</v>
      </c>
      <c r="R182" s="226">
        <f>Q182*H182</f>
        <v>0.82896000000000003</v>
      </c>
      <c r="S182" s="226">
        <v>0</v>
      </c>
      <c r="T182" s="22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8" t="s">
        <v>140</v>
      </c>
      <c r="AT182" s="228" t="s">
        <v>136</v>
      </c>
      <c r="AU182" s="228" t="s">
        <v>88</v>
      </c>
      <c r="AY182" s="14" t="s">
        <v>133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4" t="s">
        <v>86</v>
      </c>
      <c r="BK182" s="229">
        <f>ROUND(I182*H182,2)</f>
        <v>0</v>
      </c>
      <c r="BL182" s="14" t="s">
        <v>140</v>
      </c>
      <c r="BM182" s="228" t="s">
        <v>340</v>
      </c>
    </row>
    <row r="183" s="2" customFormat="1" ht="16.5" customHeight="1">
      <c r="A183" s="35"/>
      <c r="B183" s="36"/>
      <c r="C183" s="230" t="s">
        <v>341</v>
      </c>
      <c r="D183" s="230" t="s">
        <v>178</v>
      </c>
      <c r="E183" s="231" t="s">
        <v>334</v>
      </c>
      <c r="F183" s="232" t="s">
        <v>335</v>
      </c>
      <c r="G183" s="233" t="s">
        <v>149</v>
      </c>
      <c r="H183" s="234">
        <v>8.2400000000000002</v>
      </c>
      <c r="I183" s="235"/>
      <c r="J183" s="236">
        <f>ROUND(I183*H183,2)</f>
        <v>0</v>
      </c>
      <c r="K183" s="237"/>
      <c r="L183" s="238"/>
      <c r="M183" s="239" t="s">
        <v>1</v>
      </c>
      <c r="N183" s="240" t="s">
        <v>43</v>
      </c>
      <c r="O183" s="88"/>
      <c r="P183" s="226">
        <f>O183*H183</f>
        <v>0</v>
      </c>
      <c r="Q183" s="226">
        <v>0.17999999999999999</v>
      </c>
      <c r="R183" s="226">
        <f>Q183*H183</f>
        <v>1.4832000000000001</v>
      </c>
      <c r="S183" s="226">
        <v>0</v>
      </c>
      <c r="T183" s="22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8" t="s">
        <v>181</v>
      </c>
      <c r="AT183" s="228" t="s">
        <v>178</v>
      </c>
      <c r="AU183" s="228" t="s">
        <v>88</v>
      </c>
      <c r="AY183" s="14" t="s">
        <v>133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4" t="s">
        <v>86</v>
      </c>
      <c r="BK183" s="229">
        <f>ROUND(I183*H183,2)</f>
        <v>0</v>
      </c>
      <c r="BL183" s="14" t="s">
        <v>140</v>
      </c>
      <c r="BM183" s="228" t="s">
        <v>342</v>
      </c>
    </row>
    <row r="184" s="2" customFormat="1" ht="24.15" customHeight="1">
      <c r="A184" s="35"/>
      <c r="B184" s="36"/>
      <c r="C184" s="216" t="s">
        <v>343</v>
      </c>
      <c r="D184" s="216" t="s">
        <v>136</v>
      </c>
      <c r="E184" s="217" t="s">
        <v>344</v>
      </c>
      <c r="F184" s="218" t="s">
        <v>345</v>
      </c>
      <c r="G184" s="219" t="s">
        <v>149</v>
      </c>
      <c r="H184" s="220">
        <v>396</v>
      </c>
      <c r="I184" s="221"/>
      <c r="J184" s="222">
        <f>ROUND(I184*H184,2)</f>
        <v>0</v>
      </c>
      <c r="K184" s="223"/>
      <c r="L184" s="41"/>
      <c r="M184" s="224" t="s">
        <v>1</v>
      </c>
      <c r="N184" s="225" t="s">
        <v>43</v>
      </c>
      <c r="O184" s="88"/>
      <c r="P184" s="226">
        <f>O184*H184</f>
        <v>0</v>
      </c>
      <c r="Q184" s="226">
        <v>0.098000000000000004</v>
      </c>
      <c r="R184" s="226">
        <f>Q184*H184</f>
        <v>38.808</v>
      </c>
      <c r="S184" s="226">
        <v>0</v>
      </c>
      <c r="T184" s="22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28" t="s">
        <v>140</v>
      </c>
      <c r="AT184" s="228" t="s">
        <v>136</v>
      </c>
      <c r="AU184" s="228" t="s">
        <v>88</v>
      </c>
      <c r="AY184" s="14" t="s">
        <v>133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4" t="s">
        <v>86</v>
      </c>
      <c r="BK184" s="229">
        <f>ROUND(I184*H184,2)</f>
        <v>0</v>
      </c>
      <c r="BL184" s="14" t="s">
        <v>140</v>
      </c>
      <c r="BM184" s="228" t="s">
        <v>346</v>
      </c>
    </row>
    <row r="185" s="2" customFormat="1" ht="16.5" customHeight="1">
      <c r="A185" s="35"/>
      <c r="B185" s="36"/>
      <c r="C185" s="230" t="s">
        <v>347</v>
      </c>
      <c r="D185" s="230" t="s">
        <v>178</v>
      </c>
      <c r="E185" s="231" t="s">
        <v>348</v>
      </c>
      <c r="F185" s="232" t="s">
        <v>349</v>
      </c>
      <c r="G185" s="233" t="s">
        <v>149</v>
      </c>
      <c r="H185" s="234">
        <v>80.352999999999994</v>
      </c>
      <c r="I185" s="235"/>
      <c r="J185" s="236">
        <f>ROUND(I185*H185,2)</f>
        <v>0</v>
      </c>
      <c r="K185" s="237"/>
      <c r="L185" s="238"/>
      <c r="M185" s="239" t="s">
        <v>1</v>
      </c>
      <c r="N185" s="240" t="s">
        <v>43</v>
      </c>
      <c r="O185" s="88"/>
      <c r="P185" s="226">
        <f>O185*H185</f>
        <v>0</v>
      </c>
      <c r="Q185" s="226">
        <v>0.32286999999999999</v>
      </c>
      <c r="R185" s="226">
        <f>Q185*H185</f>
        <v>25.943573109999999</v>
      </c>
      <c r="S185" s="226">
        <v>0</v>
      </c>
      <c r="T185" s="22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8" t="s">
        <v>181</v>
      </c>
      <c r="AT185" s="228" t="s">
        <v>178</v>
      </c>
      <c r="AU185" s="228" t="s">
        <v>88</v>
      </c>
      <c r="AY185" s="14" t="s">
        <v>133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4" t="s">
        <v>86</v>
      </c>
      <c r="BK185" s="229">
        <f>ROUND(I185*H185,2)</f>
        <v>0</v>
      </c>
      <c r="BL185" s="14" t="s">
        <v>140</v>
      </c>
      <c r="BM185" s="228" t="s">
        <v>350</v>
      </c>
    </row>
    <row r="186" s="2" customFormat="1" ht="21.75" customHeight="1">
      <c r="A186" s="35"/>
      <c r="B186" s="36"/>
      <c r="C186" s="230" t="s">
        <v>351</v>
      </c>
      <c r="D186" s="230" t="s">
        <v>178</v>
      </c>
      <c r="E186" s="231" t="s">
        <v>352</v>
      </c>
      <c r="F186" s="232" t="s">
        <v>353</v>
      </c>
      <c r="G186" s="233" t="s">
        <v>149</v>
      </c>
      <c r="H186" s="234">
        <v>326.50999999999999</v>
      </c>
      <c r="I186" s="235"/>
      <c r="J186" s="236">
        <f>ROUND(I186*H186,2)</f>
        <v>0</v>
      </c>
      <c r="K186" s="237"/>
      <c r="L186" s="238"/>
      <c r="M186" s="239" t="s">
        <v>1</v>
      </c>
      <c r="N186" s="240" t="s">
        <v>43</v>
      </c>
      <c r="O186" s="88"/>
      <c r="P186" s="226">
        <f>O186*H186</f>
        <v>0</v>
      </c>
      <c r="Q186" s="226">
        <v>0.13500000000000001</v>
      </c>
      <c r="R186" s="226">
        <f>Q186*H186</f>
        <v>44.078850000000003</v>
      </c>
      <c r="S186" s="226">
        <v>0</v>
      </c>
      <c r="T186" s="22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8" t="s">
        <v>181</v>
      </c>
      <c r="AT186" s="228" t="s">
        <v>178</v>
      </c>
      <c r="AU186" s="228" t="s">
        <v>88</v>
      </c>
      <c r="AY186" s="14" t="s">
        <v>133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4" t="s">
        <v>86</v>
      </c>
      <c r="BK186" s="229">
        <f>ROUND(I186*H186,2)</f>
        <v>0</v>
      </c>
      <c r="BL186" s="14" t="s">
        <v>140</v>
      </c>
      <c r="BM186" s="228" t="s">
        <v>354</v>
      </c>
    </row>
    <row r="187" s="2" customFormat="1" ht="33" customHeight="1">
      <c r="A187" s="35"/>
      <c r="B187" s="36"/>
      <c r="C187" s="216" t="s">
        <v>355</v>
      </c>
      <c r="D187" s="216" t="s">
        <v>136</v>
      </c>
      <c r="E187" s="217" t="s">
        <v>356</v>
      </c>
      <c r="F187" s="218" t="s">
        <v>357</v>
      </c>
      <c r="G187" s="219" t="s">
        <v>236</v>
      </c>
      <c r="H187" s="220">
        <v>527.29999999999995</v>
      </c>
      <c r="I187" s="221"/>
      <c r="J187" s="222">
        <f>ROUND(I187*H187,2)</f>
        <v>0</v>
      </c>
      <c r="K187" s="223"/>
      <c r="L187" s="41"/>
      <c r="M187" s="224" t="s">
        <v>1</v>
      </c>
      <c r="N187" s="225" t="s">
        <v>43</v>
      </c>
      <c r="O187" s="88"/>
      <c r="P187" s="226">
        <f>O187*H187</f>
        <v>0</v>
      </c>
      <c r="Q187" s="226">
        <v>0.1295</v>
      </c>
      <c r="R187" s="226">
        <f>Q187*H187</f>
        <v>68.285349999999994</v>
      </c>
      <c r="S187" s="226">
        <v>0</v>
      </c>
      <c r="T187" s="22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8" t="s">
        <v>140</v>
      </c>
      <c r="AT187" s="228" t="s">
        <v>136</v>
      </c>
      <c r="AU187" s="228" t="s">
        <v>88</v>
      </c>
      <c r="AY187" s="14" t="s">
        <v>133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4" t="s">
        <v>86</v>
      </c>
      <c r="BK187" s="229">
        <f>ROUND(I187*H187,2)</f>
        <v>0</v>
      </c>
      <c r="BL187" s="14" t="s">
        <v>140</v>
      </c>
      <c r="BM187" s="228" t="s">
        <v>358</v>
      </c>
    </row>
    <row r="188" s="2" customFormat="1" ht="16.5" customHeight="1">
      <c r="A188" s="35"/>
      <c r="B188" s="36"/>
      <c r="C188" s="230" t="s">
        <v>359</v>
      </c>
      <c r="D188" s="230" t="s">
        <v>178</v>
      </c>
      <c r="E188" s="231" t="s">
        <v>360</v>
      </c>
      <c r="F188" s="232" t="s">
        <v>361</v>
      </c>
      <c r="G188" s="233" t="s">
        <v>236</v>
      </c>
      <c r="H188" s="234">
        <v>52.25</v>
      </c>
      <c r="I188" s="235"/>
      <c r="J188" s="236">
        <f>ROUND(I188*H188,2)</f>
        <v>0</v>
      </c>
      <c r="K188" s="237"/>
      <c r="L188" s="238"/>
      <c r="M188" s="239" t="s">
        <v>1</v>
      </c>
      <c r="N188" s="240" t="s">
        <v>43</v>
      </c>
      <c r="O188" s="88"/>
      <c r="P188" s="226">
        <f>O188*H188</f>
        <v>0</v>
      </c>
      <c r="Q188" s="226">
        <v>0.028000000000000001</v>
      </c>
      <c r="R188" s="226">
        <f>Q188*H188</f>
        <v>1.4630000000000001</v>
      </c>
      <c r="S188" s="226">
        <v>0</v>
      </c>
      <c r="T188" s="22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8" t="s">
        <v>181</v>
      </c>
      <c r="AT188" s="228" t="s">
        <v>178</v>
      </c>
      <c r="AU188" s="228" t="s">
        <v>88</v>
      </c>
      <c r="AY188" s="14" t="s">
        <v>133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4" t="s">
        <v>86</v>
      </c>
      <c r="BK188" s="229">
        <f>ROUND(I188*H188,2)</f>
        <v>0</v>
      </c>
      <c r="BL188" s="14" t="s">
        <v>140</v>
      </c>
      <c r="BM188" s="228" t="s">
        <v>362</v>
      </c>
    </row>
    <row r="189" s="2" customFormat="1" ht="16.5" customHeight="1">
      <c r="A189" s="35"/>
      <c r="B189" s="36"/>
      <c r="C189" s="230" t="s">
        <v>363</v>
      </c>
      <c r="D189" s="230" t="s">
        <v>178</v>
      </c>
      <c r="E189" s="231" t="s">
        <v>364</v>
      </c>
      <c r="F189" s="232" t="s">
        <v>365</v>
      </c>
      <c r="G189" s="233" t="s">
        <v>236</v>
      </c>
      <c r="H189" s="234">
        <v>422.94999999999999</v>
      </c>
      <c r="I189" s="235"/>
      <c r="J189" s="236">
        <f>ROUND(I189*H189,2)</f>
        <v>0</v>
      </c>
      <c r="K189" s="237"/>
      <c r="L189" s="238"/>
      <c r="M189" s="239" t="s">
        <v>1</v>
      </c>
      <c r="N189" s="240" t="s">
        <v>43</v>
      </c>
      <c r="O189" s="88"/>
      <c r="P189" s="226">
        <f>O189*H189</f>
        <v>0</v>
      </c>
      <c r="Q189" s="226">
        <v>0.056000000000000001</v>
      </c>
      <c r="R189" s="226">
        <f>Q189*H189</f>
        <v>23.685199999999998</v>
      </c>
      <c r="S189" s="226">
        <v>0</v>
      </c>
      <c r="T189" s="22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28" t="s">
        <v>181</v>
      </c>
      <c r="AT189" s="228" t="s">
        <v>178</v>
      </c>
      <c r="AU189" s="228" t="s">
        <v>88</v>
      </c>
      <c r="AY189" s="14" t="s">
        <v>133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4" t="s">
        <v>86</v>
      </c>
      <c r="BK189" s="229">
        <f>ROUND(I189*H189,2)</f>
        <v>0</v>
      </c>
      <c r="BL189" s="14" t="s">
        <v>140</v>
      </c>
      <c r="BM189" s="228" t="s">
        <v>366</v>
      </c>
    </row>
    <row r="190" s="2" customFormat="1" ht="16.5" customHeight="1">
      <c r="A190" s="35"/>
      <c r="B190" s="36"/>
      <c r="C190" s="230" t="s">
        <v>367</v>
      </c>
      <c r="D190" s="230" t="s">
        <v>178</v>
      </c>
      <c r="E190" s="231" t="s">
        <v>368</v>
      </c>
      <c r="F190" s="232" t="s">
        <v>369</v>
      </c>
      <c r="G190" s="233" t="s">
        <v>236</v>
      </c>
      <c r="H190" s="234">
        <v>71.939999999999998</v>
      </c>
      <c r="I190" s="235"/>
      <c r="J190" s="236">
        <f>ROUND(I190*H190,2)</f>
        <v>0</v>
      </c>
      <c r="K190" s="237"/>
      <c r="L190" s="238"/>
      <c r="M190" s="239" t="s">
        <v>1</v>
      </c>
      <c r="N190" s="240" t="s">
        <v>43</v>
      </c>
      <c r="O190" s="88"/>
      <c r="P190" s="226">
        <f>O190*H190</f>
        <v>0</v>
      </c>
      <c r="Q190" s="226">
        <v>0.080000000000000002</v>
      </c>
      <c r="R190" s="226">
        <f>Q190*H190</f>
        <v>5.7552000000000003</v>
      </c>
      <c r="S190" s="226">
        <v>0</v>
      </c>
      <c r="T190" s="22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8" t="s">
        <v>181</v>
      </c>
      <c r="AT190" s="228" t="s">
        <v>178</v>
      </c>
      <c r="AU190" s="228" t="s">
        <v>88</v>
      </c>
      <c r="AY190" s="14" t="s">
        <v>133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4" t="s">
        <v>86</v>
      </c>
      <c r="BK190" s="229">
        <f>ROUND(I190*H190,2)</f>
        <v>0</v>
      </c>
      <c r="BL190" s="14" t="s">
        <v>140</v>
      </c>
      <c r="BM190" s="228" t="s">
        <v>370</v>
      </c>
    </row>
    <row r="191" s="2" customFormat="1" ht="16.5" customHeight="1">
      <c r="A191" s="35"/>
      <c r="B191" s="36"/>
      <c r="C191" s="230" t="s">
        <v>371</v>
      </c>
      <c r="D191" s="230" t="s">
        <v>178</v>
      </c>
      <c r="E191" s="231" t="s">
        <v>372</v>
      </c>
      <c r="F191" s="232" t="s">
        <v>373</v>
      </c>
      <c r="G191" s="233" t="s">
        <v>236</v>
      </c>
      <c r="H191" s="234">
        <v>3.1899999999999999</v>
      </c>
      <c r="I191" s="235"/>
      <c r="J191" s="236">
        <f>ROUND(I191*H191,2)</f>
        <v>0</v>
      </c>
      <c r="K191" s="237"/>
      <c r="L191" s="238"/>
      <c r="M191" s="239" t="s">
        <v>1</v>
      </c>
      <c r="N191" s="240" t="s">
        <v>43</v>
      </c>
      <c r="O191" s="88"/>
      <c r="P191" s="226">
        <f>O191*H191</f>
        <v>0</v>
      </c>
      <c r="Q191" s="226">
        <v>0.056000000000000001</v>
      </c>
      <c r="R191" s="226">
        <f>Q191*H191</f>
        <v>0.17863999999999999</v>
      </c>
      <c r="S191" s="226">
        <v>0</v>
      </c>
      <c r="T191" s="22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28" t="s">
        <v>181</v>
      </c>
      <c r="AT191" s="228" t="s">
        <v>178</v>
      </c>
      <c r="AU191" s="228" t="s">
        <v>88</v>
      </c>
      <c r="AY191" s="14" t="s">
        <v>133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4" t="s">
        <v>86</v>
      </c>
      <c r="BK191" s="229">
        <f>ROUND(I191*H191,2)</f>
        <v>0</v>
      </c>
      <c r="BL191" s="14" t="s">
        <v>140</v>
      </c>
      <c r="BM191" s="228" t="s">
        <v>374</v>
      </c>
    </row>
    <row r="192" s="2" customFormat="1" ht="24.15" customHeight="1">
      <c r="A192" s="35"/>
      <c r="B192" s="36"/>
      <c r="C192" s="216" t="s">
        <v>375</v>
      </c>
      <c r="D192" s="216" t="s">
        <v>136</v>
      </c>
      <c r="E192" s="217" t="s">
        <v>376</v>
      </c>
      <c r="F192" s="218" t="s">
        <v>377</v>
      </c>
      <c r="G192" s="219" t="s">
        <v>236</v>
      </c>
      <c r="H192" s="220">
        <v>20.100000000000001</v>
      </c>
      <c r="I192" s="221"/>
      <c r="J192" s="222">
        <f>ROUND(I192*H192,2)</f>
        <v>0</v>
      </c>
      <c r="K192" s="223"/>
      <c r="L192" s="41"/>
      <c r="M192" s="224" t="s">
        <v>1</v>
      </c>
      <c r="N192" s="225" t="s">
        <v>43</v>
      </c>
      <c r="O192" s="88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8" t="s">
        <v>140</v>
      </c>
      <c r="AT192" s="228" t="s">
        <v>136</v>
      </c>
      <c r="AU192" s="228" t="s">
        <v>88</v>
      </c>
      <c r="AY192" s="14" t="s">
        <v>133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4" t="s">
        <v>86</v>
      </c>
      <c r="BK192" s="229">
        <f>ROUND(I192*H192,2)</f>
        <v>0</v>
      </c>
      <c r="BL192" s="14" t="s">
        <v>140</v>
      </c>
      <c r="BM192" s="228" t="s">
        <v>378</v>
      </c>
    </row>
    <row r="193" s="2" customFormat="1" ht="24.15" customHeight="1">
      <c r="A193" s="35"/>
      <c r="B193" s="36"/>
      <c r="C193" s="216" t="s">
        <v>379</v>
      </c>
      <c r="D193" s="216" t="s">
        <v>136</v>
      </c>
      <c r="E193" s="217" t="s">
        <v>380</v>
      </c>
      <c r="F193" s="218" t="s">
        <v>381</v>
      </c>
      <c r="G193" s="219" t="s">
        <v>236</v>
      </c>
      <c r="H193" s="220">
        <v>20.100000000000001</v>
      </c>
      <c r="I193" s="221"/>
      <c r="J193" s="222">
        <f>ROUND(I193*H193,2)</f>
        <v>0</v>
      </c>
      <c r="K193" s="223"/>
      <c r="L193" s="41"/>
      <c r="M193" s="224" t="s">
        <v>1</v>
      </c>
      <c r="N193" s="225" t="s">
        <v>43</v>
      </c>
      <c r="O193" s="88"/>
      <c r="P193" s="226">
        <f>O193*H193</f>
        <v>0</v>
      </c>
      <c r="Q193" s="226">
        <v>6.0000000000000002E-05</v>
      </c>
      <c r="R193" s="226">
        <f>Q193*H193</f>
        <v>0.001206</v>
      </c>
      <c r="S193" s="226">
        <v>0</v>
      </c>
      <c r="T193" s="22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28" t="s">
        <v>140</v>
      </c>
      <c r="AT193" s="228" t="s">
        <v>136</v>
      </c>
      <c r="AU193" s="228" t="s">
        <v>88</v>
      </c>
      <c r="AY193" s="14" t="s">
        <v>133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4" t="s">
        <v>86</v>
      </c>
      <c r="BK193" s="229">
        <f>ROUND(I193*H193,2)</f>
        <v>0</v>
      </c>
      <c r="BL193" s="14" t="s">
        <v>140</v>
      </c>
      <c r="BM193" s="228" t="s">
        <v>382</v>
      </c>
    </row>
    <row r="194" s="12" customFormat="1" ht="22.8" customHeight="1">
      <c r="A194" s="12"/>
      <c r="B194" s="200"/>
      <c r="C194" s="201"/>
      <c r="D194" s="202" t="s">
        <v>77</v>
      </c>
      <c r="E194" s="214" t="s">
        <v>181</v>
      </c>
      <c r="F194" s="214" t="s">
        <v>383</v>
      </c>
      <c r="G194" s="201"/>
      <c r="H194" s="201"/>
      <c r="I194" s="204"/>
      <c r="J194" s="215">
        <f>BK194</f>
        <v>0</v>
      </c>
      <c r="K194" s="201"/>
      <c r="L194" s="206"/>
      <c r="M194" s="207"/>
      <c r="N194" s="208"/>
      <c r="O194" s="208"/>
      <c r="P194" s="209">
        <f>SUM(P195:P196)</f>
        <v>0</v>
      </c>
      <c r="Q194" s="208"/>
      <c r="R194" s="209">
        <f>SUM(R195:R196)</f>
        <v>1.3003</v>
      </c>
      <c r="S194" s="208"/>
      <c r="T194" s="210">
        <f>SUM(T195:T196)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1" t="s">
        <v>86</v>
      </c>
      <c r="AT194" s="212" t="s">
        <v>77</v>
      </c>
      <c r="AU194" s="212" t="s">
        <v>86</v>
      </c>
      <c r="AY194" s="211" t="s">
        <v>133</v>
      </c>
      <c r="BK194" s="213">
        <f>SUM(BK195:BK196)</f>
        <v>0</v>
      </c>
    </row>
    <row r="195" s="2" customFormat="1" ht="24.15" customHeight="1">
      <c r="A195" s="35"/>
      <c r="B195" s="36"/>
      <c r="C195" s="216" t="s">
        <v>384</v>
      </c>
      <c r="D195" s="216" t="s">
        <v>136</v>
      </c>
      <c r="E195" s="217" t="s">
        <v>385</v>
      </c>
      <c r="F195" s="218" t="s">
        <v>386</v>
      </c>
      <c r="G195" s="219" t="s">
        <v>139</v>
      </c>
      <c r="H195" s="220">
        <v>3</v>
      </c>
      <c r="I195" s="221"/>
      <c r="J195" s="222">
        <f>ROUND(I195*H195,2)</f>
        <v>0</v>
      </c>
      <c r="K195" s="223"/>
      <c r="L195" s="41"/>
      <c r="M195" s="224" t="s">
        <v>1</v>
      </c>
      <c r="N195" s="225" t="s">
        <v>43</v>
      </c>
      <c r="O195" s="88"/>
      <c r="P195" s="226">
        <f>O195*H195</f>
        <v>0</v>
      </c>
      <c r="Q195" s="226">
        <v>0.32973999999999998</v>
      </c>
      <c r="R195" s="226">
        <f>Q195*H195</f>
        <v>0.98921999999999999</v>
      </c>
      <c r="S195" s="226">
        <v>0</v>
      </c>
      <c r="T195" s="22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28" t="s">
        <v>140</v>
      </c>
      <c r="AT195" s="228" t="s">
        <v>136</v>
      </c>
      <c r="AU195" s="228" t="s">
        <v>88</v>
      </c>
      <c r="AY195" s="14" t="s">
        <v>133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4" t="s">
        <v>86</v>
      </c>
      <c r="BK195" s="229">
        <f>ROUND(I195*H195,2)</f>
        <v>0</v>
      </c>
      <c r="BL195" s="14" t="s">
        <v>140</v>
      </c>
      <c r="BM195" s="228" t="s">
        <v>387</v>
      </c>
    </row>
    <row r="196" s="2" customFormat="1" ht="33" customHeight="1">
      <c r="A196" s="35"/>
      <c r="B196" s="36"/>
      <c r="C196" s="216" t="s">
        <v>388</v>
      </c>
      <c r="D196" s="216" t="s">
        <v>136</v>
      </c>
      <c r="E196" s="217" t="s">
        <v>389</v>
      </c>
      <c r="F196" s="218" t="s">
        <v>390</v>
      </c>
      <c r="G196" s="219" t="s">
        <v>139</v>
      </c>
      <c r="H196" s="220">
        <v>1</v>
      </c>
      <c r="I196" s="221"/>
      <c r="J196" s="222">
        <f>ROUND(I196*H196,2)</f>
        <v>0</v>
      </c>
      <c r="K196" s="223"/>
      <c r="L196" s="41"/>
      <c r="M196" s="224" t="s">
        <v>1</v>
      </c>
      <c r="N196" s="225" t="s">
        <v>43</v>
      </c>
      <c r="O196" s="88"/>
      <c r="P196" s="226">
        <f>O196*H196</f>
        <v>0</v>
      </c>
      <c r="Q196" s="226">
        <v>0.31108000000000002</v>
      </c>
      <c r="R196" s="226">
        <f>Q196*H196</f>
        <v>0.31108000000000002</v>
      </c>
      <c r="S196" s="226">
        <v>0</v>
      </c>
      <c r="T196" s="22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28" t="s">
        <v>140</v>
      </c>
      <c r="AT196" s="228" t="s">
        <v>136</v>
      </c>
      <c r="AU196" s="228" t="s">
        <v>88</v>
      </c>
      <c r="AY196" s="14" t="s">
        <v>133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4" t="s">
        <v>86</v>
      </c>
      <c r="BK196" s="229">
        <f>ROUND(I196*H196,2)</f>
        <v>0</v>
      </c>
      <c r="BL196" s="14" t="s">
        <v>140</v>
      </c>
      <c r="BM196" s="228" t="s">
        <v>391</v>
      </c>
    </row>
    <row r="197" s="12" customFormat="1" ht="22.8" customHeight="1">
      <c r="A197" s="12"/>
      <c r="B197" s="200"/>
      <c r="C197" s="201"/>
      <c r="D197" s="202" t="s">
        <v>77</v>
      </c>
      <c r="E197" s="214" t="s">
        <v>392</v>
      </c>
      <c r="F197" s="214" t="s">
        <v>393</v>
      </c>
      <c r="G197" s="201"/>
      <c r="H197" s="201"/>
      <c r="I197" s="204"/>
      <c r="J197" s="215">
        <f>BK197</f>
        <v>0</v>
      </c>
      <c r="K197" s="201"/>
      <c r="L197" s="206"/>
      <c r="M197" s="207"/>
      <c r="N197" s="208"/>
      <c r="O197" s="208"/>
      <c r="P197" s="209">
        <f>SUM(P198:P207)</f>
        <v>0</v>
      </c>
      <c r="Q197" s="208"/>
      <c r="R197" s="209">
        <f>SUM(R198:R207)</f>
        <v>0.56459999999999988</v>
      </c>
      <c r="S197" s="208"/>
      <c r="T197" s="210">
        <f>SUM(T198:T207)</f>
        <v>0.016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1" t="s">
        <v>86</v>
      </c>
      <c r="AT197" s="212" t="s">
        <v>77</v>
      </c>
      <c r="AU197" s="212" t="s">
        <v>86</v>
      </c>
      <c r="AY197" s="211" t="s">
        <v>133</v>
      </c>
      <c r="BK197" s="213">
        <f>SUM(BK198:BK207)</f>
        <v>0</v>
      </c>
    </row>
    <row r="198" s="2" customFormat="1" ht="24.15" customHeight="1">
      <c r="A198" s="35"/>
      <c r="B198" s="36"/>
      <c r="C198" s="216" t="s">
        <v>394</v>
      </c>
      <c r="D198" s="216" t="s">
        <v>136</v>
      </c>
      <c r="E198" s="217" t="s">
        <v>395</v>
      </c>
      <c r="F198" s="218" t="s">
        <v>396</v>
      </c>
      <c r="G198" s="219" t="s">
        <v>139</v>
      </c>
      <c r="H198" s="220">
        <v>3</v>
      </c>
      <c r="I198" s="221"/>
      <c r="J198" s="222">
        <f>ROUND(I198*H198,2)</f>
        <v>0</v>
      </c>
      <c r="K198" s="223"/>
      <c r="L198" s="41"/>
      <c r="M198" s="224" t="s">
        <v>1</v>
      </c>
      <c r="N198" s="225" t="s">
        <v>43</v>
      </c>
      <c r="O198" s="88"/>
      <c r="P198" s="226">
        <f>O198*H198</f>
        <v>0</v>
      </c>
      <c r="Q198" s="226">
        <v>0.00069999999999999999</v>
      </c>
      <c r="R198" s="226">
        <f>Q198*H198</f>
        <v>0.0020999999999999999</v>
      </c>
      <c r="S198" s="226">
        <v>0</v>
      </c>
      <c r="T198" s="22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28" t="s">
        <v>140</v>
      </c>
      <c r="AT198" s="228" t="s">
        <v>136</v>
      </c>
      <c r="AU198" s="228" t="s">
        <v>88</v>
      </c>
      <c r="AY198" s="14" t="s">
        <v>133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4" t="s">
        <v>86</v>
      </c>
      <c r="BK198" s="229">
        <f>ROUND(I198*H198,2)</f>
        <v>0</v>
      </c>
      <c r="BL198" s="14" t="s">
        <v>140</v>
      </c>
      <c r="BM198" s="228" t="s">
        <v>397</v>
      </c>
    </row>
    <row r="199" s="2" customFormat="1" ht="24.15" customHeight="1">
      <c r="A199" s="35"/>
      <c r="B199" s="36"/>
      <c r="C199" s="230" t="s">
        <v>398</v>
      </c>
      <c r="D199" s="230" t="s">
        <v>178</v>
      </c>
      <c r="E199" s="231" t="s">
        <v>399</v>
      </c>
      <c r="F199" s="232" t="s">
        <v>400</v>
      </c>
      <c r="G199" s="233" t="s">
        <v>139</v>
      </c>
      <c r="H199" s="234">
        <v>1</v>
      </c>
      <c r="I199" s="235"/>
      <c r="J199" s="236">
        <f>ROUND(I199*H199,2)</f>
        <v>0</v>
      </c>
      <c r="K199" s="237"/>
      <c r="L199" s="238"/>
      <c r="M199" s="239" t="s">
        <v>1</v>
      </c>
      <c r="N199" s="240" t="s">
        <v>43</v>
      </c>
      <c r="O199" s="88"/>
      <c r="P199" s="226">
        <f>O199*H199</f>
        <v>0</v>
      </c>
      <c r="Q199" s="226">
        <v>0.0025000000000000001</v>
      </c>
      <c r="R199" s="226">
        <f>Q199*H199</f>
        <v>0.0025000000000000001</v>
      </c>
      <c r="S199" s="226">
        <v>0</v>
      </c>
      <c r="T199" s="22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28" t="s">
        <v>181</v>
      </c>
      <c r="AT199" s="228" t="s">
        <v>178</v>
      </c>
      <c r="AU199" s="228" t="s">
        <v>88</v>
      </c>
      <c r="AY199" s="14" t="s">
        <v>133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4" t="s">
        <v>86</v>
      </c>
      <c r="BK199" s="229">
        <f>ROUND(I199*H199,2)</f>
        <v>0</v>
      </c>
      <c r="BL199" s="14" t="s">
        <v>140</v>
      </c>
      <c r="BM199" s="228" t="s">
        <v>401</v>
      </c>
    </row>
    <row r="200" s="2" customFormat="1" ht="24.15" customHeight="1">
      <c r="A200" s="35"/>
      <c r="B200" s="36"/>
      <c r="C200" s="230" t="s">
        <v>402</v>
      </c>
      <c r="D200" s="230" t="s">
        <v>178</v>
      </c>
      <c r="E200" s="231" t="s">
        <v>403</v>
      </c>
      <c r="F200" s="232" t="s">
        <v>404</v>
      </c>
      <c r="G200" s="233" t="s">
        <v>139</v>
      </c>
      <c r="H200" s="234">
        <v>1</v>
      </c>
      <c r="I200" s="235"/>
      <c r="J200" s="236">
        <f>ROUND(I200*H200,2)</f>
        <v>0</v>
      </c>
      <c r="K200" s="237"/>
      <c r="L200" s="238"/>
      <c r="M200" s="239" t="s">
        <v>1</v>
      </c>
      <c r="N200" s="240" t="s">
        <v>43</v>
      </c>
      <c r="O200" s="88"/>
      <c r="P200" s="226">
        <f>O200*H200</f>
        <v>0</v>
      </c>
      <c r="Q200" s="226">
        <v>0.0025999999999999999</v>
      </c>
      <c r="R200" s="226">
        <f>Q200*H200</f>
        <v>0.0025999999999999999</v>
      </c>
      <c r="S200" s="226">
        <v>0</v>
      </c>
      <c r="T200" s="22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28" t="s">
        <v>181</v>
      </c>
      <c r="AT200" s="228" t="s">
        <v>178</v>
      </c>
      <c r="AU200" s="228" t="s">
        <v>88</v>
      </c>
      <c r="AY200" s="14" t="s">
        <v>133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4" t="s">
        <v>86</v>
      </c>
      <c r="BK200" s="229">
        <f>ROUND(I200*H200,2)</f>
        <v>0</v>
      </c>
      <c r="BL200" s="14" t="s">
        <v>140</v>
      </c>
      <c r="BM200" s="228" t="s">
        <v>405</v>
      </c>
    </row>
    <row r="201" s="2" customFormat="1" ht="24.15" customHeight="1">
      <c r="A201" s="35"/>
      <c r="B201" s="36"/>
      <c r="C201" s="216" t="s">
        <v>406</v>
      </c>
      <c r="D201" s="216" t="s">
        <v>136</v>
      </c>
      <c r="E201" s="217" t="s">
        <v>407</v>
      </c>
      <c r="F201" s="218" t="s">
        <v>408</v>
      </c>
      <c r="G201" s="219" t="s">
        <v>139</v>
      </c>
      <c r="H201" s="220">
        <v>4</v>
      </c>
      <c r="I201" s="221"/>
      <c r="J201" s="222">
        <f>ROUND(I201*H201,2)</f>
        <v>0</v>
      </c>
      <c r="K201" s="223"/>
      <c r="L201" s="41"/>
      <c r="M201" s="224" t="s">
        <v>1</v>
      </c>
      <c r="N201" s="225" t="s">
        <v>43</v>
      </c>
      <c r="O201" s="88"/>
      <c r="P201" s="226">
        <f>O201*H201</f>
        <v>0</v>
      </c>
      <c r="Q201" s="226">
        <v>0.0010499999999999999</v>
      </c>
      <c r="R201" s="226">
        <f>Q201*H201</f>
        <v>0.0041999999999999997</v>
      </c>
      <c r="S201" s="226">
        <v>0</v>
      </c>
      <c r="T201" s="22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28" t="s">
        <v>140</v>
      </c>
      <c r="AT201" s="228" t="s">
        <v>136</v>
      </c>
      <c r="AU201" s="228" t="s">
        <v>88</v>
      </c>
      <c r="AY201" s="14" t="s">
        <v>133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4" t="s">
        <v>86</v>
      </c>
      <c r="BK201" s="229">
        <f>ROUND(I201*H201,2)</f>
        <v>0</v>
      </c>
      <c r="BL201" s="14" t="s">
        <v>140</v>
      </c>
      <c r="BM201" s="228" t="s">
        <v>409</v>
      </c>
    </row>
    <row r="202" s="2" customFormat="1" ht="24.15" customHeight="1">
      <c r="A202" s="35"/>
      <c r="B202" s="36"/>
      <c r="C202" s="230" t="s">
        <v>410</v>
      </c>
      <c r="D202" s="230" t="s">
        <v>178</v>
      </c>
      <c r="E202" s="231" t="s">
        <v>411</v>
      </c>
      <c r="F202" s="232" t="s">
        <v>412</v>
      </c>
      <c r="G202" s="233" t="s">
        <v>139</v>
      </c>
      <c r="H202" s="234">
        <v>4</v>
      </c>
      <c r="I202" s="235"/>
      <c r="J202" s="236">
        <f>ROUND(I202*H202,2)</f>
        <v>0</v>
      </c>
      <c r="K202" s="237"/>
      <c r="L202" s="238"/>
      <c r="M202" s="239" t="s">
        <v>1</v>
      </c>
      <c r="N202" s="240" t="s">
        <v>43</v>
      </c>
      <c r="O202" s="88"/>
      <c r="P202" s="226">
        <f>O202*H202</f>
        <v>0</v>
      </c>
      <c r="Q202" s="226">
        <v>0.0155</v>
      </c>
      <c r="R202" s="226">
        <f>Q202*H202</f>
        <v>0.062</v>
      </c>
      <c r="S202" s="226">
        <v>0</v>
      </c>
      <c r="T202" s="22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28" t="s">
        <v>181</v>
      </c>
      <c r="AT202" s="228" t="s">
        <v>178</v>
      </c>
      <c r="AU202" s="228" t="s">
        <v>88</v>
      </c>
      <c r="AY202" s="14" t="s">
        <v>133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4" t="s">
        <v>86</v>
      </c>
      <c r="BK202" s="229">
        <f>ROUND(I202*H202,2)</f>
        <v>0</v>
      </c>
      <c r="BL202" s="14" t="s">
        <v>140</v>
      </c>
      <c r="BM202" s="228" t="s">
        <v>413</v>
      </c>
    </row>
    <row r="203" s="2" customFormat="1" ht="24.15" customHeight="1">
      <c r="A203" s="35"/>
      <c r="B203" s="36"/>
      <c r="C203" s="216" t="s">
        <v>414</v>
      </c>
      <c r="D203" s="216" t="s">
        <v>136</v>
      </c>
      <c r="E203" s="217" t="s">
        <v>415</v>
      </c>
      <c r="F203" s="218" t="s">
        <v>416</v>
      </c>
      <c r="G203" s="219" t="s">
        <v>139</v>
      </c>
      <c r="H203" s="220">
        <v>4</v>
      </c>
      <c r="I203" s="221"/>
      <c r="J203" s="222">
        <f>ROUND(I203*H203,2)</f>
        <v>0</v>
      </c>
      <c r="K203" s="223"/>
      <c r="L203" s="41"/>
      <c r="M203" s="224" t="s">
        <v>1</v>
      </c>
      <c r="N203" s="225" t="s">
        <v>43</v>
      </c>
      <c r="O203" s="88"/>
      <c r="P203" s="226">
        <f>O203*H203</f>
        <v>0</v>
      </c>
      <c r="Q203" s="226">
        <v>0.11241</v>
      </c>
      <c r="R203" s="226">
        <f>Q203*H203</f>
        <v>0.44963999999999998</v>
      </c>
      <c r="S203" s="226">
        <v>0</v>
      </c>
      <c r="T203" s="22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28" t="s">
        <v>140</v>
      </c>
      <c r="AT203" s="228" t="s">
        <v>136</v>
      </c>
      <c r="AU203" s="228" t="s">
        <v>88</v>
      </c>
      <c r="AY203" s="14" t="s">
        <v>133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4" t="s">
        <v>86</v>
      </c>
      <c r="BK203" s="229">
        <f>ROUND(I203*H203,2)</f>
        <v>0</v>
      </c>
      <c r="BL203" s="14" t="s">
        <v>140</v>
      </c>
      <c r="BM203" s="228" t="s">
        <v>417</v>
      </c>
    </row>
    <row r="204" s="2" customFormat="1" ht="21.75" customHeight="1">
      <c r="A204" s="35"/>
      <c r="B204" s="36"/>
      <c r="C204" s="230" t="s">
        <v>418</v>
      </c>
      <c r="D204" s="230" t="s">
        <v>178</v>
      </c>
      <c r="E204" s="231" t="s">
        <v>419</v>
      </c>
      <c r="F204" s="232" t="s">
        <v>420</v>
      </c>
      <c r="G204" s="233" t="s">
        <v>139</v>
      </c>
      <c r="H204" s="234">
        <v>4</v>
      </c>
      <c r="I204" s="235"/>
      <c r="J204" s="236">
        <f>ROUND(I204*H204,2)</f>
        <v>0</v>
      </c>
      <c r="K204" s="237"/>
      <c r="L204" s="238"/>
      <c r="M204" s="239" t="s">
        <v>1</v>
      </c>
      <c r="N204" s="240" t="s">
        <v>43</v>
      </c>
      <c r="O204" s="88"/>
      <c r="P204" s="226">
        <f>O204*H204</f>
        <v>0</v>
      </c>
      <c r="Q204" s="226">
        <v>0.0061000000000000004</v>
      </c>
      <c r="R204" s="226">
        <f>Q204*H204</f>
        <v>0.024400000000000002</v>
      </c>
      <c r="S204" s="226">
        <v>0</v>
      </c>
      <c r="T204" s="22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28" t="s">
        <v>181</v>
      </c>
      <c r="AT204" s="228" t="s">
        <v>178</v>
      </c>
      <c r="AU204" s="228" t="s">
        <v>88</v>
      </c>
      <c r="AY204" s="14" t="s">
        <v>133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4" t="s">
        <v>86</v>
      </c>
      <c r="BK204" s="229">
        <f>ROUND(I204*H204,2)</f>
        <v>0</v>
      </c>
      <c r="BL204" s="14" t="s">
        <v>140</v>
      </c>
      <c r="BM204" s="228" t="s">
        <v>421</v>
      </c>
    </row>
    <row r="205" s="2" customFormat="1" ht="24.15" customHeight="1">
      <c r="A205" s="35"/>
      <c r="B205" s="36"/>
      <c r="C205" s="216" t="s">
        <v>422</v>
      </c>
      <c r="D205" s="216" t="s">
        <v>136</v>
      </c>
      <c r="E205" s="217" t="s">
        <v>423</v>
      </c>
      <c r="F205" s="218" t="s">
        <v>424</v>
      </c>
      <c r="G205" s="219" t="s">
        <v>139</v>
      </c>
      <c r="H205" s="220">
        <v>4</v>
      </c>
      <c r="I205" s="221"/>
      <c r="J205" s="222">
        <f>ROUND(I205*H205,2)</f>
        <v>0</v>
      </c>
      <c r="K205" s="223"/>
      <c r="L205" s="41"/>
      <c r="M205" s="224" t="s">
        <v>1</v>
      </c>
      <c r="N205" s="225" t="s">
        <v>43</v>
      </c>
      <c r="O205" s="88"/>
      <c r="P205" s="226">
        <f>O205*H205</f>
        <v>0</v>
      </c>
      <c r="Q205" s="226">
        <v>0</v>
      </c>
      <c r="R205" s="226">
        <f>Q205*H205</f>
        <v>0</v>
      </c>
      <c r="S205" s="226">
        <v>0.0040000000000000001</v>
      </c>
      <c r="T205" s="227">
        <f>S205*H205</f>
        <v>0.016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28" t="s">
        <v>140</v>
      </c>
      <c r="AT205" s="228" t="s">
        <v>136</v>
      </c>
      <c r="AU205" s="228" t="s">
        <v>88</v>
      </c>
      <c r="AY205" s="14" t="s">
        <v>133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4" t="s">
        <v>86</v>
      </c>
      <c r="BK205" s="229">
        <f>ROUND(I205*H205,2)</f>
        <v>0</v>
      </c>
      <c r="BL205" s="14" t="s">
        <v>140</v>
      </c>
      <c r="BM205" s="228" t="s">
        <v>425</v>
      </c>
    </row>
    <row r="206" s="2" customFormat="1" ht="16.5" customHeight="1">
      <c r="A206" s="35"/>
      <c r="B206" s="36"/>
      <c r="C206" s="216" t="s">
        <v>426</v>
      </c>
      <c r="D206" s="216" t="s">
        <v>136</v>
      </c>
      <c r="E206" s="217" t="s">
        <v>427</v>
      </c>
      <c r="F206" s="218" t="s">
        <v>428</v>
      </c>
      <c r="G206" s="219" t="s">
        <v>236</v>
      </c>
      <c r="H206" s="220">
        <v>20.800000000000001</v>
      </c>
      <c r="I206" s="221"/>
      <c r="J206" s="222">
        <f>ROUND(I206*H206,2)</f>
        <v>0</v>
      </c>
      <c r="K206" s="223"/>
      <c r="L206" s="41"/>
      <c r="M206" s="224" t="s">
        <v>1</v>
      </c>
      <c r="N206" s="225" t="s">
        <v>43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28" t="s">
        <v>140</v>
      </c>
      <c r="AT206" s="228" t="s">
        <v>136</v>
      </c>
      <c r="AU206" s="228" t="s">
        <v>88</v>
      </c>
      <c r="AY206" s="14" t="s">
        <v>133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4" t="s">
        <v>86</v>
      </c>
      <c r="BK206" s="229">
        <f>ROUND(I206*H206,2)</f>
        <v>0</v>
      </c>
      <c r="BL206" s="14" t="s">
        <v>140</v>
      </c>
      <c r="BM206" s="228" t="s">
        <v>429</v>
      </c>
    </row>
    <row r="207" s="2" customFormat="1" ht="24.15" customHeight="1">
      <c r="A207" s="35"/>
      <c r="B207" s="36"/>
      <c r="C207" s="230" t="s">
        <v>430</v>
      </c>
      <c r="D207" s="230" t="s">
        <v>178</v>
      </c>
      <c r="E207" s="231" t="s">
        <v>431</v>
      </c>
      <c r="F207" s="232" t="s">
        <v>432</v>
      </c>
      <c r="G207" s="233" t="s">
        <v>236</v>
      </c>
      <c r="H207" s="234">
        <v>22</v>
      </c>
      <c r="I207" s="235"/>
      <c r="J207" s="236">
        <f>ROUND(I207*H207,2)</f>
        <v>0</v>
      </c>
      <c r="K207" s="237"/>
      <c r="L207" s="238"/>
      <c r="M207" s="239" t="s">
        <v>1</v>
      </c>
      <c r="N207" s="240" t="s">
        <v>43</v>
      </c>
      <c r="O207" s="88"/>
      <c r="P207" s="226">
        <f>O207*H207</f>
        <v>0</v>
      </c>
      <c r="Q207" s="226">
        <v>0.00077999999999999999</v>
      </c>
      <c r="R207" s="226">
        <f>Q207*H207</f>
        <v>0.017159999999999998</v>
      </c>
      <c r="S207" s="226">
        <v>0</v>
      </c>
      <c r="T207" s="22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28" t="s">
        <v>181</v>
      </c>
      <c r="AT207" s="228" t="s">
        <v>178</v>
      </c>
      <c r="AU207" s="228" t="s">
        <v>88</v>
      </c>
      <c r="AY207" s="14" t="s">
        <v>133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4" t="s">
        <v>86</v>
      </c>
      <c r="BK207" s="229">
        <f>ROUND(I207*H207,2)</f>
        <v>0</v>
      </c>
      <c r="BL207" s="14" t="s">
        <v>140</v>
      </c>
      <c r="BM207" s="228" t="s">
        <v>433</v>
      </c>
    </row>
    <row r="208" s="12" customFormat="1" ht="22.8" customHeight="1">
      <c r="A208" s="12"/>
      <c r="B208" s="200"/>
      <c r="C208" s="201"/>
      <c r="D208" s="202" t="s">
        <v>77</v>
      </c>
      <c r="E208" s="214" t="s">
        <v>434</v>
      </c>
      <c r="F208" s="214" t="s">
        <v>435</v>
      </c>
      <c r="G208" s="201"/>
      <c r="H208" s="201"/>
      <c r="I208" s="204"/>
      <c r="J208" s="215">
        <f>BK208</f>
        <v>0</v>
      </c>
      <c r="K208" s="201"/>
      <c r="L208" s="206"/>
      <c r="M208" s="207"/>
      <c r="N208" s="208"/>
      <c r="O208" s="208"/>
      <c r="P208" s="209">
        <f>SUM(P209:P216)</f>
        <v>0</v>
      </c>
      <c r="Q208" s="208"/>
      <c r="R208" s="209">
        <f>SUM(R209:R216)</f>
        <v>0</v>
      </c>
      <c r="S208" s="208"/>
      <c r="T208" s="210">
        <f>SUM(T209:T216)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1" t="s">
        <v>86</v>
      </c>
      <c r="AT208" s="212" t="s">
        <v>77</v>
      </c>
      <c r="AU208" s="212" t="s">
        <v>86</v>
      </c>
      <c r="AY208" s="211" t="s">
        <v>133</v>
      </c>
      <c r="BK208" s="213">
        <f>SUM(BK209:BK216)</f>
        <v>0</v>
      </c>
    </row>
    <row r="209" s="2" customFormat="1" ht="21.75" customHeight="1">
      <c r="A209" s="35"/>
      <c r="B209" s="36"/>
      <c r="C209" s="216" t="s">
        <v>436</v>
      </c>
      <c r="D209" s="216" t="s">
        <v>136</v>
      </c>
      <c r="E209" s="217" t="s">
        <v>437</v>
      </c>
      <c r="F209" s="218" t="s">
        <v>438</v>
      </c>
      <c r="G209" s="219" t="s">
        <v>171</v>
      </c>
      <c r="H209" s="220">
        <v>663.75800000000004</v>
      </c>
      <c r="I209" s="221"/>
      <c r="J209" s="222">
        <f>ROUND(I209*H209,2)</f>
        <v>0</v>
      </c>
      <c r="K209" s="223"/>
      <c r="L209" s="41"/>
      <c r="M209" s="224" t="s">
        <v>1</v>
      </c>
      <c r="N209" s="225" t="s">
        <v>43</v>
      </c>
      <c r="O209" s="88"/>
      <c r="P209" s="226">
        <f>O209*H209</f>
        <v>0</v>
      </c>
      <c r="Q209" s="226">
        <v>0</v>
      </c>
      <c r="R209" s="226">
        <f>Q209*H209</f>
        <v>0</v>
      </c>
      <c r="S209" s="226">
        <v>0</v>
      </c>
      <c r="T209" s="22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28" t="s">
        <v>140</v>
      </c>
      <c r="AT209" s="228" t="s">
        <v>136</v>
      </c>
      <c r="AU209" s="228" t="s">
        <v>88</v>
      </c>
      <c r="AY209" s="14" t="s">
        <v>133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4" t="s">
        <v>86</v>
      </c>
      <c r="BK209" s="229">
        <f>ROUND(I209*H209,2)</f>
        <v>0</v>
      </c>
      <c r="BL209" s="14" t="s">
        <v>140</v>
      </c>
      <c r="BM209" s="228" t="s">
        <v>439</v>
      </c>
    </row>
    <row r="210" s="2" customFormat="1" ht="24.15" customHeight="1">
      <c r="A210" s="35"/>
      <c r="B210" s="36"/>
      <c r="C210" s="216" t="s">
        <v>440</v>
      </c>
      <c r="D210" s="216" t="s">
        <v>136</v>
      </c>
      <c r="E210" s="217" t="s">
        <v>441</v>
      </c>
      <c r="F210" s="218" t="s">
        <v>442</v>
      </c>
      <c r="G210" s="219" t="s">
        <v>171</v>
      </c>
      <c r="H210" s="220">
        <v>2655.0320000000002</v>
      </c>
      <c r="I210" s="221"/>
      <c r="J210" s="222">
        <f>ROUND(I210*H210,2)</f>
        <v>0</v>
      </c>
      <c r="K210" s="223"/>
      <c r="L210" s="41"/>
      <c r="M210" s="224" t="s">
        <v>1</v>
      </c>
      <c r="N210" s="225" t="s">
        <v>43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28" t="s">
        <v>140</v>
      </c>
      <c r="AT210" s="228" t="s">
        <v>136</v>
      </c>
      <c r="AU210" s="228" t="s">
        <v>88</v>
      </c>
      <c r="AY210" s="14" t="s">
        <v>133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4" t="s">
        <v>86</v>
      </c>
      <c r="BK210" s="229">
        <f>ROUND(I210*H210,2)</f>
        <v>0</v>
      </c>
      <c r="BL210" s="14" t="s">
        <v>140</v>
      </c>
      <c r="BM210" s="228" t="s">
        <v>443</v>
      </c>
    </row>
    <row r="211" s="2" customFormat="1" ht="16.5" customHeight="1">
      <c r="A211" s="35"/>
      <c r="B211" s="36"/>
      <c r="C211" s="216" t="s">
        <v>444</v>
      </c>
      <c r="D211" s="216" t="s">
        <v>136</v>
      </c>
      <c r="E211" s="217" t="s">
        <v>445</v>
      </c>
      <c r="F211" s="218" t="s">
        <v>446</v>
      </c>
      <c r="G211" s="219" t="s">
        <v>171</v>
      </c>
      <c r="H211" s="220">
        <v>143.76900000000001</v>
      </c>
      <c r="I211" s="221"/>
      <c r="J211" s="222">
        <f>ROUND(I211*H211,2)</f>
        <v>0</v>
      </c>
      <c r="K211" s="223"/>
      <c r="L211" s="41"/>
      <c r="M211" s="224" t="s">
        <v>1</v>
      </c>
      <c r="N211" s="225" t="s">
        <v>43</v>
      </c>
      <c r="O211" s="88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28" t="s">
        <v>140</v>
      </c>
      <c r="AT211" s="228" t="s">
        <v>136</v>
      </c>
      <c r="AU211" s="228" t="s">
        <v>88</v>
      </c>
      <c r="AY211" s="14" t="s">
        <v>133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4" t="s">
        <v>86</v>
      </c>
      <c r="BK211" s="229">
        <f>ROUND(I211*H211,2)</f>
        <v>0</v>
      </c>
      <c r="BL211" s="14" t="s">
        <v>140</v>
      </c>
      <c r="BM211" s="228" t="s">
        <v>447</v>
      </c>
    </row>
    <row r="212" s="2" customFormat="1" ht="24.15" customHeight="1">
      <c r="A212" s="35"/>
      <c r="B212" s="36"/>
      <c r="C212" s="216" t="s">
        <v>448</v>
      </c>
      <c r="D212" s="216" t="s">
        <v>136</v>
      </c>
      <c r="E212" s="217" t="s">
        <v>449</v>
      </c>
      <c r="F212" s="218" t="s">
        <v>450</v>
      </c>
      <c r="G212" s="219" t="s">
        <v>171</v>
      </c>
      <c r="H212" s="220">
        <v>575.07600000000002</v>
      </c>
      <c r="I212" s="221"/>
      <c r="J212" s="222">
        <f>ROUND(I212*H212,2)</f>
        <v>0</v>
      </c>
      <c r="K212" s="223"/>
      <c r="L212" s="41"/>
      <c r="M212" s="224" t="s">
        <v>1</v>
      </c>
      <c r="N212" s="225" t="s">
        <v>43</v>
      </c>
      <c r="O212" s="88"/>
      <c r="P212" s="226">
        <f>O212*H212</f>
        <v>0</v>
      </c>
      <c r="Q212" s="226">
        <v>0</v>
      </c>
      <c r="R212" s="226">
        <f>Q212*H212</f>
        <v>0</v>
      </c>
      <c r="S212" s="226">
        <v>0</v>
      </c>
      <c r="T212" s="22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28" t="s">
        <v>140</v>
      </c>
      <c r="AT212" s="228" t="s">
        <v>136</v>
      </c>
      <c r="AU212" s="228" t="s">
        <v>88</v>
      </c>
      <c r="AY212" s="14" t="s">
        <v>133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4" t="s">
        <v>86</v>
      </c>
      <c r="BK212" s="229">
        <f>ROUND(I212*H212,2)</f>
        <v>0</v>
      </c>
      <c r="BL212" s="14" t="s">
        <v>140</v>
      </c>
      <c r="BM212" s="228" t="s">
        <v>451</v>
      </c>
    </row>
    <row r="213" s="2" customFormat="1" ht="24.15" customHeight="1">
      <c r="A213" s="35"/>
      <c r="B213" s="36"/>
      <c r="C213" s="216" t="s">
        <v>452</v>
      </c>
      <c r="D213" s="216" t="s">
        <v>136</v>
      </c>
      <c r="E213" s="217" t="s">
        <v>453</v>
      </c>
      <c r="F213" s="218" t="s">
        <v>170</v>
      </c>
      <c r="G213" s="219" t="s">
        <v>171</v>
      </c>
      <c r="H213" s="220">
        <v>90.629999999999995</v>
      </c>
      <c r="I213" s="221"/>
      <c r="J213" s="222">
        <f>ROUND(I213*H213,2)</f>
        <v>0</v>
      </c>
      <c r="K213" s="223"/>
      <c r="L213" s="41"/>
      <c r="M213" s="224" t="s">
        <v>1</v>
      </c>
      <c r="N213" s="225" t="s">
        <v>43</v>
      </c>
      <c r="O213" s="88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28" t="s">
        <v>140</v>
      </c>
      <c r="AT213" s="228" t="s">
        <v>136</v>
      </c>
      <c r="AU213" s="228" t="s">
        <v>88</v>
      </c>
      <c r="AY213" s="14" t="s">
        <v>133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4" t="s">
        <v>86</v>
      </c>
      <c r="BK213" s="229">
        <f>ROUND(I213*H213,2)</f>
        <v>0</v>
      </c>
      <c r="BL213" s="14" t="s">
        <v>140</v>
      </c>
      <c r="BM213" s="228" t="s">
        <v>454</v>
      </c>
    </row>
    <row r="214" s="2" customFormat="1" ht="37.8" customHeight="1">
      <c r="A214" s="35"/>
      <c r="B214" s="36"/>
      <c r="C214" s="216" t="s">
        <v>455</v>
      </c>
      <c r="D214" s="216" t="s">
        <v>136</v>
      </c>
      <c r="E214" s="217" t="s">
        <v>456</v>
      </c>
      <c r="F214" s="218" t="s">
        <v>457</v>
      </c>
      <c r="G214" s="219" t="s">
        <v>171</v>
      </c>
      <c r="H214" s="220">
        <v>22.949000000000002</v>
      </c>
      <c r="I214" s="221"/>
      <c r="J214" s="222">
        <f>ROUND(I214*H214,2)</f>
        <v>0</v>
      </c>
      <c r="K214" s="223"/>
      <c r="L214" s="41"/>
      <c r="M214" s="224" t="s">
        <v>1</v>
      </c>
      <c r="N214" s="225" t="s">
        <v>43</v>
      </c>
      <c r="O214" s="88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28" t="s">
        <v>140</v>
      </c>
      <c r="AT214" s="228" t="s">
        <v>136</v>
      </c>
      <c r="AU214" s="228" t="s">
        <v>88</v>
      </c>
      <c r="AY214" s="14" t="s">
        <v>133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4" t="s">
        <v>86</v>
      </c>
      <c r="BK214" s="229">
        <f>ROUND(I214*H214,2)</f>
        <v>0</v>
      </c>
      <c r="BL214" s="14" t="s">
        <v>140</v>
      </c>
      <c r="BM214" s="228" t="s">
        <v>458</v>
      </c>
    </row>
    <row r="215" s="2" customFormat="1" ht="44.25" customHeight="1">
      <c r="A215" s="35"/>
      <c r="B215" s="36"/>
      <c r="C215" s="216" t="s">
        <v>459</v>
      </c>
      <c r="D215" s="216" t="s">
        <v>136</v>
      </c>
      <c r="E215" s="217" t="s">
        <v>460</v>
      </c>
      <c r="F215" s="218" t="s">
        <v>461</v>
      </c>
      <c r="G215" s="219" t="s">
        <v>171</v>
      </c>
      <c r="H215" s="220">
        <v>663.75800000000004</v>
      </c>
      <c r="I215" s="221"/>
      <c r="J215" s="222">
        <f>ROUND(I215*H215,2)</f>
        <v>0</v>
      </c>
      <c r="K215" s="223"/>
      <c r="L215" s="41"/>
      <c r="M215" s="224" t="s">
        <v>1</v>
      </c>
      <c r="N215" s="225" t="s">
        <v>43</v>
      </c>
      <c r="O215" s="88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28" t="s">
        <v>140</v>
      </c>
      <c r="AT215" s="228" t="s">
        <v>136</v>
      </c>
      <c r="AU215" s="228" t="s">
        <v>88</v>
      </c>
      <c r="AY215" s="14" t="s">
        <v>133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4" t="s">
        <v>86</v>
      </c>
      <c r="BK215" s="229">
        <f>ROUND(I215*H215,2)</f>
        <v>0</v>
      </c>
      <c r="BL215" s="14" t="s">
        <v>140</v>
      </c>
      <c r="BM215" s="228" t="s">
        <v>462</v>
      </c>
    </row>
    <row r="216" s="2" customFormat="1" ht="44.25" customHeight="1">
      <c r="A216" s="35"/>
      <c r="B216" s="36"/>
      <c r="C216" s="216" t="s">
        <v>463</v>
      </c>
      <c r="D216" s="216" t="s">
        <v>136</v>
      </c>
      <c r="E216" s="217" t="s">
        <v>464</v>
      </c>
      <c r="F216" s="218" t="s">
        <v>465</v>
      </c>
      <c r="G216" s="219" t="s">
        <v>171</v>
      </c>
      <c r="H216" s="220">
        <v>0.74399999999999999</v>
      </c>
      <c r="I216" s="221"/>
      <c r="J216" s="222">
        <f>ROUND(I216*H216,2)</f>
        <v>0</v>
      </c>
      <c r="K216" s="223"/>
      <c r="L216" s="41"/>
      <c r="M216" s="224" t="s">
        <v>1</v>
      </c>
      <c r="N216" s="225" t="s">
        <v>43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28" t="s">
        <v>140</v>
      </c>
      <c r="AT216" s="228" t="s">
        <v>136</v>
      </c>
      <c r="AU216" s="228" t="s">
        <v>88</v>
      </c>
      <c r="AY216" s="14" t="s">
        <v>133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4" t="s">
        <v>86</v>
      </c>
      <c r="BK216" s="229">
        <f>ROUND(I216*H216,2)</f>
        <v>0</v>
      </c>
      <c r="BL216" s="14" t="s">
        <v>140</v>
      </c>
      <c r="BM216" s="228" t="s">
        <v>466</v>
      </c>
    </row>
    <row r="217" s="12" customFormat="1" ht="22.8" customHeight="1">
      <c r="A217" s="12"/>
      <c r="B217" s="200"/>
      <c r="C217" s="201"/>
      <c r="D217" s="202" t="s">
        <v>77</v>
      </c>
      <c r="E217" s="214" t="s">
        <v>467</v>
      </c>
      <c r="F217" s="214" t="s">
        <v>468</v>
      </c>
      <c r="G217" s="201"/>
      <c r="H217" s="201"/>
      <c r="I217" s="204"/>
      <c r="J217" s="215">
        <f>BK217</f>
        <v>0</v>
      </c>
      <c r="K217" s="201"/>
      <c r="L217" s="206"/>
      <c r="M217" s="207"/>
      <c r="N217" s="208"/>
      <c r="O217" s="208"/>
      <c r="P217" s="209">
        <f>P218</f>
        <v>0</v>
      </c>
      <c r="Q217" s="208"/>
      <c r="R217" s="209">
        <f>R218</f>
        <v>0</v>
      </c>
      <c r="S217" s="208"/>
      <c r="T217" s="210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1" t="s">
        <v>86</v>
      </c>
      <c r="AT217" s="212" t="s">
        <v>77</v>
      </c>
      <c r="AU217" s="212" t="s">
        <v>86</v>
      </c>
      <c r="AY217" s="211" t="s">
        <v>133</v>
      </c>
      <c r="BK217" s="213">
        <f>BK218</f>
        <v>0</v>
      </c>
    </row>
    <row r="218" s="2" customFormat="1" ht="33" customHeight="1">
      <c r="A218" s="35"/>
      <c r="B218" s="36"/>
      <c r="C218" s="216" t="s">
        <v>469</v>
      </c>
      <c r="D218" s="216" t="s">
        <v>136</v>
      </c>
      <c r="E218" s="217" t="s">
        <v>470</v>
      </c>
      <c r="F218" s="218" t="s">
        <v>471</v>
      </c>
      <c r="G218" s="219" t="s">
        <v>171</v>
      </c>
      <c r="H218" s="220">
        <v>1143.778</v>
      </c>
      <c r="I218" s="221"/>
      <c r="J218" s="222">
        <f>ROUND(I218*H218,2)</f>
        <v>0</v>
      </c>
      <c r="K218" s="223"/>
      <c r="L218" s="41"/>
      <c r="M218" s="224" t="s">
        <v>1</v>
      </c>
      <c r="N218" s="225" t="s">
        <v>43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28" t="s">
        <v>242</v>
      </c>
      <c r="AT218" s="228" t="s">
        <v>136</v>
      </c>
      <c r="AU218" s="228" t="s">
        <v>88</v>
      </c>
      <c r="AY218" s="14" t="s">
        <v>133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4" t="s">
        <v>86</v>
      </c>
      <c r="BK218" s="229">
        <f>ROUND(I218*H218,2)</f>
        <v>0</v>
      </c>
      <c r="BL218" s="14" t="s">
        <v>242</v>
      </c>
      <c r="BM218" s="228" t="s">
        <v>472</v>
      </c>
    </row>
    <row r="219" s="12" customFormat="1" ht="25.92" customHeight="1">
      <c r="A219" s="12"/>
      <c r="B219" s="200"/>
      <c r="C219" s="201"/>
      <c r="D219" s="202" t="s">
        <v>77</v>
      </c>
      <c r="E219" s="203" t="s">
        <v>473</v>
      </c>
      <c r="F219" s="203" t="s">
        <v>474</v>
      </c>
      <c r="G219" s="201"/>
      <c r="H219" s="201"/>
      <c r="I219" s="204"/>
      <c r="J219" s="205">
        <f>BK219</f>
        <v>0</v>
      </c>
      <c r="K219" s="201"/>
      <c r="L219" s="206"/>
      <c r="M219" s="207"/>
      <c r="N219" s="208"/>
      <c r="O219" s="208"/>
      <c r="P219" s="209">
        <f>P220</f>
        <v>0</v>
      </c>
      <c r="Q219" s="208"/>
      <c r="R219" s="209">
        <f>R220</f>
        <v>0.012215</v>
      </c>
      <c r="S219" s="208"/>
      <c r="T219" s="210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1" t="s">
        <v>88</v>
      </c>
      <c r="AT219" s="212" t="s">
        <v>77</v>
      </c>
      <c r="AU219" s="212" t="s">
        <v>78</v>
      </c>
      <c r="AY219" s="211" t="s">
        <v>133</v>
      </c>
      <c r="BK219" s="213">
        <f>BK220</f>
        <v>0</v>
      </c>
    </row>
    <row r="220" s="12" customFormat="1" ht="22.8" customHeight="1">
      <c r="A220" s="12"/>
      <c r="B220" s="200"/>
      <c r="C220" s="201"/>
      <c r="D220" s="202" t="s">
        <v>77</v>
      </c>
      <c r="E220" s="214" t="s">
        <v>475</v>
      </c>
      <c r="F220" s="214" t="s">
        <v>476</v>
      </c>
      <c r="G220" s="201"/>
      <c r="H220" s="201"/>
      <c r="I220" s="204"/>
      <c r="J220" s="215">
        <f>BK220</f>
        <v>0</v>
      </c>
      <c r="K220" s="201"/>
      <c r="L220" s="206"/>
      <c r="M220" s="207"/>
      <c r="N220" s="208"/>
      <c r="O220" s="208"/>
      <c r="P220" s="209">
        <f>SUM(P221:P223)</f>
        <v>0</v>
      </c>
      <c r="Q220" s="208"/>
      <c r="R220" s="209">
        <f>SUM(R221:R223)</f>
        <v>0.012215</v>
      </c>
      <c r="S220" s="208"/>
      <c r="T220" s="210">
        <f>SUM(T221:T223)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11" t="s">
        <v>88</v>
      </c>
      <c r="AT220" s="212" t="s">
        <v>77</v>
      </c>
      <c r="AU220" s="212" t="s">
        <v>86</v>
      </c>
      <c r="AY220" s="211" t="s">
        <v>133</v>
      </c>
      <c r="BK220" s="213">
        <f>SUM(BK221:BK223)</f>
        <v>0</v>
      </c>
    </row>
    <row r="221" s="2" customFormat="1" ht="24.15" customHeight="1">
      <c r="A221" s="35"/>
      <c r="B221" s="36"/>
      <c r="C221" s="216" t="s">
        <v>477</v>
      </c>
      <c r="D221" s="216" t="s">
        <v>136</v>
      </c>
      <c r="E221" s="217" t="s">
        <v>478</v>
      </c>
      <c r="F221" s="218" t="s">
        <v>479</v>
      </c>
      <c r="G221" s="219" t="s">
        <v>149</v>
      </c>
      <c r="H221" s="220">
        <v>17.449999999999999</v>
      </c>
      <c r="I221" s="221"/>
      <c r="J221" s="222">
        <f>ROUND(I221*H221,2)</f>
        <v>0</v>
      </c>
      <c r="K221" s="223"/>
      <c r="L221" s="41"/>
      <c r="M221" s="224" t="s">
        <v>1</v>
      </c>
      <c r="N221" s="225" t="s">
        <v>43</v>
      </c>
      <c r="O221" s="88"/>
      <c r="P221" s="226">
        <f>O221*H221</f>
        <v>0</v>
      </c>
      <c r="Q221" s="226">
        <v>4.0000000000000003E-05</v>
      </c>
      <c r="R221" s="226">
        <f>Q221*H221</f>
        <v>0.00069800000000000005</v>
      </c>
      <c r="S221" s="226">
        <v>0</v>
      </c>
      <c r="T221" s="22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28" t="s">
        <v>242</v>
      </c>
      <c r="AT221" s="228" t="s">
        <v>136</v>
      </c>
      <c r="AU221" s="228" t="s">
        <v>88</v>
      </c>
      <c r="AY221" s="14" t="s">
        <v>133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14" t="s">
        <v>86</v>
      </c>
      <c r="BK221" s="229">
        <f>ROUND(I221*H221,2)</f>
        <v>0</v>
      </c>
      <c r="BL221" s="14" t="s">
        <v>242</v>
      </c>
      <c r="BM221" s="228" t="s">
        <v>480</v>
      </c>
    </row>
    <row r="222" s="2" customFormat="1" ht="24.15" customHeight="1">
      <c r="A222" s="35"/>
      <c r="B222" s="36"/>
      <c r="C222" s="230" t="s">
        <v>481</v>
      </c>
      <c r="D222" s="230" t="s">
        <v>178</v>
      </c>
      <c r="E222" s="231" t="s">
        <v>482</v>
      </c>
      <c r="F222" s="232" t="s">
        <v>483</v>
      </c>
      <c r="G222" s="233" t="s">
        <v>149</v>
      </c>
      <c r="H222" s="234">
        <v>23.033999999999999</v>
      </c>
      <c r="I222" s="235"/>
      <c r="J222" s="236">
        <f>ROUND(I222*H222,2)</f>
        <v>0</v>
      </c>
      <c r="K222" s="237"/>
      <c r="L222" s="238"/>
      <c r="M222" s="239" t="s">
        <v>1</v>
      </c>
      <c r="N222" s="240" t="s">
        <v>43</v>
      </c>
      <c r="O222" s="88"/>
      <c r="P222" s="226">
        <f>O222*H222</f>
        <v>0</v>
      </c>
      <c r="Q222" s="226">
        <v>0.00050000000000000001</v>
      </c>
      <c r="R222" s="226">
        <f>Q222*H222</f>
        <v>0.011517</v>
      </c>
      <c r="S222" s="226">
        <v>0</v>
      </c>
      <c r="T222" s="22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28" t="s">
        <v>484</v>
      </c>
      <c r="AT222" s="228" t="s">
        <v>178</v>
      </c>
      <c r="AU222" s="228" t="s">
        <v>88</v>
      </c>
      <c r="AY222" s="14" t="s">
        <v>133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4" t="s">
        <v>86</v>
      </c>
      <c r="BK222" s="229">
        <f>ROUND(I222*H222,2)</f>
        <v>0</v>
      </c>
      <c r="BL222" s="14" t="s">
        <v>242</v>
      </c>
      <c r="BM222" s="228" t="s">
        <v>485</v>
      </c>
    </row>
    <row r="223" s="2" customFormat="1" ht="24.15" customHeight="1">
      <c r="A223" s="35"/>
      <c r="B223" s="36"/>
      <c r="C223" s="216" t="s">
        <v>486</v>
      </c>
      <c r="D223" s="216" t="s">
        <v>136</v>
      </c>
      <c r="E223" s="217" t="s">
        <v>487</v>
      </c>
      <c r="F223" s="218" t="s">
        <v>488</v>
      </c>
      <c r="G223" s="219" t="s">
        <v>171</v>
      </c>
      <c r="H223" s="220">
        <v>0.012</v>
      </c>
      <c r="I223" s="221"/>
      <c r="J223" s="222">
        <f>ROUND(I223*H223,2)</f>
        <v>0</v>
      </c>
      <c r="K223" s="223"/>
      <c r="L223" s="41"/>
      <c r="M223" s="241" t="s">
        <v>1</v>
      </c>
      <c r="N223" s="242" t="s">
        <v>43</v>
      </c>
      <c r="O223" s="243"/>
      <c r="P223" s="244">
        <f>O223*H223</f>
        <v>0</v>
      </c>
      <c r="Q223" s="244">
        <v>0</v>
      </c>
      <c r="R223" s="244">
        <f>Q223*H223</f>
        <v>0</v>
      </c>
      <c r="S223" s="244">
        <v>0</v>
      </c>
      <c r="T223" s="245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28" t="s">
        <v>242</v>
      </c>
      <c r="AT223" s="228" t="s">
        <v>136</v>
      </c>
      <c r="AU223" s="228" t="s">
        <v>88</v>
      </c>
      <c r="AY223" s="14" t="s">
        <v>133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4" t="s">
        <v>86</v>
      </c>
      <c r="BK223" s="229">
        <f>ROUND(I223*H223,2)</f>
        <v>0</v>
      </c>
      <c r="BL223" s="14" t="s">
        <v>242</v>
      </c>
      <c r="BM223" s="228" t="s">
        <v>489</v>
      </c>
    </row>
    <row r="224" s="2" customFormat="1" ht="6.96" customHeight="1">
      <c r="A224" s="35"/>
      <c r="B224" s="63"/>
      <c r="C224" s="64"/>
      <c r="D224" s="64"/>
      <c r="E224" s="64"/>
      <c r="F224" s="64"/>
      <c r="G224" s="64"/>
      <c r="H224" s="64"/>
      <c r="I224" s="64"/>
      <c r="J224" s="64"/>
      <c r="K224" s="64"/>
      <c r="L224" s="41"/>
      <c r="M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</row>
  </sheetData>
  <sheetProtection sheet="1" autoFilter="0" formatColumns="0" formatRows="0" objects="1" scenarios="1" spinCount="100000" saltValue="UeyGaJ7tu5g9oVesbUbN5tZzhCuYWIza6OVBpBErrPKHvJWNFhWnHY/9tUXZl9T+Y81TN8iBhbrz20lJNIDZAg==" hashValue="2MZbvfSo9UFyVhWCaheOq5h7RB0xxfL4yo8mQqFFEoi5zI7m5JcFIEhLiI32hFqJZgFJKDMK0Q/opVXROf3p8w==" algorithmName="SHA-512" password="CC35"/>
  <autoFilter ref="C127:K223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88</v>
      </c>
    </row>
    <row r="4" s="1" customFormat="1" ht="24.96" customHeight="1">
      <c r="B4" s="17"/>
      <c r="D4" s="135" t="s">
        <v>98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Rekonstrukce ulice K Bytovkám a Liliová, Tuklaty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99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490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8. 9. 2022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35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36</v>
      </c>
      <c r="F24" s="35"/>
      <c r="G24" s="35"/>
      <c r="H24" s="35"/>
      <c r="I24" s="137" t="s">
        <v>28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ROUND(J127,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ROUND((SUM(BE127:BE190)),  2)</f>
        <v>0</v>
      </c>
      <c r="G33" s="35"/>
      <c r="H33" s="35"/>
      <c r="I33" s="152">
        <v>0.20999999999999999</v>
      </c>
      <c r="J33" s="151">
        <f>ROUND(((SUM(BE127:BE190))*I33),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ROUND((SUM(BF127:BF190)),  2)</f>
        <v>0</v>
      </c>
      <c r="G34" s="35"/>
      <c r="H34" s="35"/>
      <c r="I34" s="152">
        <v>0.14999999999999999</v>
      </c>
      <c r="J34" s="151">
        <f>ROUND(((SUM(BF127:BF190))*I34),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ROUND((SUM(BG127:BG190)),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ROUND((SUM(BH127:BH190)),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ROUND((SUM(BI127:BI190)),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101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Rekonstrukce ulice K Bytovkám a Liliová, Tuklaty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99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102 - Liliová - Objekty místních komunikací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Tuklaty</v>
      </c>
      <c r="G89" s="37"/>
      <c r="H89" s="37"/>
      <c r="I89" s="29" t="s">
        <v>22</v>
      </c>
      <c r="J89" s="76" t="str">
        <f>IF(J12="","",J12)</f>
        <v>8. 9. 2022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Obec Tuklaty</v>
      </c>
      <c r="G91" s="37"/>
      <c r="H91" s="37"/>
      <c r="I91" s="29" t="s">
        <v>31</v>
      </c>
      <c r="J91" s="33" t="str">
        <f>E21</f>
        <v>TIMAO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Ing. Iveta Pelánová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102</v>
      </c>
      <c r="D94" s="173"/>
      <c r="E94" s="173"/>
      <c r="F94" s="173"/>
      <c r="G94" s="173"/>
      <c r="H94" s="173"/>
      <c r="I94" s="173"/>
      <c r="J94" s="174" t="s">
        <v>103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104</v>
      </c>
      <c r="D96" s="37"/>
      <c r="E96" s="37"/>
      <c r="F96" s="37"/>
      <c r="G96" s="37"/>
      <c r="H96" s="37"/>
      <c r="I96" s="37"/>
      <c r="J96" s="107">
        <f>J127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105</v>
      </c>
    </row>
    <row r="97" s="9" customFormat="1" ht="24.96" customHeight="1">
      <c r="A97" s="9"/>
      <c r="B97" s="176"/>
      <c r="C97" s="177"/>
      <c r="D97" s="178" t="s">
        <v>106</v>
      </c>
      <c r="E97" s="179"/>
      <c r="F97" s="179"/>
      <c r="G97" s="179"/>
      <c r="H97" s="179"/>
      <c r="I97" s="179"/>
      <c r="J97" s="180">
        <f>J128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107</v>
      </c>
      <c r="E98" s="185"/>
      <c r="F98" s="185"/>
      <c r="G98" s="185"/>
      <c r="H98" s="185"/>
      <c r="I98" s="185"/>
      <c r="J98" s="186">
        <f>J129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182"/>
      <c r="C99" s="183"/>
      <c r="D99" s="184" t="s">
        <v>108</v>
      </c>
      <c r="E99" s="185"/>
      <c r="F99" s="185"/>
      <c r="G99" s="185"/>
      <c r="H99" s="185"/>
      <c r="I99" s="185"/>
      <c r="J99" s="186">
        <f>J136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2"/>
      <c r="C100" s="183"/>
      <c r="D100" s="184" t="s">
        <v>109</v>
      </c>
      <c r="E100" s="185"/>
      <c r="F100" s="185"/>
      <c r="G100" s="185"/>
      <c r="H100" s="185"/>
      <c r="I100" s="185"/>
      <c r="J100" s="186">
        <f>J150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2"/>
      <c r="C101" s="183"/>
      <c r="D101" s="184" t="s">
        <v>111</v>
      </c>
      <c r="E101" s="185"/>
      <c r="F101" s="185"/>
      <c r="G101" s="185"/>
      <c r="H101" s="185"/>
      <c r="I101" s="185"/>
      <c r="J101" s="186">
        <f>J155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2"/>
      <c r="C102" s="183"/>
      <c r="D102" s="184" t="s">
        <v>112</v>
      </c>
      <c r="E102" s="185"/>
      <c r="F102" s="185"/>
      <c r="G102" s="185"/>
      <c r="H102" s="185"/>
      <c r="I102" s="185"/>
      <c r="J102" s="186">
        <f>J170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2"/>
      <c r="C103" s="183"/>
      <c r="D103" s="184" t="s">
        <v>113</v>
      </c>
      <c r="E103" s="185"/>
      <c r="F103" s="185"/>
      <c r="G103" s="185"/>
      <c r="H103" s="185"/>
      <c r="I103" s="185"/>
      <c r="J103" s="186">
        <f>J173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2"/>
      <c r="C104" s="183"/>
      <c r="D104" s="184" t="s">
        <v>114</v>
      </c>
      <c r="E104" s="185"/>
      <c r="F104" s="185"/>
      <c r="G104" s="185"/>
      <c r="H104" s="185"/>
      <c r="I104" s="185"/>
      <c r="J104" s="186">
        <f>J176</f>
        <v>0</v>
      </c>
      <c r="K104" s="183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2"/>
      <c r="C105" s="183"/>
      <c r="D105" s="184" t="s">
        <v>115</v>
      </c>
      <c r="E105" s="185"/>
      <c r="F105" s="185"/>
      <c r="G105" s="185"/>
      <c r="H105" s="185"/>
      <c r="I105" s="185"/>
      <c r="J105" s="186">
        <f>J184</f>
        <v>0</v>
      </c>
      <c r="K105" s="183"/>
      <c r="L105" s="18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6"/>
      <c r="C106" s="177"/>
      <c r="D106" s="178" t="s">
        <v>116</v>
      </c>
      <c r="E106" s="179"/>
      <c r="F106" s="179"/>
      <c r="G106" s="179"/>
      <c r="H106" s="179"/>
      <c r="I106" s="179"/>
      <c r="J106" s="180">
        <f>J186</f>
        <v>0</v>
      </c>
      <c r="K106" s="177"/>
      <c r="L106" s="18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2"/>
      <c r="C107" s="183"/>
      <c r="D107" s="184" t="s">
        <v>117</v>
      </c>
      <c r="E107" s="185"/>
      <c r="F107" s="185"/>
      <c r="G107" s="185"/>
      <c r="H107" s="185"/>
      <c r="I107" s="185"/>
      <c r="J107" s="186">
        <f>J187</f>
        <v>0</v>
      </c>
      <c r="K107" s="183"/>
      <c r="L107" s="18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118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16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71" t="str">
        <f>E7</f>
        <v>Rekonstrukce ulice K Bytovkám a Liliová, Tuklaty</v>
      </c>
      <c r="F117" s="29"/>
      <c r="G117" s="29"/>
      <c r="H117" s="29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99</v>
      </c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3" t="str">
        <f>E9</f>
        <v>102 - Liliová - Objekty místních komunikací</v>
      </c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20</v>
      </c>
      <c r="D121" s="37"/>
      <c r="E121" s="37"/>
      <c r="F121" s="24" t="str">
        <f>F12</f>
        <v>Tuklaty</v>
      </c>
      <c r="G121" s="37"/>
      <c r="H121" s="37"/>
      <c r="I121" s="29" t="s">
        <v>22</v>
      </c>
      <c r="J121" s="76" t="str">
        <f>IF(J12="","",J12)</f>
        <v>8. 9. 2022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24</v>
      </c>
      <c r="D123" s="37"/>
      <c r="E123" s="37"/>
      <c r="F123" s="24" t="str">
        <f>E15</f>
        <v>Obec Tuklaty</v>
      </c>
      <c r="G123" s="37"/>
      <c r="H123" s="37"/>
      <c r="I123" s="29" t="s">
        <v>31</v>
      </c>
      <c r="J123" s="33" t="str">
        <f>E21</f>
        <v>TIMAO s.r.o.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29</v>
      </c>
      <c r="D124" s="37"/>
      <c r="E124" s="37"/>
      <c r="F124" s="24" t="str">
        <f>IF(E18="","",E18)</f>
        <v>Vyplň údaj</v>
      </c>
      <c r="G124" s="37"/>
      <c r="H124" s="37"/>
      <c r="I124" s="29" t="s">
        <v>35</v>
      </c>
      <c r="J124" s="33" t="str">
        <f>E24</f>
        <v>Ing. Iveta Pelánová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88"/>
      <c r="B126" s="189"/>
      <c r="C126" s="190" t="s">
        <v>119</v>
      </c>
      <c r="D126" s="191" t="s">
        <v>63</v>
      </c>
      <c r="E126" s="191" t="s">
        <v>59</v>
      </c>
      <c r="F126" s="191" t="s">
        <v>60</v>
      </c>
      <c r="G126" s="191" t="s">
        <v>120</v>
      </c>
      <c r="H126" s="191" t="s">
        <v>121</v>
      </c>
      <c r="I126" s="191" t="s">
        <v>122</v>
      </c>
      <c r="J126" s="192" t="s">
        <v>103</v>
      </c>
      <c r="K126" s="193" t="s">
        <v>123</v>
      </c>
      <c r="L126" s="194"/>
      <c r="M126" s="97" t="s">
        <v>1</v>
      </c>
      <c r="N126" s="98" t="s">
        <v>42</v>
      </c>
      <c r="O126" s="98" t="s">
        <v>124</v>
      </c>
      <c r="P126" s="98" t="s">
        <v>125</v>
      </c>
      <c r="Q126" s="98" t="s">
        <v>126</v>
      </c>
      <c r="R126" s="98" t="s">
        <v>127</v>
      </c>
      <c r="S126" s="98" t="s">
        <v>128</v>
      </c>
      <c r="T126" s="99" t="s">
        <v>129</v>
      </c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</row>
    <row r="127" s="2" customFormat="1" ht="22.8" customHeight="1">
      <c r="A127" s="35"/>
      <c r="B127" s="36"/>
      <c r="C127" s="104" t="s">
        <v>130</v>
      </c>
      <c r="D127" s="37"/>
      <c r="E127" s="37"/>
      <c r="F127" s="37"/>
      <c r="G127" s="37"/>
      <c r="H127" s="37"/>
      <c r="I127" s="37"/>
      <c r="J127" s="195">
        <f>BK127</f>
        <v>0</v>
      </c>
      <c r="K127" s="37"/>
      <c r="L127" s="41"/>
      <c r="M127" s="100"/>
      <c r="N127" s="196"/>
      <c r="O127" s="101"/>
      <c r="P127" s="197">
        <f>P128+P186</f>
        <v>0</v>
      </c>
      <c r="Q127" s="101"/>
      <c r="R127" s="197">
        <f>R128+R186</f>
        <v>695.40845320000005</v>
      </c>
      <c r="S127" s="101"/>
      <c r="T127" s="198">
        <f>T128+T186</f>
        <v>443.25630000000001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105</v>
      </c>
      <c r="BK127" s="199">
        <f>BK128+BK186</f>
        <v>0</v>
      </c>
    </row>
    <row r="128" s="12" customFormat="1" ht="25.92" customHeight="1">
      <c r="A128" s="12"/>
      <c r="B128" s="200"/>
      <c r="C128" s="201"/>
      <c r="D128" s="202" t="s">
        <v>77</v>
      </c>
      <c r="E128" s="203" t="s">
        <v>131</v>
      </c>
      <c r="F128" s="203" t="s">
        <v>132</v>
      </c>
      <c r="G128" s="201"/>
      <c r="H128" s="201"/>
      <c r="I128" s="204"/>
      <c r="J128" s="205">
        <f>BK128</f>
        <v>0</v>
      </c>
      <c r="K128" s="201"/>
      <c r="L128" s="206"/>
      <c r="M128" s="207"/>
      <c r="N128" s="208"/>
      <c r="O128" s="208"/>
      <c r="P128" s="209">
        <f>P129+P150+P155+P170+P173+P176+P184</f>
        <v>0</v>
      </c>
      <c r="Q128" s="208"/>
      <c r="R128" s="209">
        <f>R129+R150+R155+R170+R173+R176+R184</f>
        <v>695.39238820000003</v>
      </c>
      <c r="S128" s="208"/>
      <c r="T128" s="210">
        <f>T129+T150+T155+T170+T173+T176+T184</f>
        <v>443.25630000000001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86</v>
      </c>
      <c r="AT128" s="212" t="s">
        <v>77</v>
      </c>
      <c r="AU128" s="212" t="s">
        <v>78</v>
      </c>
      <c r="AY128" s="211" t="s">
        <v>133</v>
      </c>
      <c r="BK128" s="213">
        <f>BK129+BK150+BK155+BK170+BK173+BK176+BK184</f>
        <v>0</v>
      </c>
    </row>
    <row r="129" s="12" customFormat="1" ht="22.8" customHeight="1">
      <c r="A129" s="12"/>
      <c r="B129" s="200"/>
      <c r="C129" s="201"/>
      <c r="D129" s="202" t="s">
        <v>77</v>
      </c>
      <c r="E129" s="214" t="s">
        <v>86</v>
      </c>
      <c r="F129" s="214" t="s">
        <v>134</v>
      </c>
      <c r="G129" s="201"/>
      <c r="H129" s="201"/>
      <c r="I129" s="204"/>
      <c r="J129" s="215">
        <f>BK129</f>
        <v>0</v>
      </c>
      <c r="K129" s="201"/>
      <c r="L129" s="206"/>
      <c r="M129" s="207"/>
      <c r="N129" s="208"/>
      <c r="O129" s="208"/>
      <c r="P129" s="209">
        <f>P130+SUM(P131:P136)</f>
        <v>0</v>
      </c>
      <c r="Q129" s="208"/>
      <c r="R129" s="209">
        <f>R130+SUM(R131:R136)</f>
        <v>20.25</v>
      </c>
      <c r="S129" s="208"/>
      <c r="T129" s="210">
        <f>T130+SUM(T131:T136)</f>
        <v>443.25630000000001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86</v>
      </c>
      <c r="AT129" s="212" t="s">
        <v>77</v>
      </c>
      <c r="AU129" s="212" t="s">
        <v>86</v>
      </c>
      <c r="AY129" s="211" t="s">
        <v>133</v>
      </c>
      <c r="BK129" s="213">
        <f>BK130+SUM(BK131:BK136)</f>
        <v>0</v>
      </c>
    </row>
    <row r="130" s="2" customFormat="1" ht="24.15" customHeight="1">
      <c r="A130" s="35"/>
      <c r="B130" s="36"/>
      <c r="C130" s="216" t="s">
        <v>146</v>
      </c>
      <c r="D130" s="216" t="s">
        <v>136</v>
      </c>
      <c r="E130" s="217" t="s">
        <v>147</v>
      </c>
      <c r="F130" s="218" t="s">
        <v>148</v>
      </c>
      <c r="G130" s="219" t="s">
        <v>149</v>
      </c>
      <c r="H130" s="220">
        <v>246.30000000000001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43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140</v>
      </c>
      <c r="AT130" s="228" t="s">
        <v>136</v>
      </c>
      <c r="AU130" s="228" t="s">
        <v>88</v>
      </c>
      <c r="AY130" s="14" t="s">
        <v>133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86</v>
      </c>
      <c r="BK130" s="229">
        <f>ROUND(I130*H130,2)</f>
        <v>0</v>
      </c>
      <c r="BL130" s="14" t="s">
        <v>140</v>
      </c>
      <c r="BM130" s="228" t="s">
        <v>150</v>
      </c>
    </row>
    <row r="131" s="2" customFormat="1" ht="37.8" customHeight="1">
      <c r="A131" s="35"/>
      <c r="B131" s="36"/>
      <c r="C131" s="216" t="s">
        <v>321</v>
      </c>
      <c r="D131" s="216" t="s">
        <v>136</v>
      </c>
      <c r="E131" s="217" t="s">
        <v>157</v>
      </c>
      <c r="F131" s="218" t="s">
        <v>158</v>
      </c>
      <c r="G131" s="219" t="s">
        <v>154</v>
      </c>
      <c r="H131" s="220">
        <v>17.744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43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140</v>
      </c>
      <c r="AT131" s="228" t="s">
        <v>136</v>
      </c>
      <c r="AU131" s="228" t="s">
        <v>88</v>
      </c>
      <c r="AY131" s="14" t="s">
        <v>133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86</v>
      </c>
      <c r="BK131" s="229">
        <f>ROUND(I131*H131,2)</f>
        <v>0</v>
      </c>
      <c r="BL131" s="14" t="s">
        <v>140</v>
      </c>
      <c r="BM131" s="228" t="s">
        <v>491</v>
      </c>
    </row>
    <row r="132" s="2" customFormat="1" ht="24.15" customHeight="1">
      <c r="A132" s="35"/>
      <c r="B132" s="36"/>
      <c r="C132" s="216" t="s">
        <v>351</v>
      </c>
      <c r="D132" s="216" t="s">
        <v>136</v>
      </c>
      <c r="E132" s="217" t="s">
        <v>169</v>
      </c>
      <c r="F132" s="218" t="s">
        <v>170</v>
      </c>
      <c r="G132" s="219" t="s">
        <v>171</v>
      </c>
      <c r="H132" s="220">
        <v>33.713999999999999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43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140</v>
      </c>
      <c r="AT132" s="228" t="s">
        <v>136</v>
      </c>
      <c r="AU132" s="228" t="s">
        <v>88</v>
      </c>
      <c r="AY132" s="14" t="s">
        <v>133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86</v>
      </c>
      <c r="BK132" s="229">
        <f>ROUND(I132*H132,2)</f>
        <v>0</v>
      </c>
      <c r="BL132" s="14" t="s">
        <v>140</v>
      </c>
      <c r="BM132" s="228" t="s">
        <v>492</v>
      </c>
    </row>
    <row r="133" s="2" customFormat="1" ht="24.15" customHeight="1">
      <c r="A133" s="35"/>
      <c r="B133" s="36"/>
      <c r="C133" s="216" t="s">
        <v>187</v>
      </c>
      <c r="D133" s="216" t="s">
        <v>136</v>
      </c>
      <c r="E133" s="217" t="s">
        <v>188</v>
      </c>
      <c r="F133" s="218" t="s">
        <v>189</v>
      </c>
      <c r="G133" s="219" t="s">
        <v>149</v>
      </c>
      <c r="H133" s="220">
        <v>225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43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140</v>
      </c>
      <c r="AT133" s="228" t="s">
        <v>136</v>
      </c>
      <c r="AU133" s="228" t="s">
        <v>88</v>
      </c>
      <c r="AY133" s="14" t="s">
        <v>133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86</v>
      </c>
      <c r="BK133" s="229">
        <f>ROUND(I133*H133,2)</f>
        <v>0</v>
      </c>
      <c r="BL133" s="14" t="s">
        <v>140</v>
      </c>
      <c r="BM133" s="228" t="s">
        <v>190</v>
      </c>
    </row>
    <row r="134" s="2" customFormat="1" ht="33" customHeight="1">
      <c r="A134" s="35"/>
      <c r="B134" s="36"/>
      <c r="C134" s="216" t="s">
        <v>191</v>
      </c>
      <c r="D134" s="216" t="s">
        <v>136</v>
      </c>
      <c r="E134" s="217" t="s">
        <v>192</v>
      </c>
      <c r="F134" s="218" t="s">
        <v>193</v>
      </c>
      <c r="G134" s="219" t="s">
        <v>149</v>
      </c>
      <c r="H134" s="220">
        <v>225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43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140</v>
      </c>
      <c r="AT134" s="228" t="s">
        <v>136</v>
      </c>
      <c r="AU134" s="228" t="s">
        <v>88</v>
      </c>
      <c r="AY134" s="14" t="s">
        <v>133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86</v>
      </c>
      <c r="BK134" s="229">
        <f>ROUND(I134*H134,2)</f>
        <v>0</v>
      </c>
      <c r="BL134" s="14" t="s">
        <v>140</v>
      </c>
      <c r="BM134" s="228" t="s">
        <v>194</v>
      </c>
    </row>
    <row r="135" s="2" customFormat="1" ht="16.5" customHeight="1">
      <c r="A135" s="35"/>
      <c r="B135" s="36"/>
      <c r="C135" s="230" t="s">
        <v>195</v>
      </c>
      <c r="D135" s="230" t="s">
        <v>178</v>
      </c>
      <c r="E135" s="231" t="s">
        <v>196</v>
      </c>
      <c r="F135" s="232" t="s">
        <v>197</v>
      </c>
      <c r="G135" s="233" t="s">
        <v>171</v>
      </c>
      <c r="H135" s="234">
        <v>20.25</v>
      </c>
      <c r="I135" s="235"/>
      <c r="J135" s="236">
        <f>ROUND(I135*H135,2)</f>
        <v>0</v>
      </c>
      <c r="K135" s="237"/>
      <c r="L135" s="238"/>
      <c r="M135" s="239" t="s">
        <v>1</v>
      </c>
      <c r="N135" s="240" t="s">
        <v>43</v>
      </c>
      <c r="O135" s="88"/>
      <c r="P135" s="226">
        <f>O135*H135</f>
        <v>0</v>
      </c>
      <c r="Q135" s="226">
        <v>1</v>
      </c>
      <c r="R135" s="226">
        <f>Q135*H135</f>
        <v>20.25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181</v>
      </c>
      <c r="AT135" s="228" t="s">
        <v>178</v>
      </c>
      <c r="AU135" s="228" t="s">
        <v>88</v>
      </c>
      <c r="AY135" s="14" t="s">
        <v>133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86</v>
      </c>
      <c r="BK135" s="229">
        <f>ROUND(I135*H135,2)</f>
        <v>0</v>
      </c>
      <c r="BL135" s="14" t="s">
        <v>140</v>
      </c>
      <c r="BM135" s="228" t="s">
        <v>198</v>
      </c>
    </row>
    <row r="136" s="12" customFormat="1" ht="20.88" customHeight="1">
      <c r="A136" s="12"/>
      <c r="B136" s="200"/>
      <c r="C136" s="201"/>
      <c r="D136" s="202" t="s">
        <v>77</v>
      </c>
      <c r="E136" s="214" t="s">
        <v>199</v>
      </c>
      <c r="F136" s="214" t="s">
        <v>200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SUM(P137:P149)</f>
        <v>0</v>
      </c>
      <c r="Q136" s="208"/>
      <c r="R136" s="209">
        <f>SUM(R137:R149)</f>
        <v>0</v>
      </c>
      <c r="S136" s="208"/>
      <c r="T136" s="210">
        <f>SUM(T137:T149)</f>
        <v>443.25630000000001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86</v>
      </c>
      <c r="AT136" s="212" t="s">
        <v>77</v>
      </c>
      <c r="AU136" s="212" t="s">
        <v>88</v>
      </c>
      <c r="AY136" s="211" t="s">
        <v>133</v>
      </c>
      <c r="BK136" s="213">
        <f>SUM(BK137:BK149)</f>
        <v>0</v>
      </c>
    </row>
    <row r="137" s="2" customFormat="1" ht="24.15" customHeight="1">
      <c r="A137" s="35"/>
      <c r="B137" s="36"/>
      <c r="C137" s="216" t="s">
        <v>201</v>
      </c>
      <c r="D137" s="216" t="s">
        <v>136</v>
      </c>
      <c r="E137" s="217" t="s">
        <v>202</v>
      </c>
      <c r="F137" s="218" t="s">
        <v>203</v>
      </c>
      <c r="G137" s="219" t="s">
        <v>149</v>
      </c>
      <c r="H137" s="220">
        <v>375.5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43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0.75</v>
      </c>
      <c r="T137" s="227">
        <f>S137*H137</f>
        <v>281.625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140</v>
      </c>
      <c r="AT137" s="228" t="s">
        <v>136</v>
      </c>
      <c r="AU137" s="228" t="s">
        <v>204</v>
      </c>
      <c r="AY137" s="14" t="s">
        <v>133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86</v>
      </c>
      <c r="BK137" s="229">
        <f>ROUND(I137*H137,2)</f>
        <v>0</v>
      </c>
      <c r="BL137" s="14" t="s">
        <v>140</v>
      </c>
      <c r="BM137" s="228" t="s">
        <v>205</v>
      </c>
    </row>
    <row r="138" s="2" customFormat="1" ht="24.15" customHeight="1">
      <c r="A138" s="35"/>
      <c r="B138" s="36"/>
      <c r="C138" s="216" t="s">
        <v>493</v>
      </c>
      <c r="D138" s="216" t="s">
        <v>136</v>
      </c>
      <c r="E138" s="217" t="s">
        <v>494</v>
      </c>
      <c r="F138" s="218" t="s">
        <v>495</v>
      </c>
      <c r="G138" s="219" t="s">
        <v>149</v>
      </c>
      <c r="H138" s="220">
        <v>59.399999999999999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43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0.75</v>
      </c>
      <c r="T138" s="227">
        <f>S138*H138</f>
        <v>44.549999999999997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140</v>
      </c>
      <c r="AT138" s="228" t="s">
        <v>136</v>
      </c>
      <c r="AU138" s="228" t="s">
        <v>204</v>
      </c>
      <c r="AY138" s="14" t="s">
        <v>133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86</v>
      </c>
      <c r="BK138" s="229">
        <f>ROUND(I138*H138,2)</f>
        <v>0</v>
      </c>
      <c r="BL138" s="14" t="s">
        <v>140</v>
      </c>
      <c r="BM138" s="228" t="s">
        <v>496</v>
      </c>
    </row>
    <row r="139" s="2" customFormat="1" ht="24.15" customHeight="1">
      <c r="A139" s="35"/>
      <c r="B139" s="36"/>
      <c r="C139" s="216" t="s">
        <v>363</v>
      </c>
      <c r="D139" s="216" t="s">
        <v>136</v>
      </c>
      <c r="E139" s="217" t="s">
        <v>497</v>
      </c>
      <c r="F139" s="218" t="s">
        <v>498</v>
      </c>
      <c r="G139" s="219" t="s">
        <v>149</v>
      </c>
      <c r="H139" s="220">
        <v>11.300000000000001</v>
      </c>
      <c r="I139" s="221"/>
      <c r="J139" s="222">
        <f>ROUND(I139*H139,2)</f>
        <v>0</v>
      </c>
      <c r="K139" s="223"/>
      <c r="L139" s="41"/>
      <c r="M139" s="224" t="s">
        <v>1</v>
      </c>
      <c r="N139" s="225" t="s">
        <v>43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0.57999999999999996</v>
      </c>
      <c r="T139" s="227">
        <f>S139*H139</f>
        <v>6.5540000000000003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140</v>
      </c>
      <c r="AT139" s="228" t="s">
        <v>136</v>
      </c>
      <c r="AU139" s="228" t="s">
        <v>204</v>
      </c>
      <c r="AY139" s="14" t="s">
        <v>133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86</v>
      </c>
      <c r="BK139" s="229">
        <f>ROUND(I139*H139,2)</f>
        <v>0</v>
      </c>
      <c r="BL139" s="14" t="s">
        <v>140</v>
      </c>
      <c r="BM139" s="228" t="s">
        <v>499</v>
      </c>
    </row>
    <row r="140" s="2" customFormat="1" ht="24.15" customHeight="1">
      <c r="A140" s="35"/>
      <c r="B140" s="36"/>
      <c r="C140" s="216" t="s">
        <v>210</v>
      </c>
      <c r="D140" s="216" t="s">
        <v>136</v>
      </c>
      <c r="E140" s="217" t="s">
        <v>211</v>
      </c>
      <c r="F140" s="218" t="s">
        <v>212</v>
      </c>
      <c r="G140" s="219" t="s">
        <v>149</v>
      </c>
      <c r="H140" s="220">
        <v>32.5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43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0.44</v>
      </c>
      <c r="T140" s="227">
        <f>S140*H140</f>
        <v>14.300000000000001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140</v>
      </c>
      <c r="AT140" s="228" t="s">
        <v>136</v>
      </c>
      <c r="AU140" s="228" t="s">
        <v>204</v>
      </c>
      <c r="AY140" s="14" t="s">
        <v>133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86</v>
      </c>
      <c r="BK140" s="229">
        <f>ROUND(I140*H140,2)</f>
        <v>0</v>
      </c>
      <c r="BL140" s="14" t="s">
        <v>140</v>
      </c>
      <c r="BM140" s="228" t="s">
        <v>213</v>
      </c>
    </row>
    <row r="141" s="2" customFormat="1" ht="33" customHeight="1">
      <c r="A141" s="35"/>
      <c r="B141" s="36"/>
      <c r="C141" s="216" t="s">
        <v>500</v>
      </c>
      <c r="D141" s="216" t="s">
        <v>136</v>
      </c>
      <c r="E141" s="217" t="s">
        <v>501</v>
      </c>
      <c r="F141" s="218" t="s">
        <v>502</v>
      </c>
      <c r="G141" s="219" t="s">
        <v>149</v>
      </c>
      <c r="H141" s="220">
        <v>34.799999999999997</v>
      </c>
      <c r="I141" s="221"/>
      <c r="J141" s="222">
        <f>ROUND(I141*H141,2)</f>
        <v>0</v>
      </c>
      <c r="K141" s="223"/>
      <c r="L141" s="41"/>
      <c r="M141" s="224" t="s">
        <v>1</v>
      </c>
      <c r="N141" s="225" t="s">
        <v>43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0.57999999999999996</v>
      </c>
      <c r="T141" s="227">
        <f>S141*H141</f>
        <v>20.183999999999997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140</v>
      </c>
      <c r="AT141" s="228" t="s">
        <v>136</v>
      </c>
      <c r="AU141" s="228" t="s">
        <v>204</v>
      </c>
      <c r="AY141" s="14" t="s">
        <v>133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86</v>
      </c>
      <c r="BK141" s="229">
        <f>ROUND(I141*H141,2)</f>
        <v>0</v>
      </c>
      <c r="BL141" s="14" t="s">
        <v>140</v>
      </c>
      <c r="BM141" s="228" t="s">
        <v>503</v>
      </c>
    </row>
    <row r="142" s="2" customFormat="1" ht="33" customHeight="1">
      <c r="A142" s="35"/>
      <c r="B142" s="36"/>
      <c r="C142" s="216" t="s">
        <v>504</v>
      </c>
      <c r="D142" s="216" t="s">
        <v>136</v>
      </c>
      <c r="E142" s="217" t="s">
        <v>215</v>
      </c>
      <c r="F142" s="218" t="s">
        <v>216</v>
      </c>
      <c r="G142" s="219" t="s">
        <v>149</v>
      </c>
      <c r="H142" s="220">
        <v>210.09999999999999</v>
      </c>
      <c r="I142" s="221"/>
      <c r="J142" s="222">
        <f>ROUND(I142*H142,2)</f>
        <v>0</v>
      </c>
      <c r="K142" s="223"/>
      <c r="L142" s="41"/>
      <c r="M142" s="224" t="s">
        <v>1</v>
      </c>
      <c r="N142" s="225" t="s">
        <v>43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0.28999999999999998</v>
      </c>
      <c r="T142" s="227">
        <f>S142*H142</f>
        <v>60.928999999999995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140</v>
      </c>
      <c r="AT142" s="228" t="s">
        <v>136</v>
      </c>
      <c r="AU142" s="228" t="s">
        <v>204</v>
      </c>
      <c r="AY142" s="14" t="s">
        <v>133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86</v>
      </c>
      <c r="BK142" s="229">
        <f>ROUND(I142*H142,2)</f>
        <v>0</v>
      </c>
      <c r="BL142" s="14" t="s">
        <v>140</v>
      </c>
      <c r="BM142" s="228" t="s">
        <v>505</v>
      </c>
    </row>
    <row r="143" s="2" customFormat="1" ht="24.15" customHeight="1">
      <c r="A143" s="35"/>
      <c r="B143" s="36"/>
      <c r="C143" s="216" t="s">
        <v>506</v>
      </c>
      <c r="D143" s="216" t="s">
        <v>136</v>
      </c>
      <c r="E143" s="217" t="s">
        <v>507</v>
      </c>
      <c r="F143" s="218" t="s">
        <v>508</v>
      </c>
      <c r="G143" s="219" t="s">
        <v>149</v>
      </c>
      <c r="H143" s="220">
        <v>18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43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0.29999999999999999</v>
      </c>
      <c r="T143" s="227">
        <f>S143*H143</f>
        <v>5.3999999999999995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140</v>
      </c>
      <c r="AT143" s="228" t="s">
        <v>136</v>
      </c>
      <c r="AU143" s="228" t="s">
        <v>204</v>
      </c>
      <c r="AY143" s="14" t="s">
        <v>133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86</v>
      </c>
      <c r="BK143" s="229">
        <f>ROUND(I143*H143,2)</f>
        <v>0</v>
      </c>
      <c r="BL143" s="14" t="s">
        <v>140</v>
      </c>
      <c r="BM143" s="228" t="s">
        <v>509</v>
      </c>
    </row>
    <row r="144" s="2" customFormat="1" ht="24.15" customHeight="1">
      <c r="A144" s="35"/>
      <c r="B144" s="36"/>
      <c r="C144" s="216" t="s">
        <v>281</v>
      </c>
      <c r="D144" s="216" t="s">
        <v>136</v>
      </c>
      <c r="E144" s="217" t="s">
        <v>510</v>
      </c>
      <c r="F144" s="218" t="s">
        <v>511</v>
      </c>
      <c r="G144" s="219" t="s">
        <v>149</v>
      </c>
      <c r="H144" s="220">
        <v>2.3999999999999999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43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0.23999999999999999</v>
      </c>
      <c r="T144" s="227">
        <f>S144*H144</f>
        <v>0.57599999999999996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140</v>
      </c>
      <c r="AT144" s="228" t="s">
        <v>136</v>
      </c>
      <c r="AU144" s="228" t="s">
        <v>204</v>
      </c>
      <c r="AY144" s="14" t="s">
        <v>133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86</v>
      </c>
      <c r="BK144" s="229">
        <f>ROUND(I144*H144,2)</f>
        <v>0</v>
      </c>
      <c r="BL144" s="14" t="s">
        <v>140</v>
      </c>
      <c r="BM144" s="228" t="s">
        <v>512</v>
      </c>
    </row>
    <row r="145" s="2" customFormat="1" ht="24.15" customHeight="1">
      <c r="A145" s="35"/>
      <c r="B145" s="36"/>
      <c r="C145" s="216" t="s">
        <v>222</v>
      </c>
      <c r="D145" s="216" t="s">
        <v>136</v>
      </c>
      <c r="E145" s="217" t="s">
        <v>223</v>
      </c>
      <c r="F145" s="218" t="s">
        <v>224</v>
      </c>
      <c r="G145" s="219" t="s">
        <v>149</v>
      </c>
      <c r="H145" s="220">
        <v>22.600000000000001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43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0.098000000000000004</v>
      </c>
      <c r="T145" s="227">
        <f>S145*H145</f>
        <v>2.2148000000000003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140</v>
      </c>
      <c r="AT145" s="228" t="s">
        <v>136</v>
      </c>
      <c r="AU145" s="228" t="s">
        <v>204</v>
      </c>
      <c r="AY145" s="14" t="s">
        <v>133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86</v>
      </c>
      <c r="BK145" s="229">
        <f>ROUND(I145*H145,2)</f>
        <v>0</v>
      </c>
      <c r="BL145" s="14" t="s">
        <v>140</v>
      </c>
      <c r="BM145" s="228" t="s">
        <v>225</v>
      </c>
    </row>
    <row r="146" s="2" customFormat="1" ht="24.15" customHeight="1">
      <c r="A146" s="35"/>
      <c r="B146" s="36"/>
      <c r="C146" s="216" t="s">
        <v>513</v>
      </c>
      <c r="D146" s="216" t="s">
        <v>136</v>
      </c>
      <c r="E146" s="217" t="s">
        <v>514</v>
      </c>
      <c r="F146" s="218" t="s">
        <v>515</v>
      </c>
      <c r="G146" s="219" t="s">
        <v>149</v>
      </c>
      <c r="H146" s="220">
        <v>7.7000000000000002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43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0.26000000000000001</v>
      </c>
      <c r="T146" s="227">
        <f>S146*H146</f>
        <v>2.0020000000000002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140</v>
      </c>
      <c r="AT146" s="228" t="s">
        <v>136</v>
      </c>
      <c r="AU146" s="228" t="s">
        <v>204</v>
      </c>
      <c r="AY146" s="14" t="s">
        <v>133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86</v>
      </c>
      <c r="BK146" s="229">
        <f>ROUND(I146*H146,2)</f>
        <v>0</v>
      </c>
      <c r="BL146" s="14" t="s">
        <v>140</v>
      </c>
      <c r="BM146" s="228" t="s">
        <v>516</v>
      </c>
    </row>
    <row r="147" s="2" customFormat="1" ht="24.15" customHeight="1">
      <c r="A147" s="35"/>
      <c r="B147" s="36"/>
      <c r="C147" s="216" t="s">
        <v>301</v>
      </c>
      <c r="D147" s="216" t="s">
        <v>136</v>
      </c>
      <c r="E147" s="217" t="s">
        <v>517</v>
      </c>
      <c r="F147" s="218" t="s">
        <v>518</v>
      </c>
      <c r="G147" s="219" t="s">
        <v>149</v>
      </c>
      <c r="H147" s="220">
        <v>1.8999999999999999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43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0.255</v>
      </c>
      <c r="T147" s="227">
        <f>S147*H147</f>
        <v>0.48449999999999999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140</v>
      </c>
      <c r="AT147" s="228" t="s">
        <v>136</v>
      </c>
      <c r="AU147" s="228" t="s">
        <v>204</v>
      </c>
      <c r="AY147" s="14" t="s">
        <v>133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86</v>
      </c>
      <c r="BK147" s="229">
        <f>ROUND(I147*H147,2)</f>
        <v>0</v>
      </c>
      <c r="BL147" s="14" t="s">
        <v>140</v>
      </c>
      <c r="BM147" s="228" t="s">
        <v>519</v>
      </c>
    </row>
    <row r="148" s="2" customFormat="1" ht="16.5" customHeight="1">
      <c r="A148" s="35"/>
      <c r="B148" s="36"/>
      <c r="C148" s="216" t="s">
        <v>233</v>
      </c>
      <c r="D148" s="216" t="s">
        <v>136</v>
      </c>
      <c r="E148" s="217" t="s">
        <v>234</v>
      </c>
      <c r="F148" s="218" t="s">
        <v>235</v>
      </c>
      <c r="G148" s="219" t="s">
        <v>236</v>
      </c>
      <c r="H148" s="220">
        <v>15.300000000000001</v>
      </c>
      <c r="I148" s="221"/>
      <c r="J148" s="222">
        <f>ROUND(I148*H148,2)</f>
        <v>0</v>
      </c>
      <c r="K148" s="223"/>
      <c r="L148" s="41"/>
      <c r="M148" s="224" t="s">
        <v>1</v>
      </c>
      <c r="N148" s="225" t="s">
        <v>43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0.28999999999999998</v>
      </c>
      <c r="T148" s="227">
        <f>S148*H148</f>
        <v>4.4370000000000003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140</v>
      </c>
      <c r="AT148" s="228" t="s">
        <v>136</v>
      </c>
      <c r="AU148" s="228" t="s">
        <v>204</v>
      </c>
      <c r="AY148" s="14" t="s">
        <v>133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86</v>
      </c>
      <c r="BK148" s="229">
        <f>ROUND(I148*H148,2)</f>
        <v>0</v>
      </c>
      <c r="BL148" s="14" t="s">
        <v>140</v>
      </c>
      <c r="BM148" s="228" t="s">
        <v>237</v>
      </c>
    </row>
    <row r="149" s="2" customFormat="1" ht="21.75" customHeight="1">
      <c r="A149" s="35"/>
      <c r="B149" s="36"/>
      <c r="C149" s="216" t="s">
        <v>8</v>
      </c>
      <c r="D149" s="216" t="s">
        <v>136</v>
      </c>
      <c r="E149" s="217" t="s">
        <v>238</v>
      </c>
      <c r="F149" s="218" t="s">
        <v>239</v>
      </c>
      <c r="G149" s="219" t="s">
        <v>236</v>
      </c>
      <c r="H149" s="220">
        <v>10.5</v>
      </c>
      <c r="I149" s="221"/>
      <c r="J149" s="222">
        <f>ROUND(I149*H149,2)</f>
        <v>0</v>
      </c>
      <c r="K149" s="223"/>
      <c r="L149" s="41"/>
      <c r="M149" s="224" t="s">
        <v>1</v>
      </c>
      <c r="N149" s="225" t="s">
        <v>43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140</v>
      </c>
      <c r="AT149" s="228" t="s">
        <v>136</v>
      </c>
      <c r="AU149" s="228" t="s">
        <v>204</v>
      </c>
      <c r="AY149" s="14" t="s">
        <v>133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86</v>
      </c>
      <c r="BK149" s="229">
        <f>ROUND(I149*H149,2)</f>
        <v>0</v>
      </c>
      <c r="BL149" s="14" t="s">
        <v>140</v>
      </c>
      <c r="BM149" s="228" t="s">
        <v>240</v>
      </c>
    </row>
    <row r="150" s="12" customFormat="1" ht="22.8" customHeight="1">
      <c r="A150" s="12"/>
      <c r="B150" s="200"/>
      <c r="C150" s="201"/>
      <c r="D150" s="202" t="s">
        <v>77</v>
      </c>
      <c r="E150" s="214" t="s">
        <v>88</v>
      </c>
      <c r="F150" s="214" t="s">
        <v>241</v>
      </c>
      <c r="G150" s="201"/>
      <c r="H150" s="201"/>
      <c r="I150" s="204"/>
      <c r="J150" s="215">
        <f>BK150</f>
        <v>0</v>
      </c>
      <c r="K150" s="201"/>
      <c r="L150" s="206"/>
      <c r="M150" s="207"/>
      <c r="N150" s="208"/>
      <c r="O150" s="208"/>
      <c r="P150" s="209">
        <f>SUM(P151:P154)</f>
        <v>0</v>
      </c>
      <c r="Q150" s="208"/>
      <c r="R150" s="209">
        <f>SUM(R151:R154)</f>
        <v>1.1830000000000001</v>
      </c>
      <c r="S150" s="208"/>
      <c r="T150" s="210">
        <f>SUM(T151:T154)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1" t="s">
        <v>86</v>
      </c>
      <c r="AT150" s="212" t="s">
        <v>77</v>
      </c>
      <c r="AU150" s="212" t="s">
        <v>86</v>
      </c>
      <c r="AY150" s="211" t="s">
        <v>133</v>
      </c>
      <c r="BK150" s="213">
        <f>SUM(BK151:BK154)</f>
        <v>0</v>
      </c>
    </row>
    <row r="151" s="2" customFormat="1" ht="24.15" customHeight="1">
      <c r="A151" s="35"/>
      <c r="B151" s="36"/>
      <c r="C151" s="216" t="s">
        <v>242</v>
      </c>
      <c r="D151" s="216" t="s">
        <v>136</v>
      </c>
      <c r="E151" s="217" t="s">
        <v>243</v>
      </c>
      <c r="F151" s="218" t="s">
        <v>244</v>
      </c>
      <c r="G151" s="219" t="s">
        <v>154</v>
      </c>
      <c r="H151" s="220">
        <v>51.875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43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140</v>
      </c>
      <c r="AT151" s="228" t="s">
        <v>136</v>
      </c>
      <c r="AU151" s="228" t="s">
        <v>88</v>
      </c>
      <c r="AY151" s="14" t="s">
        <v>133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86</v>
      </c>
      <c r="BK151" s="229">
        <f>ROUND(I151*H151,2)</f>
        <v>0</v>
      </c>
      <c r="BL151" s="14" t="s">
        <v>140</v>
      </c>
      <c r="BM151" s="228" t="s">
        <v>245</v>
      </c>
    </row>
    <row r="152" s="2" customFormat="1" ht="24.15" customHeight="1">
      <c r="A152" s="35"/>
      <c r="B152" s="36"/>
      <c r="C152" s="216" t="s">
        <v>246</v>
      </c>
      <c r="D152" s="216" t="s">
        <v>136</v>
      </c>
      <c r="E152" s="217" t="s">
        <v>247</v>
      </c>
      <c r="F152" s="218" t="s">
        <v>248</v>
      </c>
      <c r="G152" s="219" t="s">
        <v>149</v>
      </c>
      <c r="H152" s="220">
        <v>207.5</v>
      </c>
      <c r="I152" s="221"/>
      <c r="J152" s="222">
        <f>ROUND(I152*H152,2)</f>
        <v>0</v>
      </c>
      <c r="K152" s="223"/>
      <c r="L152" s="41"/>
      <c r="M152" s="224" t="s">
        <v>1</v>
      </c>
      <c r="N152" s="225" t="s">
        <v>43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140</v>
      </c>
      <c r="AT152" s="228" t="s">
        <v>136</v>
      </c>
      <c r="AU152" s="228" t="s">
        <v>88</v>
      </c>
      <c r="AY152" s="14" t="s">
        <v>133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86</v>
      </c>
      <c r="BK152" s="229">
        <f>ROUND(I152*H152,2)</f>
        <v>0</v>
      </c>
      <c r="BL152" s="14" t="s">
        <v>140</v>
      </c>
      <c r="BM152" s="228" t="s">
        <v>249</v>
      </c>
    </row>
    <row r="153" s="2" customFormat="1" ht="21.75" customHeight="1">
      <c r="A153" s="35"/>
      <c r="B153" s="36"/>
      <c r="C153" s="230" t="s">
        <v>250</v>
      </c>
      <c r="D153" s="230" t="s">
        <v>178</v>
      </c>
      <c r="E153" s="231" t="s">
        <v>251</v>
      </c>
      <c r="F153" s="232" t="s">
        <v>252</v>
      </c>
      <c r="G153" s="233" t="s">
        <v>171</v>
      </c>
      <c r="H153" s="234">
        <v>1.1830000000000001</v>
      </c>
      <c r="I153" s="235"/>
      <c r="J153" s="236">
        <f>ROUND(I153*H153,2)</f>
        <v>0</v>
      </c>
      <c r="K153" s="237"/>
      <c r="L153" s="238"/>
      <c r="M153" s="239" t="s">
        <v>1</v>
      </c>
      <c r="N153" s="240" t="s">
        <v>43</v>
      </c>
      <c r="O153" s="88"/>
      <c r="P153" s="226">
        <f>O153*H153</f>
        <v>0</v>
      </c>
      <c r="Q153" s="226">
        <v>1</v>
      </c>
      <c r="R153" s="226">
        <f>Q153*H153</f>
        <v>1.1830000000000001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181</v>
      </c>
      <c r="AT153" s="228" t="s">
        <v>178</v>
      </c>
      <c r="AU153" s="228" t="s">
        <v>88</v>
      </c>
      <c r="AY153" s="14" t="s">
        <v>133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86</v>
      </c>
      <c r="BK153" s="229">
        <f>ROUND(I153*H153,2)</f>
        <v>0</v>
      </c>
      <c r="BL153" s="14" t="s">
        <v>140</v>
      </c>
      <c r="BM153" s="228" t="s">
        <v>253</v>
      </c>
    </row>
    <row r="154" s="2" customFormat="1" ht="24.15" customHeight="1">
      <c r="A154" s="35"/>
      <c r="B154" s="36"/>
      <c r="C154" s="216" t="s">
        <v>254</v>
      </c>
      <c r="D154" s="216" t="s">
        <v>136</v>
      </c>
      <c r="E154" s="217" t="s">
        <v>255</v>
      </c>
      <c r="F154" s="218" t="s">
        <v>256</v>
      </c>
      <c r="G154" s="219" t="s">
        <v>149</v>
      </c>
      <c r="H154" s="220">
        <v>207.5</v>
      </c>
      <c r="I154" s="221"/>
      <c r="J154" s="222">
        <f>ROUND(I154*H154,2)</f>
        <v>0</v>
      </c>
      <c r="K154" s="223"/>
      <c r="L154" s="41"/>
      <c r="M154" s="224" t="s">
        <v>1</v>
      </c>
      <c r="N154" s="225" t="s">
        <v>43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140</v>
      </c>
      <c r="AT154" s="228" t="s">
        <v>136</v>
      </c>
      <c r="AU154" s="228" t="s">
        <v>88</v>
      </c>
      <c r="AY154" s="14" t="s">
        <v>133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86</v>
      </c>
      <c r="BK154" s="229">
        <f>ROUND(I154*H154,2)</f>
        <v>0</v>
      </c>
      <c r="BL154" s="14" t="s">
        <v>140</v>
      </c>
      <c r="BM154" s="228" t="s">
        <v>257</v>
      </c>
    </row>
    <row r="155" s="12" customFormat="1" ht="22.8" customHeight="1">
      <c r="A155" s="12"/>
      <c r="B155" s="200"/>
      <c r="C155" s="201"/>
      <c r="D155" s="202" t="s">
        <v>77</v>
      </c>
      <c r="E155" s="214" t="s">
        <v>279</v>
      </c>
      <c r="F155" s="214" t="s">
        <v>280</v>
      </c>
      <c r="G155" s="201"/>
      <c r="H155" s="201"/>
      <c r="I155" s="204"/>
      <c r="J155" s="215">
        <f>BK155</f>
        <v>0</v>
      </c>
      <c r="K155" s="201"/>
      <c r="L155" s="206"/>
      <c r="M155" s="207"/>
      <c r="N155" s="208"/>
      <c r="O155" s="208"/>
      <c r="P155" s="209">
        <f>SUM(P156:P169)</f>
        <v>0</v>
      </c>
      <c r="Q155" s="208"/>
      <c r="R155" s="209">
        <f>SUM(R156:R169)</f>
        <v>672.9685482000001</v>
      </c>
      <c r="S155" s="208"/>
      <c r="T155" s="210">
        <f>SUM(T156:T169)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1" t="s">
        <v>86</v>
      </c>
      <c r="AT155" s="212" t="s">
        <v>77</v>
      </c>
      <c r="AU155" s="212" t="s">
        <v>86</v>
      </c>
      <c r="AY155" s="211" t="s">
        <v>133</v>
      </c>
      <c r="BK155" s="213">
        <f>SUM(BK156:BK169)</f>
        <v>0</v>
      </c>
    </row>
    <row r="156" s="2" customFormat="1" ht="16.5" customHeight="1">
      <c r="A156" s="35"/>
      <c r="B156" s="36"/>
      <c r="C156" s="216" t="s">
        <v>359</v>
      </c>
      <c r="D156" s="216" t="s">
        <v>136</v>
      </c>
      <c r="E156" s="217" t="s">
        <v>286</v>
      </c>
      <c r="F156" s="218" t="s">
        <v>287</v>
      </c>
      <c r="G156" s="219" t="s">
        <v>149</v>
      </c>
      <c r="H156" s="220">
        <v>487</v>
      </c>
      <c r="I156" s="221"/>
      <c r="J156" s="222">
        <f>ROUND(I156*H156,2)</f>
        <v>0</v>
      </c>
      <c r="K156" s="223"/>
      <c r="L156" s="41"/>
      <c r="M156" s="224" t="s">
        <v>1</v>
      </c>
      <c r="N156" s="225" t="s">
        <v>43</v>
      </c>
      <c r="O156" s="88"/>
      <c r="P156" s="226">
        <f>O156*H156</f>
        <v>0</v>
      </c>
      <c r="Q156" s="226">
        <v>0.34499999999999997</v>
      </c>
      <c r="R156" s="226">
        <f>Q156*H156</f>
        <v>168.01499999999999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140</v>
      </c>
      <c r="AT156" s="228" t="s">
        <v>136</v>
      </c>
      <c r="AU156" s="228" t="s">
        <v>88</v>
      </c>
      <c r="AY156" s="14" t="s">
        <v>133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86</v>
      </c>
      <c r="BK156" s="229">
        <f>ROUND(I156*H156,2)</f>
        <v>0</v>
      </c>
      <c r="BL156" s="14" t="s">
        <v>140</v>
      </c>
      <c r="BM156" s="228" t="s">
        <v>520</v>
      </c>
    </row>
    <row r="157" s="2" customFormat="1" ht="24.15" customHeight="1">
      <c r="A157" s="35"/>
      <c r="B157" s="36"/>
      <c r="C157" s="216" t="s">
        <v>285</v>
      </c>
      <c r="D157" s="216" t="s">
        <v>136</v>
      </c>
      <c r="E157" s="217" t="s">
        <v>298</v>
      </c>
      <c r="F157" s="218" t="s">
        <v>299</v>
      </c>
      <c r="G157" s="219" t="s">
        <v>149</v>
      </c>
      <c r="H157" s="220">
        <v>415</v>
      </c>
      <c r="I157" s="221"/>
      <c r="J157" s="222">
        <f>ROUND(I157*H157,2)</f>
        <v>0</v>
      </c>
      <c r="K157" s="223"/>
      <c r="L157" s="41"/>
      <c r="M157" s="224" t="s">
        <v>1</v>
      </c>
      <c r="N157" s="225" t="s">
        <v>43</v>
      </c>
      <c r="O157" s="88"/>
      <c r="P157" s="226">
        <f>O157*H157</f>
        <v>0</v>
      </c>
      <c r="Q157" s="226">
        <v>0.37190000000000001</v>
      </c>
      <c r="R157" s="226">
        <f>Q157*H157</f>
        <v>154.33850000000001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140</v>
      </c>
      <c r="AT157" s="228" t="s">
        <v>136</v>
      </c>
      <c r="AU157" s="228" t="s">
        <v>88</v>
      </c>
      <c r="AY157" s="14" t="s">
        <v>133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86</v>
      </c>
      <c r="BK157" s="229">
        <f>ROUND(I157*H157,2)</f>
        <v>0</v>
      </c>
      <c r="BL157" s="14" t="s">
        <v>140</v>
      </c>
      <c r="BM157" s="228" t="s">
        <v>288</v>
      </c>
    </row>
    <row r="158" s="2" customFormat="1" ht="16.5" customHeight="1">
      <c r="A158" s="35"/>
      <c r="B158" s="36"/>
      <c r="C158" s="216" t="s">
        <v>293</v>
      </c>
      <c r="D158" s="216" t="s">
        <v>136</v>
      </c>
      <c r="E158" s="217" t="s">
        <v>294</v>
      </c>
      <c r="F158" s="218" t="s">
        <v>295</v>
      </c>
      <c r="G158" s="219" t="s">
        <v>149</v>
      </c>
      <c r="H158" s="220">
        <v>325</v>
      </c>
      <c r="I158" s="221"/>
      <c r="J158" s="222">
        <f>ROUND(I158*H158,2)</f>
        <v>0</v>
      </c>
      <c r="K158" s="223"/>
      <c r="L158" s="41"/>
      <c r="M158" s="224" t="s">
        <v>1</v>
      </c>
      <c r="N158" s="225" t="s">
        <v>43</v>
      </c>
      <c r="O158" s="88"/>
      <c r="P158" s="226">
        <f>O158*H158</f>
        <v>0</v>
      </c>
      <c r="Q158" s="226">
        <v>0.46000000000000002</v>
      </c>
      <c r="R158" s="226">
        <f>Q158*H158</f>
        <v>149.5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140</v>
      </c>
      <c r="AT158" s="228" t="s">
        <v>136</v>
      </c>
      <c r="AU158" s="228" t="s">
        <v>88</v>
      </c>
      <c r="AY158" s="14" t="s">
        <v>133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86</v>
      </c>
      <c r="BK158" s="229">
        <f>ROUND(I158*H158,2)</f>
        <v>0</v>
      </c>
      <c r="BL158" s="14" t="s">
        <v>140</v>
      </c>
      <c r="BM158" s="228" t="s">
        <v>296</v>
      </c>
    </row>
    <row r="159" s="2" customFormat="1" ht="24.15" customHeight="1">
      <c r="A159" s="35"/>
      <c r="B159" s="36"/>
      <c r="C159" s="216" t="s">
        <v>329</v>
      </c>
      <c r="D159" s="216" t="s">
        <v>136</v>
      </c>
      <c r="E159" s="217" t="s">
        <v>330</v>
      </c>
      <c r="F159" s="218" t="s">
        <v>331</v>
      </c>
      <c r="G159" s="219" t="s">
        <v>149</v>
      </c>
      <c r="H159" s="220">
        <v>415</v>
      </c>
      <c r="I159" s="221"/>
      <c r="J159" s="222">
        <f>ROUND(I159*H159,2)</f>
        <v>0</v>
      </c>
      <c r="K159" s="223"/>
      <c r="L159" s="41"/>
      <c r="M159" s="224" t="s">
        <v>1</v>
      </c>
      <c r="N159" s="225" t="s">
        <v>43</v>
      </c>
      <c r="O159" s="88"/>
      <c r="P159" s="226">
        <f>O159*H159</f>
        <v>0</v>
      </c>
      <c r="Q159" s="226">
        <v>0.11162</v>
      </c>
      <c r="R159" s="226">
        <f>Q159*H159</f>
        <v>46.322299999999998</v>
      </c>
      <c r="S159" s="226">
        <v>0</v>
      </c>
      <c r="T159" s="22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140</v>
      </c>
      <c r="AT159" s="228" t="s">
        <v>136</v>
      </c>
      <c r="AU159" s="228" t="s">
        <v>88</v>
      </c>
      <c r="AY159" s="14" t="s">
        <v>133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86</v>
      </c>
      <c r="BK159" s="229">
        <f>ROUND(I159*H159,2)</f>
        <v>0</v>
      </c>
      <c r="BL159" s="14" t="s">
        <v>140</v>
      </c>
      <c r="BM159" s="228" t="s">
        <v>332</v>
      </c>
    </row>
    <row r="160" s="2" customFormat="1" ht="16.5" customHeight="1">
      <c r="A160" s="35"/>
      <c r="B160" s="36"/>
      <c r="C160" s="230" t="s">
        <v>333</v>
      </c>
      <c r="D160" s="230" t="s">
        <v>178</v>
      </c>
      <c r="E160" s="231" t="s">
        <v>334</v>
      </c>
      <c r="F160" s="232" t="s">
        <v>335</v>
      </c>
      <c r="G160" s="233" t="s">
        <v>149</v>
      </c>
      <c r="H160" s="234">
        <v>427.44999999999999</v>
      </c>
      <c r="I160" s="235"/>
      <c r="J160" s="236">
        <f>ROUND(I160*H160,2)</f>
        <v>0</v>
      </c>
      <c r="K160" s="237"/>
      <c r="L160" s="238"/>
      <c r="M160" s="239" t="s">
        <v>1</v>
      </c>
      <c r="N160" s="240" t="s">
        <v>43</v>
      </c>
      <c r="O160" s="88"/>
      <c r="P160" s="226">
        <f>O160*H160</f>
        <v>0</v>
      </c>
      <c r="Q160" s="226">
        <v>0.17999999999999999</v>
      </c>
      <c r="R160" s="226">
        <f>Q160*H160</f>
        <v>76.940999999999988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181</v>
      </c>
      <c r="AT160" s="228" t="s">
        <v>178</v>
      </c>
      <c r="AU160" s="228" t="s">
        <v>88</v>
      </c>
      <c r="AY160" s="14" t="s">
        <v>133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86</v>
      </c>
      <c r="BK160" s="229">
        <f>ROUND(I160*H160,2)</f>
        <v>0</v>
      </c>
      <c r="BL160" s="14" t="s">
        <v>140</v>
      </c>
      <c r="BM160" s="228" t="s">
        <v>336</v>
      </c>
    </row>
    <row r="161" s="2" customFormat="1" ht="24.15" customHeight="1">
      <c r="A161" s="35"/>
      <c r="B161" s="36"/>
      <c r="C161" s="216" t="s">
        <v>337</v>
      </c>
      <c r="D161" s="216" t="s">
        <v>136</v>
      </c>
      <c r="E161" s="217" t="s">
        <v>338</v>
      </c>
      <c r="F161" s="218" t="s">
        <v>339</v>
      </c>
      <c r="G161" s="219" t="s">
        <v>149</v>
      </c>
      <c r="H161" s="220">
        <v>28</v>
      </c>
      <c r="I161" s="221"/>
      <c r="J161" s="222">
        <f>ROUND(I161*H161,2)</f>
        <v>0</v>
      </c>
      <c r="K161" s="223"/>
      <c r="L161" s="41"/>
      <c r="M161" s="224" t="s">
        <v>1</v>
      </c>
      <c r="N161" s="225" t="s">
        <v>43</v>
      </c>
      <c r="O161" s="88"/>
      <c r="P161" s="226">
        <f>O161*H161</f>
        <v>0</v>
      </c>
      <c r="Q161" s="226">
        <v>0.11162</v>
      </c>
      <c r="R161" s="226">
        <f>Q161*H161</f>
        <v>3.1253599999999997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140</v>
      </c>
      <c r="AT161" s="228" t="s">
        <v>136</v>
      </c>
      <c r="AU161" s="228" t="s">
        <v>88</v>
      </c>
      <c r="AY161" s="14" t="s">
        <v>133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86</v>
      </c>
      <c r="BK161" s="229">
        <f>ROUND(I161*H161,2)</f>
        <v>0</v>
      </c>
      <c r="BL161" s="14" t="s">
        <v>140</v>
      </c>
      <c r="BM161" s="228" t="s">
        <v>340</v>
      </c>
    </row>
    <row r="162" s="2" customFormat="1" ht="16.5" customHeight="1">
      <c r="A162" s="35"/>
      <c r="B162" s="36"/>
      <c r="C162" s="230" t="s">
        <v>341</v>
      </c>
      <c r="D162" s="230" t="s">
        <v>178</v>
      </c>
      <c r="E162" s="231" t="s">
        <v>334</v>
      </c>
      <c r="F162" s="232" t="s">
        <v>335</v>
      </c>
      <c r="G162" s="233" t="s">
        <v>149</v>
      </c>
      <c r="H162" s="234">
        <v>28.84</v>
      </c>
      <c r="I162" s="235"/>
      <c r="J162" s="236">
        <f>ROUND(I162*H162,2)</f>
        <v>0</v>
      </c>
      <c r="K162" s="237"/>
      <c r="L162" s="238"/>
      <c r="M162" s="239" t="s">
        <v>1</v>
      </c>
      <c r="N162" s="240" t="s">
        <v>43</v>
      </c>
      <c r="O162" s="88"/>
      <c r="P162" s="226">
        <f>O162*H162</f>
        <v>0</v>
      </c>
      <c r="Q162" s="226">
        <v>0.17999999999999999</v>
      </c>
      <c r="R162" s="226">
        <f>Q162*H162</f>
        <v>5.1911999999999994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181</v>
      </c>
      <c r="AT162" s="228" t="s">
        <v>178</v>
      </c>
      <c r="AU162" s="228" t="s">
        <v>88</v>
      </c>
      <c r="AY162" s="14" t="s">
        <v>133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86</v>
      </c>
      <c r="BK162" s="229">
        <f>ROUND(I162*H162,2)</f>
        <v>0</v>
      </c>
      <c r="BL162" s="14" t="s">
        <v>140</v>
      </c>
      <c r="BM162" s="228" t="s">
        <v>342</v>
      </c>
    </row>
    <row r="163" s="2" customFormat="1" ht="24.15" customHeight="1">
      <c r="A163" s="35"/>
      <c r="B163" s="36"/>
      <c r="C163" s="216" t="s">
        <v>343</v>
      </c>
      <c r="D163" s="216" t="s">
        <v>136</v>
      </c>
      <c r="E163" s="217" t="s">
        <v>344</v>
      </c>
      <c r="F163" s="218" t="s">
        <v>345</v>
      </c>
      <c r="G163" s="219" t="s">
        <v>149</v>
      </c>
      <c r="H163" s="220">
        <v>72</v>
      </c>
      <c r="I163" s="221"/>
      <c r="J163" s="222">
        <f>ROUND(I163*H163,2)</f>
        <v>0</v>
      </c>
      <c r="K163" s="223"/>
      <c r="L163" s="41"/>
      <c r="M163" s="224" t="s">
        <v>1</v>
      </c>
      <c r="N163" s="225" t="s">
        <v>43</v>
      </c>
      <c r="O163" s="88"/>
      <c r="P163" s="226">
        <f>O163*H163</f>
        <v>0</v>
      </c>
      <c r="Q163" s="226">
        <v>0.098000000000000004</v>
      </c>
      <c r="R163" s="226">
        <f>Q163*H163</f>
        <v>7.056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140</v>
      </c>
      <c r="AT163" s="228" t="s">
        <v>136</v>
      </c>
      <c r="AU163" s="228" t="s">
        <v>88</v>
      </c>
      <c r="AY163" s="14" t="s">
        <v>133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86</v>
      </c>
      <c r="BK163" s="229">
        <f>ROUND(I163*H163,2)</f>
        <v>0</v>
      </c>
      <c r="BL163" s="14" t="s">
        <v>140</v>
      </c>
      <c r="BM163" s="228" t="s">
        <v>346</v>
      </c>
    </row>
    <row r="164" s="2" customFormat="1" ht="16.5" customHeight="1">
      <c r="A164" s="35"/>
      <c r="B164" s="36"/>
      <c r="C164" s="230" t="s">
        <v>347</v>
      </c>
      <c r="D164" s="230" t="s">
        <v>178</v>
      </c>
      <c r="E164" s="231" t="s">
        <v>348</v>
      </c>
      <c r="F164" s="232" t="s">
        <v>349</v>
      </c>
      <c r="G164" s="233" t="s">
        <v>149</v>
      </c>
      <c r="H164" s="234">
        <v>74.159999999999997</v>
      </c>
      <c r="I164" s="235"/>
      <c r="J164" s="236">
        <f>ROUND(I164*H164,2)</f>
        <v>0</v>
      </c>
      <c r="K164" s="237"/>
      <c r="L164" s="238"/>
      <c r="M164" s="239" t="s">
        <v>1</v>
      </c>
      <c r="N164" s="240" t="s">
        <v>43</v>
      </c>
      <c r="O164" s="88"/>
      <c r="P164" s="226">
        <f>O164*H164</f>
        <v>0</v>
      </c>
      <c r="Q164" s="226">
        <v>0.32286999999999999</v>
      </c>
      <c r="R164" s="226">
        <f>Q164*H164</f>
        <v>23.944039199999999</v>
      </c>
      <c r="S164" s="226">
        <v>0</v>
      </c>
      <c r="T164" s="22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8" t="s">
        <v>181</v>
      </c>
      <c r="AT164" s="228" t="s">
        <v>178</v>
      </c>
      <c r="AU164" s="228" t="s">
        <v>88</v>
      </c>
      <c r="AY164" s="14" t="s">
        <v>133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4" t="s">
        <v>86</v>
      </c>
      <c r="BK164" s="229">
        <f>ROUND(I164*H164,2)</f>
        <v>0</v>
      </c>
      <c r="BL164" s="14" t="s">
        <v>140</v>
      </c>
      <c r="BM164" s="228" t="s">
        <v>350</v>
      </c>
    </row>
    <row r="165" s="2" customFormat="1" ht="33" customHeight="1">
      <c r="A165" s="35"/>
      <c r="B165" s="36"/>
      <c r="C165" s="216" t="s">
        <v>355</v>
      </c>
      <c r="D165" s="216" t="s">
        <v>136</v>
      </c>
      <c r="E165" s="217" t="s">
        <v>356</v>
      </c>
      <c r="F165" s="218" t="s">
        <v>357</v>
      </c>
      <c r="G165" s="219" t="s">
        <v>236</v>
      </c>
      <c r="H165" s="220">
        <v>241.30000000000001</v>
      </c>
      <c r="I165" s="221"/>
      <c r="J165" s="222">
        <f>ROUND(I165*H165,2)</f>
        <v>0</v>
      </c>
      <c r="K165" s="223"/>
      <c r="L165" s="41"/>
      <c r="M165" s="224" t="s">
        <v>1</v>
      </c>
      <c r="N165" s="225" t="s">
        <v>43</v>
      </c>
      <c r="O165" s="88"/>
      <c r="P165" s="226">
        <f>O165*H165</f>
        <v>0</v>
      </c>
      <c r="Q165" s="226">
        <v>0.1295</v>
      </c>
      <c r="R165" s="226">
        <f>Q165*H165</f>
        <v>31.248350000000002</v>
      </c>
      <c r="S165" s="226">
        <v>0</v>
      </c>
      <c r="T165" s="22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8" t="s">
        <v>140</v>
      </c>
      <c r="AT165" s="228" t="s">
        <v>136</v>
      </c>
      <c r="AU165" s="228" t="s">
        <v>88</v>
      </c>
      <c r="AY165" s="14" t="s">
        <v>133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4" t="s">
        <v>86</v>
      </c>
      <c r="BK165" s="229">
        <f>ROUND(I165*H165,2)</f>
        <v>0</v>
      </c>
      <c r="BL165" s="14" t="s">
        <v>140</v>
      </c>
      <c r="BM165" s="228" t="s">
        <v>358</v>
      </c>
    </row>
    <row r="166" s="2" customFormat="1" ht="16.5" customHeight="1">
      <c r="A166" s="35"/>
      <c r="B166" s="36"/>
      <c r="C166" s="230" t="s">
        <v>305</v>
      </c>
      <c r="D166" s="230" t="s">
        <v>178</v>
      </c>
      <c r="E166" s="231" t="s">
        <v>364</v>
      </c>
      <c r="F166" s="232" t="s">
        <v>365</v>
      </c>
      <c r="G166" s="233" t="s">
        <v>236</v>
      </c>
      <c r="H166" s="234">
        <v>245.96000000000001</v>
      </c>
      <c r="I166" s="235"/>
      <c r="J166" s="236">
        <f>ROUND(I166*H166,2)</f>
        <v>0</v>
      </c>
      <c r="K166" s="237"/>
      <c r="L166" s="238"/>
      <c r="M166" s="239" t="s">
        <v>1</v>
      </c>
      <c r="N166" s="240" t="s">
        <v>43</v>
      </c>
      <c r="O166" s="88"/>
      <c r="P166" s="226">
        <f>O166*H166</f>
        <v>0</v>
      </c>
      <c r="Q166" s="226">
        <v>0.0258</v>
      </c>
      <c r="R166" s="226">
        <f>Q166*H166</f>
        <v>6.3457680000000005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181</v>
      </c>
      <c r="AT166" s="228" t="s">
        <v>178</v>
      </c>
      <c r="AU166" s="228" t="s">
        <v>88</v>
      </c>
      <c r="AY166" s="14" t="s">
        <v>133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86</v>
      </c>
      <c r="BK166" s="229">
        <f>ROUND(I166*H166,2)</f>
        <v>0</v>
      </c>
      <c r="BL166" s="14" t="s">
        <v>140</v>
      </c>
      <c r="BM166" s="228" t="s">
        <v>521</v>
      </c>
    </row>
    <row r="167" s="2" customFormat="1" ht="24.15" customHeight="1">
      <c r="A167" s="35"/>
      <c r="B167" s="36"/>
      <c r="C167" s="230" t="s">
        <v>309</v>
      </c>
      <c r="D167" s="230" t="s">
        <v>178</v>
      </c>
      <c r="E167" s="231" t="s">
        <v>522</v>
      </c>
      <c r="F167" s="232" t="s">
        <v>523</v>
      </c>
      <c r="G167" s="233" t="s">
        <v>236</v>
      </c>
      <c r="H167" s="234">
        <v>19.469999999999999</v>
      </c>
      <c r="I167" s="235"/>
      <c r="J167" s="236">
        <f>ROUND(I167*H167,2)</f>
        <v>0</v>
      </c>
      <c r="K167" s="237"/>
      <c r="L167" s="238"/>
      <c r="M167" s="239" t="s">
        <v>1</v>
      </c>
      <c r="N167" s="240" t="s">
        <v>43</v>
      </c>
      <c r="O167" s="88"/>
      <c r="P167" s="226">
        <f>O167*H167</f>
        <v>0</v>
      </c>
      <c r="Q167" s="226">
        <v>0.048300000000000003</v>
      </c>
      <c r="R167" s="226">
        <f>Q167*H167</f>
        <v>0.94040100000000004</v>
      </c>
      <c r="S167" s="226">
        <v>0</v>
      </c>
      <c r="T167" s="22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8" t="s">
        <v>181</v>
      </c>
      <c r="AT167" s="228" t="s">
        <v>178</v>
      </c>
      <c r="AU167" s="228" t="s">
        <v>88</v>
      </c>
      <c r="AY167" s="14" t="s">
        <v>133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4" t="s">
        <v>86</v>
      </c>
      <c r="BK167" s="229">
        <f>ROUND(I167*H167,2)</f>
        <v>0</v>
      </c>
      <c r="BL167" s="14" t="s">
        <v>140</v>
      </c>
      <c r="BM167" s="228" t="s">
        <v>524</v>
      </c>
    </row>
    <row r="168" s="2" customFormat="1" ht="24.15" customHeight="1">
      <c r="A168" s="35"/>
      <c r="B168" s="36"/>
      <c r="C168" s="216" t="s">
        <v>375</v>
      </c>
      <c r="D168" s="216" t="s">
        <v>136</v>
      </c>
      <c r="E168" s="217" t="s">
        <v>376</v>
      </c>
      <c r="F168" s="218" t="s">
        <v>377</v>
      </c>
      <c r="G168" s="219" t="s">
        <v>236</v>
      </c>
      <c r="H168" s="220">
        <v>10.5</v>
      </c>
      <c r="I168" s="221"/>
      <c r="J168" s="222">
        <f>ROUND(I168*H168,2)</f>
        <v>0</v>
      </c>
      <c r="K168" s="223"/>
      <c r="L168" s="41"/>
      <c r="M168" s="224" t="s">
        <v>1</v>
      </c>
      <c r="N168" s="225" t="s">
        <v>43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140</v>
      </c>
      <c r="AT168" s="228" t="s">
        <v>136</v>
      </c>
      <c r="AU168" s="228" t="s">
        <v>88</v>
      </c>
      <c r="AY168" s="14" t="s">
        <v>133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86</v>
      </c>
      <c r="BK168" s="229">
        <f>ROUND(I168*H168,2)</f>
        <v>0</v>
      </c>
      <c r="BL168" s="14" t="s">
        <v>140</v>
      </c>
      <c r="BM168" s="228" t="s">
        <v>378</v>
      </c>
    </row>
    <row r="169" s="2" customFormat="1" ht="24.15" customHeight="1">
      <c r="A169" s="35"/>
      <c r="B169" s="36"/>
      <c r="C169" s="216" t="s">
        <v>379</v>
      </c>
      <c r="D169" s="216" t="s">
        <v>136</v>
      </c>
      <c r="E169" s="217" t="s">
        <v>380</v>
      </c>
      <c r="F169" s="218" t="s">
        <v>381</v>
      </c>
      <c r="G169" s="219" t="s">
        <v>236</v>
      </c>
      <c r="H169" s="220">
        <v>10.5</v>
      </c>
      <c r="I169" s="221"/>
      <c r="J169" s="222">
        <f>ROUND(I169*H169,2)</f>
        <v>0</v>
      </c>
      <c r="K169" s="223"/>
      <c r="L169" s="41"/>
      <c r="M169" s="224" t="s">
        <v>1</v>
      </c>
      <c r="N169" s="225" t="s">
        <v>43</v>
      </c>
      <c r="O169" s="88"/>
      <c r="P169" s="226">
        <f>O169*H169</f>
        <v>0</v>
      </c>
      <c r="Q169" s="226">
        <v>6.0000000000000002E-05</v>
      </c>
      <c r="R169" s="226">
        <f>Q169*H169</f>
        <v>0.00063000000000000003</v>
      </c>
      <c r="S169" s="226">
        <v>0</v>
      </c>
      <c r="T169" s="22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140</v>
      </c>
      <c r="AT169" s="228" t="s">
        <v>136</v>
      </c>
      <c r="AU169" s="228" t="s">
        <v>88</v>
      </c>
      <c r="AY169" s="14" t="s">
        <v>133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86</v>
      </c>
      <c r="BK169" s="229">
        <f>ROUND(I169*H169,2)</f>
        <v>0</v>
      </c>
      <c r="BL169" s="14" t="s">
        <v>140</v>
      </c>
      <c r="BM169" s="228" t="s">
        <v>382</v>
      </c>
    </row>
    <row r="170" s="12" customFormat="1" ht="22.8" customHeight="1">
      <c r="A170" s="12"/>
      <c r="B170" s="200"/>
      <c r="C170" s="201"/>
      <c r="D170" s="202" t="s">
        <v>77</v>
      </c>
      <c r="E170" s="214" t="s">
        <v>181</v>
      </c>
      <c r="F170" s="214" t="s">
        <v>383</v>
      </c>
      <c r="G170" s="201"/>
      <c r="H170" s="201"/>
      <c r="I170" s="204"/>
      <c r="J170" s="215">
        <f>BK170</f>
        <v>0</v>
      </c>
      <c r="K170" s="201"/>
      <c r="L170" s="206"/>
      <c r="M170" s="207"/>
      <c r="N170" s="208"/>
      <c r="O170" s="208"/>
      <c r="P170" s="209">
        <f>SUM(P171:P172)</f>
        <v>0</v>
      </c>
      <c r="Q170" s="208"/>
      <c r="R170" s="209">
        <f>SUM(R171:R172)</f>
        <v>0.97055999999999998</v>
      </c>
      <c r="S170" s="208"/>
      <c r="T170" s="210">
        <f>SUM(T171:T172)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1" t="s">
        <v>86</v>
      </c>
      <c r="AT170" s="212" t="s">
        <v>77</v>
      </c>
      <c r="AU170" s="212" t="s">
        <v>86</v>
      </c>
      <c r="AY170" s="211" t="s">
        <v>133</v>
      </c>
      <c r="BK170" s="213">
        <f>SUM(BK171:BK172)</f>
        <v>0</v>
      </c>
    </row>
    <row r="171" s="2" customFormat="1" ht="24.15" customHeight="1">
      <c r="A171" s="35"/>
      <c r="B171" s="36"/>
      <c r="C171" s="216" t="s">
        <v>313</v>
      </c>
      <c r="D171" s="216" t="s">
        <v>136</v>
      </c>
      <c r="E171" s="217" t="s">
        <v>385</v>
      </c>
      <c r="F171" s="218" t="s">
        <v>386</v>
      </c>
      <c r="G171" s="219" t="s">
        <v>139</v>
      </c>
      <c r="H171" s="220">
        <v>2</v>
      </c>
      <c r="I171" s="221"/>
      <c r="J171" s="222">
        <f>ROUND(I171*H171,2)</f>
        <v>0</v>
      </c>
      <c r="K171" s="223"/>
      <c r="L171" s="41"/>
      <c r="M171" s="224" t="s">
        <v>1</v>
      </c>
      <c r="N171" s="225" t="s">
        <v>43</v>
      </c>
      <c r="O171" s="88"/>
      <c r="P171" s="226">
        <f>O171*H171</f>
        <v>0</v>
      </c>
      <c r="Q171" s="226">
        <v>0.32973999999999998</v>
      </c>
      <c r="R171" s="226">
        <f>Q171*H171</f>
        <v>0.65947999999999996</v>
      </c>
      <c r="S171" s="226">
        <v>0</v>
      </c>
      <c r="T171" s="22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8" t="s">
        <v>140</v>
      </c>
      <c r="AT171" s="228" t="s">
        <v>136</v>
      </c>
      <c r="AU171" s="228" t="s">
        <v>88</v>
      </c>
      <c r="AY171" s="14" t="s">
        <v>133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4" t="s">
        <v>86</v>
      </c>
      <c r="BK171" s="229">
        <f>ROUND(I171*H171,2)</f>
        <v>0</v>
      </c>
      <c r="BL171" s="14" t="s">
        <v>140</v>
      </c>
      <c r="BM171" s="228" t="s">
        <v>525</v>
      </c>
    </row>
    <row r="172" s="2" customFormat="1" ht="33" customHeight="1">
      <c r="A172" s="35"/>
      <c r="B172" s="36"/>
      <c r="C172" s="216" t="s">
        <v>388</v>
      </c>
      <c r="D172" s="216" t="s">
        <v>136</v>
      </c>
      <c r="E172" s="217" t="s">
        <v>389</v>
      </c>
      <c r="F172" s="218" t="s">
        <v>390</v>
      </c>
      <c r="G172" s="219" t="s">
        <v>139</v>
      </c>
      <c r="H172" s="220">
        <v>1</v>
      </c>
      <c r="I172" s="221"/>
      <c r="J172" s="222">
        <f>ROUND(I172*H172,2)</f>
        <v>0</v>
      </c>
      <c r="K172" s="223"/>
      <c r="L172" s="41"/>
      <c r="M172" s="224" t="s">
        <v>1</v>
      </c>
      <c r="N172" s="225" t="s">
        <v>43</v>
      </c>
      <c r="O172" s="88"/>
      <c r="P172" s="226">
        <f>O172*H172</f>
        <v>0</v>
      </c>
      <c r="Q172" s="226">
        <v>0.31108000000000002</v>
      </c>
      <c r="R172" s="226">
        <f>Q172*H172</f>
        <v>0.31108000000000002</v>
      </c>
      <c r="S172" s="226">
        <v>0</v>
      </c>
      <c r="T172" s="22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140</v>
      </c>
      <c r="AT172" s="228" t="s">
        <v>136</v>
      </c>
      <c r="AU172" s="228" t="s">
        <v>88</v>
      </c>
      <c r="AY172" s="14" t="s">
        <v>133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86</v>
      </c>
      <c r="BK172" s="229">
        <f>ROUND(I172*H172,2)</f>
        <v>0</v>
      </c>
      <c r="BL172" s="14" t="s">
        <v>140</v>
      </c>
      <c r="BM172" s="228" t="s">
        <v>391</v>
      </c>
    </row>
    <row r="173" s="12" customFormat="1" ht="22.8" customHeight="1">
      <c r="A173" s="12"/>
      <c r="B173" s="200"/>
      <c r="C173" s="201"/>
      <c r="D173" s="202" t="s">
        <v>77</v>
      </c>
      <c r="E173" s="214" t="s">
        <v>392</v>
      </c>
      <c r="F173" s="214" t="s">
        <v>393</v>
      </c>
      <c r="G173" s="201"/>
      <c r="H173" s="201"/>
      <c r="I173" s="204"/>
      <c r="J173" s="215">
        <f>BK173</f>
        <v>0</v>
      </c>
      <c r="K173" s="201"/>
      <c r="L173" s="206"/>
      <c r="M173" s="207"/>
      <c r="N173" s="208"/>
      <c r="O173" s="208"/>
      <c r="P173" s="209">
        <f>SUM(P174:P175)</f>
        <v>0</v>
      </c>
      <c r="Q173" s="208"/>
      <c r="R173" s="209">
        <f>SUM(R174:R175)</f>
        <v>0.020279999999999999</v>
      </c>
      <c r="S173" s="208"/>
      <c r="T173" s="210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1" t="s">
        <v>86</v>
      </c>
      <c r="AT173" s="212" t="s">
        <v>77</v>
      </c>
      <c r="AU173" s="212" t="s">
        <v>86</v>
      </c>
      <c r="AY173" s="211" t="s">
        <v>133</v>
      </c>
      <c r="BK173" s="213">
        <f>SUM(BK174:BK175)</f>
        <v>0</v>
      </c>
    </row>
    <row r="174" s="2" customFormat="1" ht="16.5" customHeight="1">
      <c r="A174" s="35"/>
      <c r="B174" s="36"/>
      <c r="C174" s="216" t="s">
        <v>367</v>
      </c>
      <c r="D174" s="216" t="s">
        <v>136</v>
      </c>
      <c r="E174" s="217" t="s">
        <v>427</v>
      </c>
      <c r="F174" s="218" t="s">
        <v>428</v>
      </c>
      <c r="G174" s="219" t="s">
        <v>236</v>
      </c>
      <c r="H174" s="220">
        <v>25</v>
      </c>
      <c r="I174" s="221"/>
      <c r="J174" s="222">
        <f>ROUND(I174*H174,2)</f>
        <v>0</v>
      </c>
      <c r="K174" s="223"/>
      <c r="L174" s="41"/>
      <c r="M174" s="224" t="s">
        <v>1</v>
      </c>
      <c r="N174" s="225" t="s">
        <v>43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140</v>
      </c>
      <c r="AT174" s="228" t="s">
        <v>136</v>
      </c>
      <c r="AU174" s="228" t="s">
        <v>88</v>
      </c>
      <c r="AY174" s="14" t="s">
        <v>133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86</v>
      </c>
      <c r="BK174" s="229">
        <f>ROUND(I174*H174,2)</f>
        <v>0</v>
      </c>
      <c r="BL174" s="14" t="s">
        <v>140</v>
      </c>
      <c r="BM174" s="228" t="s">
        <v>526</v>
      </c>
    </row>
    <row r="175" s="2" customFormat="1" ht="24.15" customHeight="1">
      <c r="A175" s="35"/>
      <c r="B175" s="36"/>
      <c r="C175" s="230" t="s">
        <v>275</v>
      </c>
      <c r="D175" s="230" t="s">
        <v>178</v>
      </c>
      <c r="E175" s="231" t="s">
        <v>431</v>
      </c>
      <c r="F175" s="232" t="s">
        <v>432</v>
      </c>
      <c r="G175" s="233" t="s">
        <v>236</v>
      </c>
      <c r="H175" s="234">
        <v>26</v>
      </c>
      <c r="I175" s="235"/>
      <c r="J175" s="236">
        <f>ROUND(I175*H175,2)</f>
        <v>0</v>
      </c>
      <c r="K175" s="237"/>
      <c r="L175" s="238"/>
      <c r="M175" s="239" t="s">
        <v>1</v>
      </c>
      <c r="N175" s="240" t="s">
        <v>43</v>
      </c>
      <c r="O175" s="88"/>
      <c r="P175" s="226">
        <f>O175*H175</f>
        <v>0</v>
      </c>
      <c r="Q175" s="226">
        <v>0.00077999999999999999</v>
      </c>
      <c r="R175" s="226">
        <f>Q175*H175</f>
        <v>0.020279999999999999</v>
      </c>
      <c r="S175" s="226">
        <v>0</v>
      </c>
      <c r="T175" s="22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8" t="s">
        <v>181</v>
      </c>
      <c r="AT175" s="228" t="s">
        <v>178</v>
      </c>
      <c r="AU175" s="228" t="s">
        <v>88</v>
      </c>
      <c r="AY175" s="14" t="s">
        <v>133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4" t="s">
        <v>86</v>
      </c>
      <c r="BK175" s="229">
        <f>ROUND(I175*H175,2)</f>
        <v>0</v>
      </c>
      <c r="BL175" s="14" t="s">
        <v>140</v>
      </c>
      <c r="BM175" s="228" t="s">
        <v>527</v>
      </c>
    </row>
    <row r="176" s="12" customFormat="1" ht="22.8" customHeight="1">
      <c r="A176" s="12"/>
      <c r="B176" s="200"/>
      <c r="C176" s="201"/>
      <c r="D176" s="202" t="s">
        <v>77</v>
      </c>
      <c r="E176" s="214" t="s">
        <v>434</v>
      </c>
      <c r="F176" s="214" t="s">
        <v>435</v>
      </c>
      <c r="G176" s="201"/>
      <c r="H176" s="201"/>
      <c r="I176" s="204"/>
      <c r="J176" s="215">
        <f>BK176</f>
        <v>0</v>
      </c>
      <c r="K176" s="201"/>
      <c r="L176" s="206"/>
      <c r="M176" s="207"/>
      <c r="N176" s="208"/>
      <c r="O176" s="208"/>
      <c r="P176" s="209">
        <f>SUM(P177:P183)</f>
        <v>0</v>
      </c>
      <c r="Q176" s="208"/>
      <c r="R176" s="209">
        <f>SUM(R177:R183)</f>
        <v>0</v>
      </c>
      <c r="S176" s="208"/>
      <c r="T176" s="210">
        <f>SUM(T177:T183)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1" t="s">
        <v>86</v>
      </c>
      <c r="AT176" s="212" t="s">
        <v>77</v>
      </c>
      <c r="AU176" s="212" t="s">
        <v>86</v>
      </c>
      <c r="AY176" s="211" t="s">
        <v>133</v>
      </c>
      <c r="BK176" s="213">
        <f>SUM(BK177:BK183)</f>
        <v>0</v>
      </c>
    </row>
    <row r="177" s="2" customFormat="1" ht="21.75" customHeight="1">
      <c r="A177" s="35"/>
      <c r="B177" s="36"/>
      <c r="C177" s="216" t="s">
        <v>325</v>
      </c>
      <c r="D177" s="216" t="s">
        <v>136</v>
      </c>
      <c r="E177" s="217" t="s">
        <v>437</v>
      </c>
      <c r="F177" s="218" t="s">
        <v>438</v>
      </c>
      <c r="G177" s="219" t="s">
        <v>171</v>
      </c>
      <c r="H177" s="220">
        <v>433.54199999999997</v>
      </c>
      <c r="I177" s="221"/>
      <c r="J177" s="222">
        <f>ROUND(I177*H177,2)</f>
        <v>0</v>
      </c>
      <c r="K177" s="223"/>
      <c r="L177" s="41"/>
      <c r="M177" s="224" t="s">
        <v>1</v>
      </c>
      <c r="N177" s="225" t="s">
        <v>43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8" t="s">
        <v>140</v>
      </c>
      <c r="AT177" s="228" t="s">
        <v>136</v>
      </c>
      <c r="AU177" s="228" t="s">
        <v>88</v>
      </c>
      <c r="AY177" s="14" t="s">
        <v>133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4" t="s">
        <v>86</v>
      </c>
      <c r="BK177" s="229">
        <f>ROUND(I177*H177,2)</f>
        <v>0</v>
      </c>
      <c r="BL177" s="14" t="s">
        <v>140</v>
      </c>
      <c r="BM177" s="228" t="s">
        <v>528</v>
      </c>
    </row>
    <row r="178" s="2" customFormat="1" ht="24.15" customHeight="1">
      <c r="A178" s="35"/>
      <c r="B178" s="36"/>
      <c r="C178" s="216" t="s">
        <v>440</v>
      </c>
      <c r="D178" s="216" t="s">
        <v>136</v>
      </c>
      <c r="E178" s="217" t="s">
        <v>441</v>
      </c>
      <c r="F178" s="218" t="s">
        <v>442</v>
      </c>
      <c r="G178" s="219" t="s">
        <v>171</v>
      </c>
      <c r="H178" s="220">
        <v>2167.71</v>
      </c>
      <c r="I178" s="221"/>
      <c r="J178" s="222">
        <f>ROUND(I178*H178,2)</f>
        <v>0</v>
      </c>
      <c r="K178" s="223"/>
      <c r="L178" s="41"/>
      <c r="M178" s="224" t="s">
        <v>1</v>
      </c>
      <c r="N178" s="225" t="s">
        <v>43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140</v>
      </c>
      <c r="AT178" s="228" t="s">
        <v>136</v>
      </c>
      <c r="AU178" s="228" t="s">
        <v>88</v>
      </c>
      <c r="AY178" s="14" t="s">
        <v>133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86</v>
      </c>
      <c r="BK178" s="229">
        <f>ROUND(I178*H178,2)</f>
        <v>0</v>
      </c>
      <c r="BL178" s="14" t="s">
        <v>140</v>
      </c>
      <c r="BM178" s="228" t="s">
        <v>443</v>
      </c>
    </row>
    <row r="179" s="2" customFormat="1" ht="16.5" customHeight="1">
      <c r="A179" s="35"/>
      <c r="B179" s="36"/>
      <c r="C179" s="216" t="s">
        <v>529</v>
      </c>
      <c r="D179" s="216" t="s">
        <v>136</v>
      </c>
      <c r="E179" s="217" t="s">
        <v>445</v>
      </c>
      <c r="F179" s="218" t="s">
        <v>446</v>
      </c>
      <c r="G179" s="219" t="s">
        <v>171</v>
      </c>
      <c r="H179" s="220">
        <v>43.414000000000001</v>
      </c>
      <c r="I179" s="221"/>
      <c r="J179" s="222">
        <f>ROUND(I179*H179,2)</f>
        <v>0</v>
      </c>
      <c r="K179" s="223"/>
      <c r="L179" s="41"/>
      <c r="M179" s="224" t="s">
        <v>1</v>
      </c>
      <c r="N179" s="225" t="s">
        <v>43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8" t="s">
        <v>140</v>
      </c>
      <c r="AT179" s="228" t="s">
        <v>136</v>
      </c>
      <c r="AU179" s="228" t="s">
        <v>88</v>
      </c>
      <c r="AY179" s="14" t="s">
        <v>133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4" t="s">
        <v>86</v>
      </c>
      <c r="BK179" s="229">
        <f>ROUND(I179*H179,2)</f>
        <v>0</v>
      </c>
      <c r="BL179" s="14" t="s">
        <v>140</v>
      </c>
      <c r="BM179" s="228" t="s">
        <v>530</v>
      </c>
    </row>
    <row r="180" s="2" customFormat="1" ht="24.15" customHeight="1">
      <c r="A180" s="35"/>
      <c r="B180" s="36"/>
      <c r="C180" s="216" t="s">
        <v>448</v>
      </c>
      <c r="D180" s="216" t="s">
        <v>136</v>
      </c>
      <c r="E180" s="217" t="s">
        <v>449</v>
      </c>
      <c r="F180" s="218" t="s">
        <v>450</v>
      </c>
      <c r="G180" s="219" t="s">
        <v>171</v>
      </c>
      <c r="H180" s="220">
        <v>217.06999999999999</v>
      </c>
      <c r="I180" s="221"/>
      <c r="J180" s="222">
        <f>ROUND(I180*H180,2)</f>
        <v>0</v>
      </c>
      <c r="K180" s="223"/>
      <c r="L180" s="41"/>
      <c r="M180" s="224" t="s">
        <v>1</v>
      </c>
      <c r="N180" s="225" t="s">
        <v>43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8" t="s">
        <v>140</v>
      </c>
      <c r="AT180" s="228" t="s">
        <v>136</v>
      </c>
      <c r="AU180" s="228" t="s">
        <v>88</v>
      </c>
      <c r="AY180" s="14" t="s">
        <v>133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4" t="s">
        <v>86</v>
      </c>
      <c r="BK180" s="229">
        <f>ROUND(I180*H180,2)</f>
        <v>0</v>
      </c>
      <c r="BL180" s="14" t="s">
        <v>140</v>
      </c>
      <c r="BM180" s="228" t="s">
        <v>451</v>
      </c>
    </row>
    <row r="181" s="2" customFormat="1" ht="37.8" customHeight="1">
      <c r="A181" s="35"/>
      <c r="B181" s="36"/>
      <c r="C181" s="216" t="s">
        <v>455</v>
      </c>
      <c r="D181" s="216" t="s">
        <v>136</v>
      </c>
      <c r="E181" s="217" t="s">
        <v>456</v>
      </c>
      <c r="F181" s="218" t="s">
        <v>457</v>
      </c>
      <c r="G181" s="219" t="s">
        <v>171</v>
      </c>
      <c r="H181" s="220">
        <v>7.5</v>
      </c>
      <c r="I181" s="221"/>
      <c r="J181" s="222">
        <f>ROUND(I181*H181,2)</f>
        <v>0</v>
      </c>
      <c r="K181" s="223"/>
      <c r="L181" s="41"/>
      <c r="M181" s="224" t="s">
        <v>1</v>
      </c>
      <c r="N181" s="225" t="s">
        <v>43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8" t="s">
        <v>140</v>
      </c>
      <c r="AT181" s="228" t="s">
        <v>136</v>
      </c>
      <c r="AU181" s="228" t="s">
        <v>88</v>
      </c>
      <c r="AY181" s="14" t="s">
        <v>133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4" t="s">
        <v>86</v>
      </c>
      <c r="BK181" s="229">
        <f>ROUND(I181*H181,2)</f>
        <v>0</v>
      </c>
      <c r="BL181" s="14" t="s">
        <v>140</v>
      </c>
      <c r="BM181" s="228" t="s">
        <v>458</v>
      </c>
    </row>
    <row r="182" s="2" customFormat="1" ht="44.25" customHeight="1">
      <c r="A182" s="35"/>
      <c r="B182" s="36"/>
      <c r="C182" s="216" t="s">
        <v>459</v>
      </c>
      <c r="D182" s="216" t="s">
        <v>136</v>
      </c>
      <c r="E182" s="217" t="s">
        <v>460</v>
      </c>
      <c r="F182" s="218" t="s">
        <v>461</v>
      </c>
      <c r="G182" s="219" t="s">
        <v>171</v>
      </c>
      <c r="H182" s="220">
        <v>433.54199999999997</v>
      </c>
      <c r="I182" s="221"/>
      <c r="J182" s="222">
        <f>ROUND(I182*H182,2)</f>
        <v>0</v>
      </c>
      <c r="K182" s="223"/>
      <c r="L182" s="41"/>
      <c r="M182" s="224" t="s">
        <v>1</v>
      </c>
      <c r="N182" s="225" t="s">
        <v>43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8" t="s">
        <v>140</v>
      </c>
      <c r="AT182" s="228" t="s">
        <v>136</v>
      </c>
      <c r="AU182" s="228" t="s">
        <v>88</v>
      </c>
      <c r="AY182" s="14" t="s">
        <v>133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4" t="s">
        <v>86</v>
      </c>
      <c r="BK182" s="229">
        <f>ROUND(I182*H182,2)</f>
        <v>0</v>
      </c>
      <c r="BL182" s="14" t="s">
        <v>140</v>
      </c>
      <c r="BM182" s="228" t="s">
        <v>462</v>
      </c>
    </row>
    <row r="183" s="2" customFormat="1" ht="44.25" customHeight="1">
      <c r="A183" s="35"/>
      <c r="B183" s="36"/>
      <c r="C183" s="216" t="s">
        <v>463</v>
      </c>
      <c r="D183" s="216" t="s">
        <v>136</v>
      </c>
      <c r="E183" s="217" t="s">
        <v>464</v>
      </c>
      <c r="F183" s="218" t="s">
        <v>465</v>
      </c>
      <c r="G183" s="219" t="s">
        <v>171</v>
      </c>
      <c r="H183" s="220">
        <v>2.2149999999999999</v>
      </c>
      <c r="I183" s="221"/>
      <c r="J183" s="222">
        <f>ROUND(I183*H183,2)</f>
        <v>0</v>
      </c>
      <c r="K183" s="223"/>
      <c r="L183" s="41"/>
      <c r="M183" s="224" t="s">
        <v>1</v>
      </c>
      <c r="N183" s="225" t="s">
        <v>43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8" t="s">
        <v>140</v>
      </c>
      <c r="AT183" s="228" t="s">
        <v>136</v>
      </c>
      <c r="AU183" s="228" t="s">
        <v>88</v>
      </c>
      <c r="AY183" s="14" t="s">
        <v>133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4" t="s">
        <v>86</v>
      </c>
      <c r="BK183" s="229">
        <f>ROUND(I183*H183,2)</f>
        <v>0</v>
      </c>
      <c r="BL183" s="14" t="s">
        <v>140</v>
      </c>
      <c r="BM183" s="228" t="s">
        <v>466</v>
      </c>
    </row>
    <row r="184" s="12" customFormat="1" ht="22.8" customHeight="1">
      <c r="A184" s="12"/>
      <c r="B184" s="200"/>
      <c r="C184" s="201"/>
      <c r="D184" s="202" t="s">
        <v>77</v>
      </c>
      <c r="E184" s="214" t="s">
        <v>467</v>
      </c>
      <c r="F184" s="214" t="s">
        <v>468</v>
      </c>
      <c r="G184" s="201"/>
      <c r="H184" s="201"/>
      <c r="I184" s="204"/>
      <c r="J184" s="215">
        <f>BK184</f>
        <v>0</v>
      </c>
      <c r="K184" s="201"/>
      <c r="L184" s="206"/>
      <c r="M184" s="207"/>
      <c r="N184" s="208"/>
      <c r="O184" s="208"/>
      <c r="P184" s="209">
        <f>P185</f>
        <v>0</v>
      </c>
      <c r="Q184" s="208"/>
      <c r="R184" s="209">
        <f>R185</f>
        <v>0</v>
      </c>
      <c r="S184" s="208"/>
      <c r="T184" s="210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1" t="s">
        <v>86</v>
      </c>
      <c r="AT184" s="212" t="s">
        <v>77</v>
      </c>
      <c r="AU184" s="212" t="s">
        <v>86</v>
      </c>
      <c r="AY184" s="211" t="s">
        <v>133</v>
      </c>
      <c r="BK184" s="213">
        <f>BK185</f>
        <v>0</v>
      </c>
    </row>
    <row r="185" s="2" customFormat="1" ht="33" customHeight="1">
      <c r="A185" s="35"/>
      <c r="B185" s="36"/>
      <c r="C185" s="216" t="s">
        <v>531</v>
      </c>
      <c r="D185" s="216" t="s">
        <v>136</v>
      </c>
      <c r="E185" s="217" t="s">
        <v>470</v>
      </c>
      <c r="F185" s="218" t="s">
        <v>471</v>
      </c>
      <c r="G185" s="219" t="s">
        <v>171</v>
      </c>
      <c r="H185" s="220">
        <v>695.40800000000002</v>
      </c>
      <c r="I185" s="221"/>
      <c r="J185" s="222">
        <f>ROUND(I185*H185,2)</f>
        <v>0</v>
      </c>
      <c r="K185" s="223"/>
      <c r="L185" s="41"/>
      <c r="M185" s="224" t="s">
        <v>1</v>
      </c>
      <c r="N185" s="225" t="s">
        <v>43</v>
      </c>
      <c r="O185" s="88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8" t="s">
        <v>140</v>
      </c>
      <c r="AT185" s="228" t="s">
        <v>136</v>
      </c>
      <c r="AU185" s="228" t="s">
        <v>88</v>
      </c>
      <c r="AY185" s="14" t="s">
        <v>133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4" t="s">
        <v>86</v>
      </c>
      <c r="BK185" s="229">
        <f>ROUND(I185*H185,2)</f>
        <v>0</v>
      </c>
      <c r="BL185" s="14" t="s">
        <v>140</v>
      </c>
      <c r="BM185" s="228" t="s">
        <v>532</v>
      </c>
    </row>
    <row r="186" s="12" customFormat="1" ht="25.92" customHeight="1">
      <c r="A186" s="12"/>
      <c r="B186" s="200"/>
      <c r="C186" s="201"/>
      <c r="D186" s="202" t="s">
        <v>77</v>
      </c>
      <c r="E186" s="203" t="s">
        <v>473</v>
      </c>
      <c r="F186" s="203" t="s">
        <v>474</v>
      </c>
      <c r="G186" s="201"/>
      <c r="H186" s="201"/>
      <c r="I186" s="204"/>
      <c r="J186" s="205">
        <f>BK186</f>
        <v>0</v>
      </c>
      <c r="K186" s="201"/>
      <c r="L186" s="206"/>
      <c r="M186" s="207"/>
      <c r="N186" s="208"/>
      <c r="O186" s="208"/>
      <c r="P186" s="209">
        <f>P187</f>
        <v>0</v>
      </c>
      <c r="Q186" s="208"/>
      <c r="R186" s="209">
        <f>R187</f>
        <v>0.016064999999999999</v>
      </c>
      <c r="S186" s="208"/>
      <c r="T186" s="210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88</v>
      </c>
      <c r="AT186" s="212" t="s">
        <v>77</v>
      </c>
      <c r="AU186" s="212" t="s">
        <v>78</v>
      </c>
      <c r="AY186" s="211" t="s">
        <v>133</v>
      </c>
      <c r="BK186" s="213">
        <f>BK187</f>
        <v>0</v>
      </c>
    </row>
    <row r="187" s="12" customFormat="1" ht="22.8" customHeight="1">
      <c r="A187" s="12"/>
      <c r="B187" s="200"/>
      <c r="C187" s="201"/>
      <c r="D187" s="202" t="s">
        <v>77</v>
      </c>
      <c r="E187" s="214" t="s">
        <v>475</v>
      </c>
      <c r="F187" s="214" t="s">
        <v>476</v>
      </c>
      <c r="G187" s="201"/>
      <c r="H187" s="201"/>
      <c r="I187" s="204"/>
      <c r="J187" s="215">
        <f>BK187</f>
        <v>0</v>
      </c>
      <c r="K187" s="201"/>
      <c r="L187" s="206"/>
      <c r="M187" s="207"/>
      <c r="N187" s="208"/>
      <c r="O187" s="208"/>
      <c r="P187" s="209">
        <f>SUM(P188:P190)</f>
        <v>0</v>
      </c>
      <c r="Q187" s="208"/>
      <c r="R187" s="209">
        <f>SUM(R188:R190)</f>
        <v>0.016064999999999999</v>
      </c>
      <c r="S187" s="208"/>
      <c r="T187" s="210">
        <f>SUM(T188:T190)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1" t="s">
        <v>88</v>
      </c>
      <c r="AT187" s="212" t="s">
        <v>77</v>
      </c>
      <c r="AU187" s="212" t="s">
        <v>86</v>
      </c>
      <c r="AY187" s="211" t="s">
        <v>133</v>
      </c>
      <c r="BK187" s="213">
        <f>SUM(BK188:BK190)</f>
        <v>0</v>
      </c>
    </row>
    <row r="188" s="2" customFormat="1" ht="24.15" customHeight="1">
      <c r="A188" s="35"/>
      <c r="B188" s="36"/>
      <c r="C188" s="216" t="s">
        <v>477</v>
      </c>
      <c r="D188" s="216" t="s">
        <v>136</v>
      </c>
      <c r="E188" s="217" t="s">
        <v>478</v>
      </c>
      <c r="F188" s="218" t="s">
        <v>479</v>
      </c>
      <c r="G188" s="219" t="s">
        <v>149</v>
      </c>
      <c r="H188" s="220">
        <v>22.949999999999999</v>
      </c>
      <c r="I188" s="221"/>
      <c r="J188" s="222">
        <f>ROUND(I188*H188,2)</f>
        <v>0</v>
      </c>
      <c r="K188" s="223"/>
      <c r="L188" s="41"/>
      <c r="M188" s="224" t="s">
        <v>1</v>
      </c>
      <c r="N188" s="225" t="s">
        <v>43</v>
      </c>
      <c r="O188" s="88"/>
      <c r="P188" s="226">
        <f>O188*H188</f>
        <v>0</v>
      </c>
      <c r="Q188" s="226">
        <v>4.0000000000000003E-05</v>
      </c>
      <c r="R188" s="226">
        <f>Q188*H188</f>
        <v>0.00091800000000000009</v>
      </c>
      <c r="S188" s="226">
        <v>0</v>
      </c>
      <c r="T188" s="22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8" t="s">
        <v>242</v>
      </c>
      <c r="AT188" s="228" t="s">
        <v>136</v>
      </c>
      <c r="AU188" s="228" t="s">
        <v>88</v>
      </c>
      <c r="AY188" s="14" t="s">
        <v>133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4" t="s">
        <v>86</v>
      </c>
      <c r="BK188" s="229">
        <f>ROUND(I188*H188,2)</f>
        <v>0</v>
      </c>
      <c r="BL188" s="14" t="s">
        <v>242</v>
      </c>
      <c r="BM188" s="228" t="s">
        <v>480</v>
      </c>
    </row>
    <row r="189" s="2" customFormat="1" ht="24.15" customHeight="1">
      <c r="A189" s="35"/>
      <c r="B189" s="36"/>
      <c r="C189" s="230" t="s">
        <v>481</v>
      </c>
      <c r="D189" s="230" t="s">
        <v>178</v>
      </c>
      <c r="E189" s="231" t="s">
        <v>482</v>
      </c>
      <c r="F189" s="232" t="s">
        <v>483</v>
      </c>
      <c r="G189" s="233" t="s">
        <v>149</v>
      </c>
      <c r="H189" s="234">
        <v>30.294</v>
      </c>
      <c r="I189" s="235"/>
      <c r="J189" s="236">
        <f>ROUND(I189*H189,2)</f>
        <v>0</v>
      </c>
      <c r="K189" s="237"/>
      <c r="L189" s="238"/>
      <c r="M189" s="239" t="s">
        <v>1</v>
      </c>
      <c r="N189" s="240" t="s">
        <v>43</v>
      </c>
      <c r="O189" s="88"/>
      <c r="P189" s="226">
        <f>O189*H189</f>
        <v>0</v>
      </c>
      <c r="Q189" s="226">
        <v>0.00050000000000000001</v>
      </c>
      <c r="R189" s="226">
        <f>Q189*H189</f>
        <v>0.015147000000000001</v>
      </c>
      <c r="S189" s="226">
        <v>0</v>
      </c>
      <c r="T189" s="22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28" t="s">
        <v>484</v>
      </c>
      <c r="AT189" s="228" t="s">
        <v>178</v>
      </c>
      <c r="AU189" s="228" t="s">
        <v>88</v>
      </c>
      <c r="AY189" s="14" t="s">
        <v>133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4" t="s">
        <v>86</v>
      </c>
      <c r="BK189" s="229">
        <f>ROUND(I189*H189,2)</f>
        <v>0</v>
      </c>
      <c r="BL189" s="14" t="s">
        <v>242</v>
      </c>
      <c r="BM189" s="228" t="s">
        <v>485</v>
      </c>
    </row>
    <row r="190" s="2" customFormat="1" ht="24.15" customHeight="1">
      <c r="A190" s="35"/>
      <c r="B190" s="36"/>
      <c r="C190" s="216" t="s">
        <v>371</v>
      </c>
      <c r="D190" s="216" t="s">
        <v>136</v>
      </c>
      <c r="E190" s="217" t="s">
        <v>487</v>
      </c>
      <c r="F190" s="218" t="s">
        <v>488</v>
      </c>
      <c r="G190" s="219" t="s">
        <v>171</v>
      </c>
      <c r="H190" s="220">
        <v>0.016</v>
      </c>
      <c r="I190" s="221"/>
      <c r="J190" s="222">
        <f>ROUND(I190*H190,2)</f>
        <v>0</v>
      </c>
      <c r="K190" s="223"/>
      <c r="L190" s="41"/>
      <c r="M190" s="241" t="s">
        <v>1</v>
      </c>
      <c r="N190" s="242" t="s">
        <v>43</v>
      </c>
      <c r="O190" s="243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8" t="s">
        <v>242</v>
      </c>
      <c r="AT190" s="228" t="s">
        <v>136</v>
      </c>
      <c r="AU190" s="228" t="s">
        <v>88</v>
      </c>
      <c r="AY190" s="14" t="s">
        <v>133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4" t="s">
        <v>86</v>
      </c>
      <c r="BK190" s="229">
        <f>ROUND(I190*H190,2)</f>
        <v>0</v>
      </c>
      <c r="BL190" s="14" t="s">
        <v>242</v>
      </c>
      <c r="BM190" s="228" t="s">
        <v>533</v>
      </c>
    </row>
    <row r="191" s="2" customFormat="1" ht="6.96" customHeight="1">
      <c r="A191" s="35"/>
      <c r="B191" s="63"/>
      <c r="C191" s="64"/>
      <c r="D191" s="64"/>
      <c r="E191" s="64"/>
      <c r="F191" s="64"/>
      <c r="G191" s="64"/>
      <c r="H191" s="64"/>
      <c r="I191" s="64"/>
      <c r="J191" s="64"/>
      <c r="K191" s="64"/>
      <c r="L191" s="41"/>
      <c r="M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</row>
  </sheetData>
  <sheetProtection sheet="1" autoFilter="0" formatColumns="0" formatRows="0" objects="1" scenarios="1" spinCount="100000" saltValue="tCAOZ+r+pQVBkpk2QnTWWybWlw1Ook9ul+3CM8q7fv5amosalum6TPsld/B3ISecgYzcsJpM/uqebymGifzCjw==" hashValue="rjf+/nttn+itzvpiHtjdFAKvQxhxaaNrTG4fV/o4MWd0ORCY7s1jSpbbHzEu7gZBBVz+c0v6IciqTbVvCKFQEQ==" algorithmName="SHA-512" password="CC35"/>
  <autoFilter ref="C126:K190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94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88</v>
      </c>
    </row>
    <row r="4" s="1" customFormat="1" ht="24.96" customHeight="1">
      <c r="B4" s="17"/>
      <c r="D4" s="135" t="s">
        <v>98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Rekonstrukce ulice K Bytovkám a Liliová, Tuklaty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99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534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8. 9. 2022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35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36</v>
      </c>
      <c r="F24" s="35"/>
      <c r="G24" s="35"/>
      <c r="H24" s="35"/>
      <c r="I24" s="137" t="s">
        <v>28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ROUND(J125,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ROUND((SUM(BE125:BE185)),  2)</f>
        <v>0</v>
      </c>
      <c r="G33" s="35"/>
      <c r="H33" s="35"/>
      <c r="I33" s="152">
        <v>0.20999999999999999</v>
      </c>
      <c r="J33" s="151">
        <f>ROUND(((SUM(BE125:BE185))*I33),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ROUND((SUM(BF125:BF185)),  2)</f>
        <v>0</v>
      </c>
      <c r="G34" s="35"/>
      <c r="H34" s="35"/>
      <c r="I34" s="152">
        <v>0.14999999999999999</v>
      </c>
      <c r="J34" s="151">
        <f>ROUND(((SUM(BF125:BF185))*I34),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ROUND((SUM(BG125:BG185)),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ROUND((SUM(BH125:BH185)),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ROUND((SUM(BI125:BI185)),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101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Rekonstrukce ulice K Bytovkám a Liliová, Tuklaty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99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301 - K Bytovkám - Vodohospoádřské objekty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Tuklaty</v>
      </c>
      <c r="G89" s="37"/>
      <c r="H89" s="37"/>
      <c r="I89" s="29" t="s">
        <v>22</v>
      </c>
      <c r="J89" s="76" t="str">
        <f>IF(J12="","",J12)</f>
        <v>8. 9. 2022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Obec Tuklaty</v>
      </c>
      <c r="G91" s="37"/>
      <c r="H91" s="37"/>
      <c r="I91" s="29" t="s">
        <v>31</v>
      </c>
      <c r="J91" s="33" t="str">
        <f>E21</f>
        <v>TIMAO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Ing. Iveta Pelánová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102</v>
      </c>
      <c r="D94" s="173"/>
      <c r="E94" s="173"/>
      <c r="F94" s="173"/>
      <c r="G94" s="173"/>
      <c r="H94" s="173"/>
      <c r="I94" s="173"/>
      <c r="J94" s="174" t="s">
        <v>103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104</v>
      </c>
      <c r="D96" s="37"/>
      <c r="E96" s="37"/>
      <c r="F96" s="37"/>
      <c r="G96" s="37"/>
      <c r="H96" s="37"/>
      <c r="I96" s="37"/>
      <c r="J96" s="107">
        <f>J125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105</v>
      </c>
    </row>
    <row r="97" s="9" customFormat="1" ht="24.96" customHeight="1">
      <c r="A97" s="9"/>
      <c r="B97" s="176"/>
      <c r="C97" s="177"/>
      <c r="D97" s="178" t="s">
        <v>535</v>
      </c>
      <c r="E97" s="179"/>
      <c r="F97" s="179"/>
      <c r="G97" s="179"/>
      <c r="H97" s="179"/>
      <c r="I97" s="179"/>
      <c r="J97" s="180">
        <f>J126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6"/>
      <c r="C98" s="177"/>
      <c r="D98" s="178" t="s">
        <v>536</v>
      </c>
      <c r="E98" s="179"/>
      <c r="F98" s="179"/>
      <c r="G98" s="179"/>
      <c r="H98" s="179"/>
      <c r="I98" s="179"/>
      <c r="J98" s="180">
        <f>J145</f>
        <v>0</v>
      </c>
      <c r="K98" s="177"/>
      <c r="L98" s="18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6"/>
      <c r="C99" s="177"/>
      <c r="D99" s="178" t="s">
        <v>537</v>
      </c>
      <c r="E99" s="179"/>
      <c r="F99" s="179"/>
      <c r="G99" s="179"/>
      <c r="H99" s="179"/>
      <c r="I99" s="179"/>
      <c r="J99" s="180">
        <f>J148</f>
        <v>0</v>
      </c>
      <c r="K99" s="177"/>
      <c r="L99" s="18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76"/>
      <c r="C100" s="177"/>
      <c r="D100" s="178" t="s">
        <v>106</v>
      </c>
      <c r="E100" s="179"/>
      <c r="F100" s="179"/>
      <c r="G100" s="179"/>
      <c r="H100" s="179"/>
      <c r="I100" s="179"/>
      <c r="J100" s="180">
        <f>J157</f>
        <v>0</v>
      </c>
      <c r="K100" s="177"/>
      <c r="L100" s="18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2"/>
      <c r="C101" s="183"/>
      <c r="D101" s="184" t="s">
        <v>538</v>
      </c>
      <c r="E101" s="185"/>
      <c r="F101" s="185"/>
      <c r="G101" s="185"/>
      <c r="H101" s="185"/>
      <c r="I101" s="185"/>
      <c r="J101" s="186">
        <f>J158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2"/>
      <c r="C102" s="183"/>
      <c r="D102" s="184" t="s">
        <v>539</v>
      </c>
      <c r="E102" s="185"/>
      <c r="F102" s="185"/>
      <c r="G102" s="185"/>
      <c r="H102" s="185"/>
      <c r="I102" s="185"/>
      <c r="J102" s="186">
        <f>J162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2"/>
      <c r="C103" s="183"/>
      <c r="D103" s="184" t="s">
        <v>112</v>
      </c>
      <c r="E103" s="185"/>
      <c r="F103" s="185"/>
      <c r="G103" s="185"/>
      <c r="H103" s="185"/>
      <c r="I103" s="185"/>
      <c r="J103" s="186">
        <f>J164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2"/>
      <c r="C104" s="183"/>
      <c r="D104" s="184" t="s">
        <v>114</v>
      </c>
      <c r="E104" s="185"/>
      <c r="F104" s="185"/>
      <c r="G104" s="185"/>
      <c r="H104" s="185"/>
      <c r="I104" s="185"/>
      <c r="J104" s="186">
        <f>J177</f>
        <v>0</v>
      </c>
      <c r="K104" s="183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2"/>
      <c r="C105" s="183"/>
      <c r="D105" s="184" t="s">
        <v>115</v>
      </c>
      <c r="E105" s="185"/>
      <c r="F105" s="185"/>
      <c r="G105" s="185"/>
      <c r="H105" s="185"/>
      <c r="I105" s="185"/>
      <c r="J105" s="186">
        <f>J184</f>
        <v>0</v>
      </c>
      <c r="K105" s="183"/>
      <c r="L105" s="18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65"/>
      <c r="C111" s="66"/>
      <c r="D111" s="66"/>
      <c r="E111" s="66"/>
      <c r="F111" s="66"/>
      <c r="G111" s="66"/>
      <c r="H111" s="66"/>
      <c r="I111" s="66"/>
      <c r="J111" s="66"/>
      <c r="K111" s="66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118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16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71" t="str">
        <f>E7</f>
        <v>Rekonstrukce ulice K Bytovkám a Liliová, Tuklaty</v>
      </c>
      <c r="F115" s="29"/>
      <c r="G115" s="29"/>
      <c r="H115" s="29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99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3" t="str">
        <f>E9</f>
        <v>301 - K Bytovkám - Vodohospoádřské objekty</v>
      </c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20</v>
      </c>
      <c r="D119" s="37"/>
      <c r="E119" s="37"/>
      <c r="F119" s="24" t="str">
        <f>F12</f>
        <v>Tuklaty</v>
      </c>
      <c r="G119" s="37"/>
      <c r="H119" s="37"/>
      <c r="I119" s="29" t="s">
        <v>22</v>
      </c>
      <c r="J119" s="76" t="str">
        <f>IF(J12="","",J12)</f>
        <v>8. 9. 2022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24</v>
      </c>
      <c r="D121" s="37"/>
      <c r="E121" s="37"/>
      <c r="F121" s="24" t="str">
        <f>E15</f>
        <v>Obec Tuklaty</v>
      </c>
      <c r="G121" s="37"/>
      <c r="H121" s="37"/>
      <c r="I121" s="29" t="s">
        <v>31</v>
      </c>
      <c r="J121" s="33" t="str">
        <f>E21</f>
        <v>TIMAO s.r.o.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29</v>
      </c>
      <c r="D122" s="37"/>
      <c r="E122" s="37"/>
      <c r="F122" s="24" t="str">
        <f>IF(E18="","",E18)</f>
        <v>Vyplň údaj</v>
      </c>
      <c r="G122" s="37"/>
      <c r="H122" s="37"/>
      <c r="I122" s="29" t="s">
        <v>35</v>
      </c>
      <c r="J122" s="33" t="str">
        <f>E24</f>
        <v>Ing. Iveta Pelánová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88"/>
      <c r="B124" s="189"/>
      <c r="C124" s="190" t="s">
        <v>119</v>
      </c>
      <c r="D124" s="191" t="s">
        <v>63</v>
      </c>
      <c r="E124" s="191" t="s">
        <v>59</v>
      </c>
      <c r="F124" s="191" t="s">
        <v>60</v>
      </c>
      <c r="G124" s="191" t="s">
        <v>120</v>
      </c>
      <c r="H124" s="191" t="s">
        <v>121</v>
      </c>
      <c r="I124" s="191" t="s">
        <v>122</v>
      </c>
      <c r="J124" s="192" t="s">
        <v>103</v>
      </c>
      <c r="K124" s="193" t="s">
        <v>123</v>
      </c>
      <c r="L124" s="194"/>
      <c r="M124" s="97" t="s">
        <v>1</v>
      </c>
      <c r="N124" s="98" t="s">
        <v>42</v>
      </c>
      <c r="O124" s="98" t="s">
        <v>124</v>
      </c>
      <c r="P124" s="98" t="s">
        <v>125</v>
      </c>
      <c r="Q124" s="98" t="s">
        <v>126</v>
      </c>
      <c r="R124" s="98" t="s">
        <v>127</v>
      </c>
      <c r="S124" s="98" t="s">
        <v>128</v>
      </c>
      <c r="T124" s="99" t="s">
        <v>129</v>
      </c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</row>
    <row r="125" s="2" customFormat="1" ht="22.8" customHeight="1">
      <c r="A125" s="35"/>
      <c r="B125" s="36"/>
      <c r="C125" s="104" t="s">
        <v>130</v>
      </c>
      <c r="D125" s="37"/>
      <c r="E125" s="37"/>
      <c r="F125" s="37"/>
      <c r="G125" s="37"/>
      <c r="H125" s="37"/>
      <c r="I125" s="37"/>
      <c r="J125" s="195">
        <f>BK125</f>
        <v>0</v>
      </c>
      <c r="K125" s="37"/>
      <c r="L125" s="41"/>
      <c r="M125" s="100"/>
      <c r="N125" s="196"/>
      <c r="O125" s="101"/>
      <c r="P125" s="197">
        <f>P126+P145+P148+P157</f>
        <v>0</v>
      </c>
      <c r="Q125" s="101"/>
      <c r="R125" s="197">
        <f>R126+R145+R148+R157</f>
        <v>55.217659139999995</v>
      </c>
      <c r="S125" s="101"/>
      <c r="T125" s="198">
        <f>T126+T145+T148+T157</f>
        <v>2.6500000000000004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77</v>
      </c>
      <c r="AU125" s="14" t="s">
        <v>105</v>
      </c>
      <c r="BK125" s="199">
        <f>BK126+BK145+BK148+BK157</f>
        <v>0</v>
      </c>
    </row>
    <row r="126" s="12" customFormat="1" ht="25.92" customHeight="1">
      <c r="A126" s="12"/>
      <c r="B126" s="200"/>
      <c r="C126" s="201"/>
      <c r="D126" s="202" t="s">
        <v>77</v>
      </c>
      <c r="E126" s="203" t="s">
        <v>86</v>
      </c>
      <c r="F126" s="203" t="s">
        <v>134</v>
      </c>
      <c r="G126" s="201"/>
      <c r="H126" s="201"/>
      <c r="I126" s="204"/>
      <c r="J126" s="205">
        <f>BK126</f>
        <v>0</v>
      </c>
      <c r="K126" s="201"/>
      <c r="L126" s="206"/>
      <c r="M126" s="207"/>
      <c r="N126" s="208"/>
      <c r="O126" s="208"/>
      <c r="P126" s="209">
        <f>SUM(P127:P144)</f>
        <v>0</v>
      </c>
      <c r="Q126" s="208"/>
      <c r="R126" s="209">
        <f>SUM(R127:R144)</f>
        <v>23.793795199999998</v>
      </c>
      <c r="S126" s="208"/>
      <c r="T126" s="210">
        <f>SUM(T127:T144)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86</v>
      </c>
      <c r="AT126" s="212" t="s">
        <v>77</v>
      </c>
      <c r="AU126" s="212" t="s">
        <v>78</v>
      </c>
      <c r="AY126" s="211" t="s">
        <v>133</v>
      </c>
      <c r="BK126" s="213">
        <f>SUM(BK127:BK144)</f>
        <v>0</v>
      </c>
    </row>
    <row r="127" s="2" customFormat="1" ht="16.5" customHeight="1">
      <c r="A127" s="35"/>
      <c r="B127" s="36"/>
      <c r="C127" s="216" t="s">
        <v>343</v>
      </c>
      <c r="D127" s="216" t="s">
        <v>136</v>
      </c>
      <c r="E127" s="217" t="s">
        <v>540</v>
      </c>
      <c r="F127" s="218" t="s">
        <v>541</v>
      </c>
      <c r="G127" s="219" t="s">
        <v>236</v>
      </c>
      <c r="H127" s="220">
        <v>20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43</v>
      </c>
      <c r="O127" s="88"/>
      <c r="P127" s="226">
        <f>O127*H127</f>
        <v>0</v>
      </c>
      <c r="Q127" s="226">
        <v>0.0071900000000000002</v>
      </c>
      <c r="R127" s="226">
        <f>Q127*H127</f>
        <v>0.14380000000000001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140</v>
      </c>
      <c r="AT127" s="228" t="s">
        <v>136</v>
      </c>
      <c r="AU127" s="228" t="s">
        <v>86</v>
      </c>
      <c r="AY127" s="14" t="s">
        <v>133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86</v>
      </c>
      <c r="BK127" s="229">
        <f>ROUND(I127*H127,2)</f>
        <v>0</v>
      </c>
      <c r="BL127" s="14" t="s">
        <v>140</v>
      </c>
      <c r="BM127" s="228" t="s">
        <v>542</v>
      </c>
    </row>
    <row r="128" s="2" customFormat="1" ht="24.15" customHeight="1">
      <c r="A128" s="35"/>
      <c r="B128" s="36"/>
      <c r="C128" s="216" t="s">
        <v>347</v>
      </c>
      <c r="D128" s="216" t="s">
        <v>136</v>
      </c>
      <c r="E128" s="217" t="s">
        <v>543</v>
      </c>
      <c r="F128" s="218" t="s">
        <v>544</v>
      </c>
      <c r="G128" s="219" t="s">
        <v>545</v>
      </c>
      <c r="H128" s="220">
        <v>24</v>
      </c>
      <c r="I128" s="221"/>
      <c r="J128" s="222">
        <f>ROUND(I128*H128,2)</f>
        <v>0</v>
      </c>
      <c r="K128" s="223"/>
      <c r="L128" s="41"/>
      <c r="M128" s="224" t="s">
        <v>1</v>
      </c>
      <c r="N128" s="225" t="s">
        <v>43</v>
      </c>
      <c r="O128" s="88"/>
      <c r="P128" s="226">
        <f>O128*H128</f>
        <v>0</v>
      </c>
      <c r="Q128" s="226">
        <v>3.0000000000000001E-05</v>
      </c>
      <c r="R128" s="226">
        <f>Q128*H128</f>
        <v>0.00072000000000000005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140</v>
      </c>
      <c r="AT128" s="228" t="s">
        <v>136</v>
      </c>
      <c r="AU128" s="228" t="s">
        <v>86</v>
      </c>
      <c r="AY128" s="14" t="s">
        <v>133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86</v>
      </c>
      <c r="BK128" s="229">
        <f>ROUND(I128*H128,2)</f>
        <v>0</v>
      </c>
      <c r="BL128" s="14" t="s">
        <v>140</v>
      </c>
      <c r="BM128" s="228" t="s">
        <v>546</v>
      </c>
    </row>
    <row r="129" s="2" customFormat="1" ht="16.5" customHeight="1">
      <c r="A129" s="35"/>
      <c r="B129" s="36"/>
      <c r="C129" s="216" t="s">
        <v>547</v>
      </c>
      <c r="D129" s="216" t="s">
        <v>136</v>
      </c>
      <c r="E129" s="217" t="s">
        <v>548</v>
      </c>
      <c r="F129" s="218" t="s">
        <v>549</v>
      </c>
      <c r="G129" s="219" t="s">
        <v>149</v>
      </c>
      <c r="H129" s="220">
        <v>2</v>
      </c>
      <c r="I129" s="221"/>
      <c r="J129" s="222">
        <f>ROUND(I129*H129,2)</f>
        <v>0</v>
      </c>
      <c r="K129" s="223"/>
      <c r="L129" s="41"/>
      <c r="M129" s="224" t="s">
        <v>1</v>
      </c>
      <c r="N129" s="225" t="s">
        <v>43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140</v>
      </c>
      <c r="AT129" s="228" t="s">
        <v>136</v>
      </c>
      <c r="AU129" s="228" t="s">
        <v>86</v>
      </c>
      <c r="AY129" s="14" t="s">
        <v>133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86</v>
      </c>
      <c r="BK129" s="229">
        <f>ROUND(I129*H129,2)</f>
        <v>0</v>
      </c>
      <c r="BL129" s="14" t="s">
        <v>140</v>
      </c>
      <c r="BM129" s="228" t="s">
        <v>550</v>
      </c>
    </row>
    <row r="130" s="2" customFormat="1" ht="33" customHeight="1">
      <c r="A130" s="35"/>
      <c r="B130" s="36"/>
      <c r="C130" s="216" t="s">
        <v>156</v>
      </c>
      <c r="D130" s="216" t="s">
        <v>136</v>
      </c>
      <c r="E130" s="217" t="s">
        <v>551</v>
      </c>
      <c r="F130" s="218" t="s">
        <v>552</v>
      </c>
      <c r="G130" s="219" t="s">
        <v>154</v>
      </c>
      <c r="H130" s="220">
        <v>7.2000000000000002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43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140</v>
      </c>
      <c r="AT130" s="228" t="s">
        <v>136</v>
      </c>
      <c r="AU130" s="228" t="s">
        <v>86</v>
      </c>
      <c r="AY130" s="14" t="s">
        <v>133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86</v>
      </c>
      <c r="BK130" s="229">
        <f>ROUND(I130*H130,2)</f>
        <v>0</v>
      </c>
      <c r="BL130" s="14" t="s">
        <v>140</v>
      </c>
      <c r="BM130" s="228" t="s">
        <v>553</v>
      </c>
    </row>
    <row r="131" s="2" customFormat="1" ht="33" customHeight="1">
      <c r="A131" s="35"/>
      <c r="B131" s="36"/>
      <c r="C131" s="216" t="s">
        <v>554</v>
      </c>
      <c r="D131" s="216" t="s">
        <v>136</v>
      </c>
      <c r="E131" s="217" t="s">
        <v>555</v>
      </c>
      <c r="F131" s="218" t="s">
        <v>556</v>
      </c>
      <c r="G131" s="219" t="s">
        <v>154</v>
      </c>
      <c r="H131" s="220">
        <v>13.728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43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140</v>
      </c>
      <c r="AT131" s="228" t="s">
        <v>136</v>
      </c>
      <c r="AU131" s="228" t="s">
        <v>86</v>
      </c>
      <c r="AY131" s="14" t="s">
        <v>133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86</v>
      </c>
      <c r="BK131" s="229">
        <f>ROUND(I131*H131,2)</f>
        <v>0</v>
      </c>
      <c r="BL131" s="14" t="s">
        <v>140</v>
      </c>
      <c r="BM131" s="228" t="s">
        <v>557</v>
      </c>
    </row>
    <row r="132" s="2" customFormat="1" ht="16.5" customHeight="1">
      <c r="A132" s="35"/>
      <c r="B132" s="36"/>
      <c r="C132" s="216" t="s">
        <v>210</v>
      </c>
      <c r="D132" s="216" t="s">
        <v>136</v>
      </c>
      <c r="E132" s="217" t="s">
        <v>558</v>
      </c>
      <c r="F132" s="218" t="s">
        <v>559</v>
      </c>
      <c r="G132" s="219" t="s">
        <v>154</v>
      </c>
      <c r="H132" s="220">
        <v>20.928000000000001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43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140</v>
      </c>
      <c r="AT132" s="228" t="s">
        <v>136</v>
      </c>
      <c r="AU132" s="228" t="s">
        <v>86</v>
      </c>
      <c r="AY132" s="14" t="s">
        <v>133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86</v>
      </c>
      <c r="BK132" s="229">
        <f>ROUND(I132*H132,2)</f>
        <v>0</v>
      </c>
      <c r="BL132" s="14" t="s">
        <v>140</v>
      </c>
      <c r="BM132" s="228" t="s">
        <v>560</v>
      </c>
    </row>
    <row r="133" s="2" customFormat="1" ht="33" customHeight="1">
      <c r="A133" s="35"/>
      <c r="B133" s="36"/>
      <c r="C133" s="216" t="s">
        <v>214</v>
      </c>
      <c r="D133" s="216" t="s">
        <v>136</v>
      </c>
      <c r="E133" s="217" t="s">
        <v>561</v>
      </c>
      <c r="F133" s="218" t="s">
        <v>562</v>
      </c>
      <c r="G133" s="219" t="s">
        <v>154</v>
      </c>
      <c r="H133" s="220">
        <v>20.928000000000001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43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140</v>
      </c>
      <c r="AT133" s="228" t="s">
        <v>136</v>
      </c>
      <c r="AU133" s="228" t="s">
        <v>86</v>
      </c>
      <c r="AY133" s="14" t="s">
        <v>133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86</v>
      </c>
      <c r="BK133" s="229">
        <f>ROUND(I133*H133,2)</f>
        <v>0</v>
      </c>
      <c r="BL133" s="14" t="s">
        <v>140</v>
      </c>
      <c r="BM133" s="228" t="s">
        <v>563</v>
      </c>
    </row>
    <row r="134" s="2" customFormat="1" ht="33" customHeight="1">
      <c r="A134" s="35"/>
      <c r="B134" s="36"/>
      <c r="C134" s="216" t="s">
        <v>493</v>
      </c>
      <c r="D134" s="216" t="s">
        <v>136</v>
      </c>
      <c r="E134" s="217" t="s">
        <v>564</v>
      </c>
      <c r="F134" s="218" t="s">
        <v>565</v>
      </c>
      <c r="G134" s="219" t="s">
        <v>154</v>
      </c>
      <c r="H134" s="220">
        <v>20.928000000000001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43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140</v>
      </c>
      <c r="AT134" s="228" t="s">
        <v>136</v>
      </c>
      <c r="AU134" s="228" t="s">
        <v>86</v>
      </c>
      <c r="AY134" s="14" t="s">
        <v>133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86</v>
      </c>
      <c r="BK134" s="229">
        <f>ROUND(I134*H134,2)</f>
        <v>0</v>
      </c>
      <c r="BL134" s="14" t="s">
        <v>140</v>
      </c>
      <c r="BM134" s="228" t="s">
        <v>566</v>
      </c>
    </row>
    <row r="135" s="2" customFormat="1" ht="21.75" customHeight="1">
      <c r="A135" s="35"/>
      <c r="B135" s="36"/>
      <c r="C135" s="216" t="s">
        <v>567</v>
      </c>
      <c r="D135" s="216" t="s">
        <v>136</v>
      </c>
      <c r="E135" s="217" t="s">
        <v>568</v>
      </c>
      <c r="F135" s="218" t="s">
        <v>569</v>
      </c>
      <c r="G135" s="219" t="s">
        <v>149</v>
      </c>
      <c r="H135" s="220">
        <v>29.280000000000001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43</v>
      </c>
      <c r="O135" s="88"/>
      <c r="P135" s="226">
        <f>O135*H135</f>
        <v>0</v>
      </c>
      <c r="Q135" s="226">
        <v>0.00059000000000000003</v>
      </c>
      <c r="R135" s="226">
        <f>Q135*H135</f>
        <v>0.017275200000000001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140</v>
      </c>
      <c r="AT135" s="228" t="s">
        <v>136</v>
      </c>
      <c r="AU135" s="228" t="s">
        <v>86</v>
      </c>
      <c r="AY135" s="14" t="s">
        <v>133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86</v>
      </c>
      <c r="BK135" s="229">
        <f>ROUND(I135*H135,2)</f>
        <v>0</v>
      </c>
      <c r="BL135" s="14" t="s">
        <v>140</v>
      </c>
      <c r="BM135" s="228" t="s">
        <v>570</v>
      </c>
    </row>
    <row r="136" s="2" customFormat="1" ht="21.75" customHeight="1">
      <c r="A136" s="35"/>
      <c r="B136" s="36"/>
      <c r="C136" s="216" t="s">
        <v>571</v>
      </c>
      <c r="D136" s="216" t="s">
        <v>136</v>
      </c>
      <c r="E136" s="217" t="s">
        <v>572</v>
      </c>
      <c r="F136" s="218" t="s">
        <v>573</v>
      </c>
      <c r="G136" s="219" t="s">
        <v>149</v>
      </c>
      <c r="H136" s="220">
        <v>29.280000000000001</v>
      </c>
      <c r="I136" s="221"/>
      <c r="J136" s="222">
        <f>ROUND(I136*H136,2)</f>
        <v>0</v>
      </c>
      <c r="K136" s="223"/>
      <c r="L136" s="41"/>
      <c r="M136" s="224" t="s">
        <v>1</v>
      </c>
      <c r="N136" s="225" t="s">
        <v>43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140</v>
      </c>
      <c r="AT136" s="228" t="s">
        <v>136</v>
      </c>
      <c r="AU136" s="228" t="s">
        <v>86</v>
      </c>
      <c r="AY136" s="14" t="s">
        <v>133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86</v>
      </c>
      <c r="BK136" s="229">
        <f>ROUND(I136*H136,2)</f>
        <v>0</v>
      </c>
      <c r="BL136" s="14" t="s">
        <v>140</v>
      </c>
      <c r="BM136" s="228" t="s">
        <v>574</v>
      </c>
    </row>
    <row r="137" s="2" customFormat="1" ht="24.15" customHeight="1">
      <c r="A137" s="35"/>
      <c r="B137" s="36"/>
      <c r="C137" s="216" t="s">
        <v>222</v>
      </c>
      <c r="D137" s="216" t="s">
        <v>136</v>
      </c>
      <c r="E137" s="217" t="s">
        <v>169</v>
      </c>
      <c r="F137" s="218" t="s">
        <v>170</v>
      </c>
      <c r="G137" s="219" t="s">
        <v>171</v>
      </c>
      <c r="H137" s="220">
        <v>39.762999999999998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43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140</v>
      </c>
      <c r="AT137" s="228" t="s">
        <v>136</v>
      </c>
      <c r="AU137" s="228" t="s">
        <v>86</v>
      </c>
      <c r="AY137" s="14" t="s">
        <v>133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86</v>
      </c>
      <c r="BK137" s="229">
        <f>ROUND(I137*H137,2)</f>
        <v>0</v>
      </c>
      <c r="BL137" s="14" t="s">
        <v>140</v>
      </c>
      <c r="BM137" s="228" t="s">
        <v>575</v>
      </c>
    </row>
    <row r="138" s="2" customFormat="1" ht="24.15" customHeight="1">
      <c r="A138" s="35"/>
      <c r="B138" s="36"/>
      <c r="C138" s="216" t="s">
        <v>333</v>
      </c>
      <c r="D138" s="216" t="s">
        <v>136</v>
      </c>
      <c r="E138" s="217" t="s">
        <v>174</v>
      </c>
      <c r="F138" s="218" t="s">
        <v>175</v>
      </c>
      <c r="G138" s="219" t="s">
        <v>154</v>
      </c>
      <c r="H138" s="220">
        <v>4.2569999999999997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43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140</v>
      </c>
      <c r="AT138" s="228" t="s">
        <v>136</v>
      </c>
      <c r="AU138" s="228" t="s">
        <v>86</v>
      </c>
      <c r="AY138" s="14" t="s">
        <v>133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86</v>
      </c>
      <c r="BK138" s="229">
        <f>ROUND(I138*H138,2)</f>
        <v>0</v>
      </c>
      <c r="BL138" s="14" t="s">
        <v>140</v>
      </c>
      <c r="BM138" s="228" t="s">
        <v>576</v>
      </c>
    </row>
    <row r="139" s="2" customFormat="1" ht="16.5" customHeight="1">
      <c r="A139" s="35"/>
      <c r="B139" s="36"/>
      <c r="C139" s="230" t="s">
        <v>341</v>
      </c>
      <c r="D139" s="230" t="s">
        <v>178</v>
      </c>
      <c r="E139" s="231" t="s">
        <v>577</v>
      </c>
      <c r="F139" s="232" t="s">
        <v>578</v>
      </c>
      <c r="G139" s="233" t="s">
        <v>171</v>
      </c>
      <c r="H139" s="234">
        <v>8.0899999999999999</v>
      </c>
      <c r="I139" s="235"/>
      <c r="J139" s="236">
        <f>ROUND(I139*H139,2)</f>
        <v>0</v>
      </c>
      <c r="K139" s="237"/>
      <c r="L139" s="238"/>
      <c r="M139" s="239" t="s">
        <v>1</v>
      </c>
      <c r="N139" s="240" t="s">
        <v>43</v>
      </c>
      <c r="O139" s="88"/>
      <c r="P139" s="226">
        <f>O139*H139</f>
        <v>0</v>
      </c>
      <c r="Q139" s="226">
        <v>1</v>
      </c>
      <c r="R139" s="226">
        <f>Q139*H139</f>
        <v>8.0899999999999999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181</v>
      </c>
      <c r="AT139" s="228" t="s">
        <v>178</v>
      </c>
      <c r="AU139" s="228" t="s">
        <v>86</v>
      </c>
      <c r="AY139" s="14" t="s">
        <v>133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86</v>
      </c>
      <c r="BK139" s="229">
        <f>ROUND(I139*H139,2)</f>
        <v>0</v>
      </c>
      <c r="BL139" s="14" t="s">
        <v>140</v>
      </c>
      <c r="BM139" s="228" t="s">
        <v>579</v>
      </c>
    </row>
    <row r="140" s="2" customFormat="1" ht="24.15" customHeight="1">
      <c r="A140" s="35"/>
      <c r="B140" s="36"/>
      <c r="C140" s="216" t="s">
        <v>580</v>
      </c>
      <c r="D140" s="216" t="s">
        <v>136</v>
      </c>
      <c r="E140" s="217" t="s">
        <v>581</v>
      </c>
      <c r="F140" s="218" t="s">
        <v>582</v>
      </c>
      <c r="G140" s="219" t="s">
        <v>154</v>
      </c>
      <c r="H140" s="220">
        <v>7.3300000000000001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43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140</v>
      </c>
      <c r="AT140" s="228" t="s">
        <v>136</v>
      </c>
      <c r="AU140" s="228" t="s">
        <v>86</v>
      </c>
      <c r="AY140" s="14" t="s">
        <v>133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86</v>
      </c>
      <c r="BK140" s="229">
        <f>ROUND(I140*H140,2)</f>
        <v>0</v>
      </c>
      <c r="BL140" s="14" t="s">
        <v>140</v>
      </c>
      <c r="BM140" s="228" t="s">
        <v>583</v>
      </c>
    </row>
    <row r="141" s="2" customFormat="1" ht="16.5" customHeight="1">
      <c r="A141" s="35"/>
      <c r="B141" s="36"/>
      <c r="C141" s="230" t="s">
        <v>206</v>
      </c>
      <c r="D141" s="230" t="s">
        <v>178</v>
      </c>
      <c r="E141" s="231" t="s">
        <v>184</v>
      </c>
      <c r="F141" s="232" t="s">
        <v>185</v>
      </c>
      <c r="G141" s="233" t="s">
        <v>171</v>
      </c>
      <c r="H141" s="234">
        <v>15.191000000000001</v>
      </c>
      <c r="I141" s="235"/>
      <c r="J141" s="236">
        <f>ROUND(I141*H141,2)</f>
        <v>0</v>
      </c>
      <c r="K141" s="237"/>
      <c r="L141" s="238"/>
      <c r="M141" s="239" t="s">
        <v>1</v>
      </c>
      <c r="N141" s="240" t="s">
        <v>43</v>
      </c>
      <c r="O141" s="88"/>
      <c r="P141" s="226">
        <f>O141*H141</f>
        <v>0</v>
      </c>
      <c r="Q141" s="226">
        <v>1</v>
      </c>
      <c r="R141" s="226">
        <f>Q141*H141</f>
        <v>15.191000000000001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181</v>
      </c>
      <c r="AT141" s="228" t="s">
        <v>178</v>
      </c>
      <c r="AU141" s="228" t="s">
        <v>86</v>
      </c>
      <c r="AY141" s="14" t="s">
        <v>133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86</v>
      </c>
      <c r="BK141" s="229">
        <f>ROUND(I141*H141,2)</f>
        <v>0</v>
      </c>
      <c r="BL141" s="14" t="s">
        <v>140</v>
      </c>
      <c r="BM141" s="228" t="s">
        <v>584</v>
      </c>
    </row>
    <row r="142" s="2" customFormat="1" ht="24.15" customHeight="1">
      <c r="A142" s="35"/>
      <c r="B142" s="36"/>
      <c r="C142" s="216" t="s">
        <v>275</v>
      </c>
      <c r="D142" s="216" t="s">
        <v>136</v>
      </c>
      <c r="E142" s="217" t="s">
        <v>188</v>
      </c>
      <c r="F142" s="218" t="s">
        <v>189</v>
      </c>
      <c r="G142" s="219" t="s">
        <v>149</v>
      </c>
      <c r="H142" s="220">
        <v>3.8999999999999999</v>
      </c>
      <c r="I142" s="221"/>
      <c r="J142" s="222">
        <f>ROUND(I142*H142,2)</f>
        <v>0</v>
      </c>
      <c r="K142" s="223"/>
      <c r="L142" s="41"/>
      <c r="M142" s="224" t="s">
        <v>1</v>
      </c>
      <c r="N142" s="225" t="s">
        <v>43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140</v>
      </c>
      <c r="AT142" s="228" t="s">
        <v>136</v>
      </c>
      <c r="AU142" s="228" t="s">
        <v>86</v>
      </c>
      <c r="AY142" s="14" t="s">
        <v>133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86</v>
      </c>
      <c r="BK142" s="229">
        <f>ROUND(I142*H142,2)</f>
        <v>0</v>
      </c>
      <c r="BL142" s="14" t="s">
        <v>140</v>
      </c>
      <c r="BM142" s="228" t="s">
        <v>585</v>
      </c>
    </row>
    <row r="143" s="2" customFormat="1" ht="33" customHeight="1">
      <c r="A143" s="35"/>
      <c r="B143" s="36"/>
      <c r="C143" s="216" t="s">
        <v>271</v>
      </c>
      <c r="D143" s="216" t="s">
        <v>136</v>
      </c>
      <c r="E143" s="217" t="s">
        <v>192</v>
      </c>
      <c r="F143" s="218" t="s">
        <v>193</v>
      </c>
      <c r="G143" s="219" t="s">
        <v>149</v>
      </c>
      <c r="H143" s="220">
        <v>3.8999999999999999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43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140</v>
      </c>
      <c r="AT143" s="228" t="s">
        <v>136</v>
      </c>
      <c r="AU143" s="228" t="s">
        <v>86</v>
      </c>
      <c r="AY143" s="14" t="s">
        <v>133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86</v>
      </c>
      <c r="BK143" s="229">
        <f>ROUND(I143*H143,2)</f>
        <v>0</v>
      </c>
      <c r="BL143" s="14" t="s">
        <v>140</v>
      </c>
      <c r="BM143" s="228" t="s">
        <v>586</v>
      </c>
    </row>
    <row r="144" s="2" customFormat="1" ht="16.5" customHeight="1">
      <c r="A144" s="35"/>
      <c r="B144" s="36"/>
      <c r="C144" s="230" t="s">
        <v>398</v>
      </c>
      <c r="D144" s="230" t="s">
        <v>178</v>
      </c>
      <c r="E144" s="231" t="s">
        <v>196</v>
      </c>
      <c r="F144" s="232" t="s">
        <v>197</v>
      </c>
      <c r="G144" s="233" t="s">
        <v>171</v>
      </c>
      <c r="H144" s="234">
        <v>0.35099999999999998</v>
      </c>
      <c r="I144" s="235"/>
      <c r="J144" s="236">
        <f>ROUND(I144*H144,2)</f>
        <v>0</v>
      </c>
      <c r="K144" s="237"/>
      <c r="L144" s="238"/>
      <c r="M144" s="239" t="s">
        <v>1</v>
      </c>
      <c r="N144" s="240" t="s">
        <v>43</v>
      </c>
      <c r="O144" s="88"/>
      <c r="P144" s="226">
        <f>O144*H144</f>
        <v>0</v>
      </c>
      <c r="Q144" s="226">
        <v>1</v>
      </c>
      <c r="R144" s="226">
        <f>Q144*H144</f>
        <v>0.35099999999999998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181</v>
      </c>
      <c r="AT144" s="228" t="s">
        <v>178</v>
      </c>
      <c r="AU144" s="228" t="s">
        <v>86</v>
      </c>
      <c r="AY144" s="14" t="s">
        <v>133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86</v>
      </c>
      <c r="BK144" s="229">
        <f>ROUND(I144*H144,2)</f>
        <v>0</v>
      </c>
      <c r="BL144" s="14" t="s">
        <v>140</v>
      </c>
      <c r="BM144" s="228" t="s">
        <v>587</v>
      </c>
    </row>
    <row r="145" s="12" customFormat="1" ht="25.92" customHeight="1">
      <c r="A145" s="12"/>
      <c r="B145" s="200"/>
      <c r="C145" s="201"/>
      <c r="D145" s="202" t="s">
        <v>77</v>
      </c>
      <c r="E145" s="203" t="s">
        <v>199</v>
      </c>
      <c r="F145" s="203" t="s">
        <v>200</v>
      </c>
      <c r="G145" s="201"/>
      <c r="H145" s="201"/>
      <c r="I145" s="204"/>
      <c r="J145" s="205">
        <f>BK145</f>
        <v>0</v>
      </c>
      <c r="K145" s="201"/>
      <c r="L145" s="206"/>
      <c r="M145" s="207"/>
      <c r="N145" s="208"/>
      <c r="O145" s="208"/>
      <c r="P145" s="209">
        <f>SUM(P146:P147)</f>
        <v>0</v>
      </c>
      <c r="Q145" s="208"/>
      <c r="R145" s="209">
        <f>SUM(R146:R147)</f>
        <v>0</v>
      </c>
      <c r="S145" s="208"/>
      <c r="T145" s="210">
        <f>SUM(T146:T147)</f>
        <v>2.0384000000000002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1" t="s">
        <v>86</v>
      </c>
      <c r="AT145" s="212" t="s">
        <v>77</v>
      </c>
      <c r="AU145" s="212" t="s">
        <v>78</v>
      </c>
      <c r="AY145" s="211" t="s">
        <v>133</v>
      </c>
      <c r="BK145" s="213">
        <f>SUM(BK146:BK147)</f>
        <v>0</v>
      </c>
    </row>
    <row r="146" s="2" customFormat="1" ht="24.15" customHeight="1">
      <c r="A146" s="35"/>
      <c r="B146" s="36"/>
      <c r="C146" s="216" t="s">
        <v>384</v>
      </c>
      <c r="D146" s="216" t="s">
        <v>136</v>
      </c>
      <c r="E146" s="217" t="s">
        <v>223</v>
      </c>
      <c r="F146" s="218" t="s">
        <v>224</v>
      </c>
      <c r="G146" s="219" t="s">
        <v>149</v>
      </c>
      <c r="H146" s="220">
        <v>20.800000000000001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43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0.098000000000000004</v>
      </c>
      <c r="T146" s="227">
        <f>S146*H146</f>
        <v>2.0384000000000002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140</v>
      </c>
      <c r="AT146" s="228" t="s">
        <v>136</v>
      </c>
      <c r="AU146" s="228" t="s">
        <v>86</v>
      </c>
      <c r="AY146" s="14" t="s">
        <v>133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86</v>
      </c>
      <c r="BK146" s="229">
        <f>ROUND(I146*H146,2)</f>
        <v>0</v>
      </c>
      <c r="BL146" s="14" t="s">
        <v>140</v>
      </c>
      <c r="BM146" s="228" t="s">
        <v>588</v>
      </c>
    </row>
    <row r="147" s="2" customFormat="1" ht="21.75" customHeight="1">
      <c r="A147" s="35"/>
      <c r="B147" s="36"/>
      <c r="C147" s="216" t="s">
        <v>589</v>
      </c>
      <c r="D147" s="216" t="s">
        <v>136</v>
      </c>
      <c r="E147" s="217" t="s">
        <v>238</v>
      </c>
      <c r="F147" s="218" t="s">
        <v>239</v>
      </c>
      <c r="G147" s="219" t="s">
        <v>236</v>
      </c>
      <c r="H147" s="220">
        <v>16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43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140</v>
      </c>
      <c r="AT147" s="228" t="s">
        <v>136</v>
      </c>
      <c r="AU147" s="228" t="s">
        <v>86</v>
      </c>
      <c r="AY147" s="14" t="s">
        <v>133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86</v>
      </c>
      <c r="BK147" s="229">
        <f>ROUND(I147*H147,2)</f>
        <v>0</v>
      </c>
      <c r="BL147" s="14" t="s">
        <v>140</v>
      </c>
      <c r="BM147" s="228" t="s">
        <v>590</v>
      </c>
    </row>
    <row r="148" s="12" customFormat="1" ht="25.92" customHeight="1">
      <c r="A148" s="12"/>
      <c r="B148" s="200"/>
      <c r="C148" s="201"/>
      <c r="D148" s="202" t="s">
        <v>77</v>
      </c>
      <c r="E148" s="203" t="s">
        <v>279</v>
      </c>
      <c r="F148" s="203" t="s">
        <v>280</v>
      </c>
      <c r="G148" s="201"/>
      <c r="H148" s="201"/>
      <c r="I148" s="204"/>
      <c r="J148" s="205">
        <f>BK148</f>
        <v>0</v>
      </c>
      <c r="K148" s="201"/>
      <c r="L148" s="206"/>
      <c r="M148" s="207"/>
      <c r="N148" s="208"/>
      <c r="O148" s="208"/>
      <c r="P148" s="209">
        <f>SUM(P149:P156)</f>
        <v>0</v>
      </c>
      <c r="Q148" s="208"/>
      <c r="R148" s="209">
        <f>SUM(R149:R156)</f>
        <v>20.535367999999998</v>
      </c>
      <c r="S148" s="208"/>
      <c r="T148" s="210">
        <f>SUM(T149:T156)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86</v>
      </c>
      <c r="AT148" s="212" t="s">
        <v>77</v>
      </c>
      <c r="AU148" s="212" t="s">
        <v>78</v>
      </c>
      <c r="AY148" s="211" t="s">
        <v>133</v>
      </c>
      <c r="BK148" s="213">
        <f>SUM(BK149:BK156)</f>
        <v>0</v>
      </c>
    </row>
    <row r="149" s="2" customFormat="1" ht="16.5" customHeight="1">
      <c r="A149" s="35"/>
      <c r="B149" s="36"/>
      <c r="C149" s="216" t="s">
        <v>591</v>
      </c>
      <c r="D149" s="216" t="s">
        <v>136</v>
      </c>
      <c r="E149" s="217" t="s">
        <v>290</v>
      </c>
      <c r="F149" s="218" t="s">
        <v>291</v>
      </c>
      <c r="G149" s="219" t="s">
        <v>149</v>
      </c>
      <c r="H149" s="220">
        <v>13.699999999999999</v>
      </c>
      <c r="I149" s="221"/>
      <c r="J149" s="222">
        <f>ROUND(I149*H149,2)</f>
        <v>0</v>
      </c>
      <c r="K149" s="223"/>
      <c r="L149" s="41"/>
      <c r="M149" s="224" t="s">
        <v>1</v>
      </c>
      <c r="N149" s="225" t="s">
        <v>43</v>
      </c>
      <c r="O149" s="88"/>
      <c r="P149" s="226">
        <f>O149*H149</f>
        <v>0</v>
      </c>
      <c r="Q149" s="226">
        <v>0.68999999999999995</v>
      </c>
      <c r="R149" s="226">
        <f>Q149*H149</f>
        <v>9.4529999999999994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140</v>
      </c>
      <c r="AT149" s="228" t="s">
        <v>136</v>
      </c>
      <c r="AU149" s="228" t="s">
        <v>86</v>
      </c>
      <c r="AY149" s="14" t="s">
        <v>133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86</v>
      </c>
      <c r="BK149" s="229">
        <f>ROUND(I149*H149,2)</f>
        <v>0</v>
      </c>
      <c r="BL149" s="14" t="s">
        <v>140</v>
      </c>
      <c r="BM149" s="228" t="s">
        <v>592</v>
      </c>
    </row>
    <row r="150" s="2" customFormat="1" ht="33" customHeight="1">
      <c r="A150" s="35"/>
      <c r="B150" s="36"/>
      <c r="C150" s="216" t="s">
        <v>593</v>
      </c>
      <c r="D150" s="216" t="s">
        <v>136</v>
      </c>
      <c r="E150" s="217" t="s">
        <v>302</v>
      </c>
      <c r="F150" s="218" t="s">
        <v>303</v>
      </c>
      <c r="G150" s="219" t="s">
        <v>149</v>
      </c>
      <c r="H150" s="220">
        <v>20.800000000000001</v>
      </c>
      <c r="I150" s="221"/>
      <c r="J150" s="222">
        <f>ROUND(I150*H150,2)</f>
        <v>0</v>
      </c>
      <c r="K150" s="223"/>
      <c r="L150" s="41"/>
      <c r="M150" s="224" t="s">
        <v>1</v>
      </c>
      <c r="N150" s="225" t="s">
        <v>43</v>
      </c>
      <c r="O150" s="88"/>
      <c r="P150" s="226">
        <f>O150*H150</f>
        <v>0</v>
      </c>
      <c r="Q150" s="226">
        <v>0.18462999999999999</v>
      </c>
      <c r="R150" s="226">
        <f>Q150*H150</f>
        <v>3.8403039999999997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140</v>
      </c>
      <c r="AT150" s="228" t="s">
        <v>136</v>
      </c>
      <c r="AU150" s="228" t="s">
        <v>86</v>
      </c>
      <c r="AY150" s="14" t="s">
        <v>133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86</v>
      </c>
      <c r="BK150" s="229">
        <f>ROUND(I150*H150,2)</f>
        <v>0</v>
      </c>
      <c r="BL150" s="14" t="s">
        <v>140</v>
      </c>
      <c r="BM150" s="228" t="s">
        <v>594</v>
      </c>
    </row>
    <row r="151" s="2" customFormat="1" ht="33" customHeight="1">
      <c r="A151" s="35"/>
      <c r="B151" s="36"/>
      <c r="C151" s="216" t="s">
        <v>595</v>
      </c>
      <c r="D151" s="216" t="s">
        <v>136</v>
      </c>
      <c r="E151" s="217" t="s">
        <v>596</v>
      </c>
      <c r="F151" s="218" t="s">
        <v>597</v>
      </c>
      <c r="G151" s="219" t="s">
        <v>149</v>
      </c>
      <c r="H151" s="220">
        <v>20.800000000000001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43</v>
      </c>
      <c r="O151" s="88"/>
      <c r="P151" s="226">
        <f>O151*H151</f>
        <v>0</v>
      </c>
      <c r="Q151" s="226">
        <v>0.23737</v>
      </c>
      <c r="R151" s="226">
        <f>Q151*H151</f>
        <v>4.9372959999999999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140</v>
      </c>
      <c r="AT151" s="228" t="s">
        <v>136</v>
      </c>
      <c r="AU151" s="228" t="s">
        <v>86</v>
      </c>
      <c r="AY151" s="14" t="s">
        <v>133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86</v>
      </c>
      <c r="BK151" s="229">
        <f>ROUND(I151*H151,2)</f>
        <v>0</v>
      </c>
      <c r="BL151" s="14" t="s">
        <v>140</v>
      </c>
      <c r="BM151" s="228" t="s">
        <v>598</v>
      </c>
    </row>
    <row r="152" s="2" customFormat="1" ht="33" customHeight="1">
      <c r="A152" s="35"/>
      <c r="B152" s="36"/>
      <c r="C152" s="216" t="s">
        <v>394</v>
      </c>
      <c r="D152" s="216" t="s">
        <v>136</v>
      </c>
      <c r="E152" s="217" t="s">
        <v>314</v>
      </c>
      <c r="F152" s="218" t="s">
        <v>315</v>
      </c>
      <c r="G152" s="219" t="s">
        <v>149</v>
      </c>
      <c r="H152" s="220">
        <v>20.800000000000001</v>
      </c>
      <c r="I152" s="221"/>
      <c r="J152" s="222">
        <f>ROUND(I152*H152,2)</f>
        <v>0</v>
      </c>
      <c r="K152" s="223"/>
      <c r="L152" s="41"/>
      <c r="M152" s="224" t="s">
        <v>1</v>
      </c>
      <c r="N152" s="225" t="s">
        <v>43</v>
      </c>
      <c r="O152" s="88"/>
      <c r="P152" s="226">
        <f>O152*H152</f>
        <v>0</v>
      </c>
      <c r="Q152" s="226">
        <v>0.10373</v>
      </c>
      <c r="R152" s="226">
        <f>Q152*H152</f>
        <v>2.1575839999999999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140</v>
      </c>
      <c r="AT152" s="228" t="s">
        <v>136</v>
      </c>
      <c r="AU152" s="228" t="s">
        <v>86</v>
      </c>
      <c r="AY152" s="14" t="s">
        <v>133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86</v>
      </c>
      <c r="BK152" s="229">
        <f>ROUND(I152*H152,2)</f>
        <v>0</v>
      </c>
      <c r="BL152" s="14" t="s">
        <v>140</v>
      </c>
      <c r="BM152" s="228" t="s">
        <v>599</v>
      </c>
    </row>
    <row r="153" s="2" customFormat="1" ht="24.15" customHeight="1">
      <c r="A153" s="35"/>
      <c r="B153" s="36"/>
      <c r="C153" s="216" t="s">
        <v>406</v>
      </c>
      <c r="D153" s="216" t="s">
        <v>136</v>
      </c>
      <c r="E153" s="217" t="s">
        <v>306</v>
      </c>
      <c r="F153" s="218" t="s">
        <v>307</v>
      </c>
      <c r="G153" s="219" t="s">
        <v>149</v>
      </c>
      <c r="H153" s="220">
        <v>20.800000000000001</v>
      </c>
      <c r="I153" s="221"/>
      <c r="J153" s="222">
        <f>ROUND(I153*H153,2)</f>
        <v>0</v>
      </c>
      <c r="K153" s="223"/>
      <c r="L153" s="41"/>
      <c r="M153" s="224" t="s">
        <v>1</v>
      </c>
      <c r="N153" s="225" t="s">
        <v>43</v>
      </c>
      <c r="O153" s="88"/>
      <c r="P153" s="226">
        <f>O153*H153</f>
        <v>0</v>
      </c>
      <c r="Q153" s="226">
        <v>0.0060099999999999997</v>
      </c>
      <c r="R153" s="226">
        <f>Q153*H153</f>
        <v>0.12500800000000001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140</v>
      </c>
      <c r="AT153" s="228" t="s">
        <v>136</v>
      </c>
      <c r="AU153" s="228" t="s">
        <v>86</v>
      </c>
      <c r="AY153" s="14" t="s">
        <v>133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86</v>
      </c>
      <c r="BK153" s="229">
        <f>ROUND(I153*H153,2)</f>
        <v>0</v>
      </c>
      <c r="BL153" s="14" t="s">
        <v>140</v>
      </c>
      <c r="BM153" s="228" t="s">
        <v>600</v>
      </c>
    </row>
    <row r="154" s="2" customFormat="1" ht="21.75" customHeight="1">
      <c r="A154" s="35"/>
      <c r="B154" s="36"/>
      <c r="C154" s="216" t="s">
        <v>410</v>
      </c>
      <c r="D154" s="216" t="s">
        <v>136</v>
      </c>
      <c r="E154" s="217" t="s">
        <v>310</v>
      </c>
      <c r="F154" s="218" t="s">
        <v>311</v>
      </c>
      <c r="G154" s="219" t="s">
        <v>149</v>
      </c>
      <c r="H154" s="220">
        <v>41.600000000000001</v>
      </c>
      <c r="I154" s="221"/>
      <c r="J154" s="222">
        <f>ROUND(I154*H154,2)</f>
        <v>0</v>
      </c>
      <c r="K154" s="223"/>
      <c r="L154" s="41"/>
      <c r="M154" s="224" t="s">
        <v>1</v>
      </c>
      <c r="N154" s="225" t="s">
        <v>43</v>
      </c>
      <c r="O154" s="88"/>
      <c r="P154" s="226">
        <f>O154*H154</f>
        <v>0</v>
      </c>
      <c r="Q154" s="226">
        <v>0.00051000000000000004</v>
      </c>
      <c r="R154" s="226">
        <f>Q154*H154</f>
        <v>0.021216000000000002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140</v>
      </c>
      <c r="AT154" s="228" t="s">
        <v>136</v>
      </c>
      <c r="AU154" s="228" t="s">
        <v>86</v>
      </c>
      <c r="AY154" s="14" t="s">
        <v>133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86</v>
      </c>
      <c r="BK154" s="229">
        <f>ROUND(I154*H154,2)</f>
        <v>0</v>
      </c>
      <c r="BL154" s="14" t="s">
        <v>140</v>
      </c>
      <c r="BM154" s="228" t="s">
        <v>601</v>
      </c>
    </row>
    <row r="155" s="2" customFormat="1" ht="24.15" customHeight="1">
      <c r="A155" s="35"/>
      <c r="B155" s="36"/>
      <c r="C155" s="216" t="s">
        <v>402</v>
      </c>
      <c r="D155" s="216" t="s">
        <v>136</v>
      </c>
      <c r="E155" s="217" t="s">
        <v>376</v>
      </c>
      <c r="F155" s="218" t="s">
        <v>377</v>
      </c>
      <c r="G155" s="219" t="s">
        <v>236</v>
      </c>
      <c r="H155" s="220">
        <v>16</v>
      </c>
      <c r="I155" s="221"/>
      <c r="J155" s="222">
        <f>ROUND(I155*H155,2)</f>
        <v>0</v>
      </c>
      <c r="K155" s="223"/>
      <c r="L155" s="41"/>
      <c r="M155" s="224" t="s">
        <v>1</v>
      </c>
      <c r="N155" s="225" t="s">
        <v>43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140</v>
      </c>
      <c r="AT155" s="228" t="s">
        <v>136</v>
      </c>
      <c r="AU155" s="228" t="s">
        <v>86</v>
      </c>
      <c r="AY155" s="14" t="s">
        <v>133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86</v>
      </c>
      <c r="BK155" s="229">
        <f>ROUND(I155*H155,2)</f>
        <v>0</v>
      </c>
      <c r="BL155" s="14" t="s">
        <v>140</v>
      </c>
      <c r="BM155" s="228" t="s">
        <v>602</v>
      </c>
    </row>
    <row r="156" s="2" customFormat="1" ht="24.15" customHeight="1">
      <c r="A156" s="35"/>
      <c r="B156" s="36"/>
      <c r="C156" s="216" t="s">
        <v>603</v>
      </c>
      <c r="D156" s="216" t="s">
        <v>136</v>
      </c>
      <c r="E156" s="217" t="s">
        <v>380</v>
      </c>
      <c r="F156" s="218" t="s">
        <v>381</v>
      </c>
      <c r="G156" s="219" t="s">
        <v>236</v>
      </c>
      <c r="H156" s="220">
        <v>16</v>
      </c>
      <c r="I156" s="221"/>
      <c r="J156" s="222">
        <f>ROUND(I156*H156,2)</f>
        <v>0</v>
      </c>
      <c r="K156" s="223"/>
      <c r="L156" s="41"/>
      <c r="M156" s="224" t="s">
        <v>1</v>
      </c>
      <c r="N156" s="225" t="s">
        <v>43</v>
      </c>
      <c r="O156" s="88"/>
      <c r="P156" s="226">
        <f>O156*H156</f>
        <v>0</v>
      </c>
      <c r="Q156" s="226">
        <v>6.0000000000000002E-05</v>
      </c>
      <c r="R156" s="226">
        <f>Q156*H156</f>
        <v>0.00096000000000000002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140</v>
      </c>
      <c r="AT156" s="228" t="s">
        <v>136</v>
      </c>
      <c r="AU156" s="228" t="s">
        <v>86</v>
      </c>
      <c r="AY156" s="14" t="s">
        <v>133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86</v>
      </c>
      <c r="BK156" s="229">
        <f>ROUND(I156*H156,2)</f>
        <v>0</v>
      </c>
      <c r="BL156" s="14" t="s">
        <v>140</v>
      </c>
      <c r="BM156" s="228" t="s">
        <v>604</v>
      </c>
    </row>
    <row r="157" s="12" customFormat="1" ht="25.92" customHeight="1">
      <c r="A157" s="12"/>
      <c r="B157" s="200"/>
      <c r="C157" s="201"/>
      <c r="D157" s="202" t="s">
        <v>77</v>
      </c>
      <c r="E157" s="203" t="s">
        <v>131</v>
      </c>
      <c r="F157" s="203" t="s">
        <v>132</v>
      </c>
      <c r="G157" s="201"/>
      <c r="H157" s="201"/>
      <c r="I157" s="204"/>
      <c r="J157" s="205">
        <f>BK157</f>
        <v>0</v>
      </c>
      <c r="K157" s="201"/>
      <c r="L157" s="206"/>
      <c r="M157" s="207"/>
      <c r="N157" s="208"/>
      <c r="O157" s="208"/>
      <c r="P157" s="209">
        <f>P158+P162+P164+P177+P184</f>
        <v>0</v>
      </c>
      <c r="Q157" s="208"/>
      <c r="R157" s="209">
        <f>R158+R162+R164+R177+R184</f>
        <v>10.888495939999999</v>
      </c>
      <c r="S157" s="208"/>
      <c r="T157" s="210">
        <f>T158+T162+T164+T177+T184</f>
        <v>0.61160000000000003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1" t="s">
        <v>86</v>
      </c>
      <c r="AT157" s="212" t="s">
        <v>77</v>
      </c>
      <c r="AU157" s="212" t="s">
        <v>78</v>
      </c>
      <c r="AY157" s="211" t="s">
        <v>133</v>
      </c>
      <c r="BK157" s="213">
        <f>BK158+BK162+BK164+BK177+BK184</f>
        <v>0</v>
      </c>
    </row>
    <row r="158" s="12" customFormat="1" ht="22.8" customHeight="1">
      <c r="A158" s="12"/>
      <c r="B158" s="200"/>
      <c r="C158" s="201"/>
      <c r="D158" s="202" t="s">
        <v>77</v>
      </c>
      <c r="E158" s="214" t="s">
        <v>140</v>
      </c>
      <c r="F158" s="214" t="s">
        <v>605</v>
      </c>
      <c r="G158" s="201"/>
      <c r="H158" s="201"/>
      <c r="I158" s="204"/>
      <c r="J158" s="215">
        <f>BK158</f>
        <v>0</v>
      </c>
      <c r="K158" s="201"/>
      <c r="L158" s="206"/>
      <c r="M158" s="207"/>
      <c r="N158" s="208"/>
      <c r="O158" s="208"/>
      <c r="P158" s="209">
        <f>SUM(P159:P161)</f>
        <v>0</v>
      </c>
      <c r="Q158" s="208"/>
      <c r="R158" s="209">
        <f>SUM(R159:R161)</f>
        <v>3.7960897400000002</v>
      </c>
      <c r="S158" s="208"/>
      <c r="T158" s="210">
        <f>SUM(T159:T161)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1" t="s">
        <v>86</v>
      </c>
      <c r="AT158" s="212" t="s">
        <v>77</v>
      </c>
      <c r="AU158" s="212" t="s">
        <v>86</v>
      </c>
      <c r="AY158" s="211" t="s">
        <v>133</v>
      </c>
      <c r="BK158" s="213">
        <f>SUM(BK159:BK161)</f>
        <v>0</v>
      </c>
    </row>
    <row r="159" s="2" customFormat="1" ht="24.15" customHeight="1">
      <c r="A159" s="35"/>
      <c r="B159" s="36"/>
      <c r="C159" s="216" t="s">
        <v>83</v>
      </c>
      <c r="D159" s="216" t="s">
        <v>136</v>
      </c>
      <c r="E159" s="217" t="s">
        <v>606</v>
      </c>
      <c r="F159" s="218" t="s">
        <v>607</v>
      </c>
      <c r="G159" s="219" t="s">
        <v>154</v>
      </c>
      <c r="H159" s="220">
        <v>1.476</v>
      </c>
      <c r="I159" s="221"/>
      <c r="J159" s="222">
        <f>ROUND(I159*H159,2)</f>
        <v>0</v>
      </c>
      <c r="K159" s="223"/>
      <c r="L159" s="41"/>
      <c r="M159" s="224" t="s">
        <v>1</v>
      </c>
      <c r="N159" s="225" t="s">
        <v>43</v>
      </c>
      <c r="O159" s="88"/>
      <c r="P159" s="226">
        <f>O159*H159</f>
        <v>0</v>
      </c>
      <c r="Q159" s="226">
        <v>1.8907700000000001</v>
      </c>
      <c r="R159" s="226">
        <f>Q159*H159</f>
        <v>2.7907765200000001</v>
      </c>
      <c r="S159" s="226">
        <v>0</v>
      </c>
      <c r="T159" s="22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140</v>
      </c>
      <c r="AT159" s="228" t="s">
        <v>136</v>
      </c>
      <c r="AU159" s="228" t="s">
        <v>88</v>
      </c>
      <c r="AY159" s="14" t="s">
        <v>133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86</v>
      </c>
      <c r="BK159" s="229">
        <f>ROUND(I159*H159,2)</f>
        <v>0</v>
      </c>
      <c r="BL159" s="14" t="s">
        <v>140</v>
      </c>
      <c r="BM159" s="228" t="s">
        <v>608</v>
      </c>
    </row>
    <row r="160" s="2" customFormat="1" ht="24.15" customHeight="1">
      <c r="A160" s="35"/>
      <c r="B160" s="36"/>
      <c r="C160" s="216" t="s">
        <v>89</v>
      </c>
      <c r="D160" s="216" t="s">
        <v>136</v>
      </c>
      <c r="E160" s="217" t="s">
        <v>609</v>
      </c>
      <c r="F160" s="218" t="s">
        <v>610</v>
      </c>
      <c r="G160" s="219" t="s">
        <v>154</v>
      </c>
      <c r="H160" s="220">
        <v>0.433</v>
      </c>
      <c r="I160" s="221"/>
      <c r="J160" s="222">
        <f>ROUND(I160*H160,2)</f>
        <v>0</v>
      </c>
      <c r="K160" s="223"/>
      <c r="L160" s="41"/>
      <c r="M160" s="224" t="s">
        <v>1</v>
      </c>
      <c r="N160" s="225" t="s">
        <v>43</v>
      </c>
      <c r="O160" s="88"/>
      <c r="P160" s="226">
        <f>O160*H160</f>
        <v>0</v>
      </c>
      <c r="Q160" s="226">
        <v>2.3010199999999998</v>
      </c>
      <c r="R160" s="226">
        <f>Q160*H160</f>
        <v>0.99634165999999991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140</v>
      </c>
      <c r="AT160" s="228" t="s">
        <v>136</v>
      </c>
      <c r="AU160" s="228" t="s">
        <v>88</v>
      </c>
      <c r="AY160" s="14" t="s">
        <v>133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86</v>
      </c>
      <c r="BK160" s="229">
        <f>ROUND(I160*H160,2)</f>
        <v>0</v>
      </c>
      <c r="BL160" s="14" t="s">
        <v>140</v>
      </c>
      <c r="BM160" s="228" t="s">
        <v>611</v>
      </c>
    </row>
    <row r="161" s="2" customFormat="1" ht="16.5" customHeight="1">
      <c r="A161" s="35"/>
      <c r="B161" s="36"/>
      <c r="C161" s="216" t="s">
        <v>226</v>
      </c>
      <c r="D161" s="216" t="s">
        <v>136</v>
      </c>
      <c r="E161" s="217" t="s">
        <v>612</v>
      </c>
      <c r="F161" s="218" t="s">
        <v>613</v>
      </c>
      <c r="G161" s="219" t="s">
        <v>149</v>
      </c>
      <c r="H161" s="220">
        <v>1.4039999999999999</v>
      </c>
      <c r="I161" s="221"/>
      <c r="J161" s="222">
        <f>ROUND(I161*H161,2)</f>
        <v>0</v>
      </c>
      <c r="K161" s="223"/>
      <c r="L161" s="41"/>
      <c r="M161" s="224" t="s">
        <v>1</v>
      </c>
      <c r="N161" s="225" t="s">
        <v>43</v>
      </c>
      <c r="O161" s="88"/>
      <c r="P161" s="226">
        <f>O161*H161</f>
        <v>0</v>
      </c>
      <c r="Q161" s="226">
        <v>0.0063899999999999998</v>
      </c>
      <c r="R161" s="226">
        <f>Q161*H161</f>
        <v>0.00897156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140</v>
      </c>
      <c r="AT161" s="228" t="s">
        <v>136</v>
      </c>
      <c r="AU161" s="228" t="s">
        <v>88</v>
      </c>
      <c r="AY161" s="14" t="s">
        <v>133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86</v>
      </c>
      <c r="BK161" s="229">
        <f>ROUND(I161*H161,2)</f>
        <v>0</v>
      </c>
      <c r="BL161" s="14" t="s">
        <v>140</v>
      </c>
      <c r="BM161" s="228" t="s">
        <v>614</v>
      </c>
    </row>
    <row r="162" s="12" customFormat="1" ht="22.8" customHeight="1">
      <c r="A162" s="12"/>
      <c r="B162" s="200"/>
      <c r="C162" s="201"/>
      <c r="D162" s="202" t="s">
        <v>77</v>
      </c>
      <c r="E162" s="214" t="s">
        <v>615</v>
      </c>
      <c r="F162" s="214" t="s">
        <v>616</v>
      </c>
      <c r="G162" s="201"/>
      <c r="H162" s="201"/>
      <c r="I162" s="204"/>
      <c r="J162" s="215">
        <f>BK162</f>
        <v>0</v>
      </c>
      <c r="K162" s="201"/>
      <c r="L162" s="206"/>
      <c r="M162" s="207"/>
      <c r="N162" s="208"/>
      <c r="O162" s="208"/>
      <c r="P162" s="209">
        <f>P163</f>
        <v>0</v>
      </c>
      <c r="Q162" s="208"/>
      <c r="R162" s="209">
        <f>R163</f>
        <v>0.016</v>
      </c>
      <c r="S162" s="208"/>
      <c r="T162" s="210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1" t="s">
        <v>86</v>
      </c>
      <c r="AT162" s="212" t="s">
        <v>77</v>
      </c>
      <c r="AU162" s="212" t="s">
        <v>86</v>
      </c>
      <c r="AY162" s="211" t="s">
        <v>133</v>
      </c>
      <c r="BK162" s="213">
        <f>BK163</f>
        <v>0</v>
      </c>
    </row>
    <row r="163" s="2" customFormat="1" ht="24.15" customHeight="1">
      <c r="A163" s="35"/>
      <c r="B163" s="36"/>
      <c r="C163" s="216" t="s">
        <v>414</v>
      </c>
      <c r="D163" s="216" t="s">
        <v>136</v>
      </c>
      <c r="E163" s="217" t="s">
        <v>617</v>
      </c>
      <c r="F163" s="218" t="s">
        <v>618</v>
      </c>
      <c r="G163" s="219" t="s">
        <v>149</v>
      </c>
      <c r="H163" s="220">
        <v>2</v>
      </c>
      <c r="I163" s="221"/>
      <c r="J163" s="222">
        <f>ROUND(I163*H163,2)</f>
        <v>0</v>
      </c>
      <c r="K163" s="223"/>
      <c r="L163" s="41"/>
      <c r="M163" s="224" t="s">
        <v>1</v>
      </c>
      <c r="N163" s="225" t="s">
        <v>43</v>
      </c>
      <c r="O163" s="88"/>
      <c r="P163" s="226">
        <f>O163*H163</f>
        <v>0</v>
      </c>
      <c r="Q163" s="226">
        <v>0.0080000000000000002</v>
      </c>
      <c r="R163" s="226">
        <f>Q163*H163</f>
        <v>0.016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140</v>
      </c>
      <c r="AT163" s="228" t="s">
        <v>136</v>
      </c>
      <c r="AU163" s="228" t="s">
        <v>88</v>
      </c>
      <c r="AY163" s="14" t="s">
        <v>133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86</v>
      </c>
      <c r="BK163" s="229">
        <f>ROUND(I163*H163,2)</f>
        <v>0</v>
      </c>
      <c r="BL163" s="14" t="s">
        <v>140</v>
      </c>
      <c r="BM163" s="228" t="s">
        <v>619</v>
      </c>
    </row>
    <row r="164" s="12" customFormat="1" ht="22.8" customHeight="1">
      <c r="A164" s="12"/>
      <c r="B164" s="200"/>
      <c r="C164" s="201"/>
      <c r="D164" s="202" t="s">
        <v>77</v>
      </c>
      <c r="E164" s="214" t="s">
        <v>181</v>
      </c>
      <c r="F164" s="214" t="s">
        <v>383</v>
      </c>
      <c r="G164" s="201"/>
      <c r="H164" s="201"/>
      <c r="I164" s="204"/>
      <c r="J164" s="215">
        <f>BK164</f>
        <v>0</v>
      </c>
      <c r="K164" s="201"/>
      <c r="L164" s="206"/>
      <c r="M164" s="207"/>
      <c r="N164" s="208"/>
      <c r="O164" s="208"/>
      <c r="P164" s="209">
        <f>SUM(P165:P176)</f>
        <v>0</v>
      </c>
      <c r="Q164" s="208"/>
      <c r="R164" s="209">
        <f>SUM(R165:R176)</f>
        <v>7.0764061999999992</v>
      </c>
      <c r="S164" s="208"/>
      <c r="T164" s="210">
        <f>SUM(T165:T176)</f>
        <v>0.61160000000000003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1" t="s">
        <v>86</v>
      </c>
      <c r="AT164" s="212" t="s">
        <v>77</v>
      </c>
      <c r="AU164" s="212" t="s">
        <v>86</v>
      </c>
      <c r="AY164" s="211" t="s">
        <v>133</v>
      </c>
      <c r="BK164" s="213">
        <f>SUM(BK165:BK176)</f>
        <v>0</v>
      </c>
    </row>
    <row r="165" s="2" customFormat="1" ht="33" customHeight="1">
      <c r="A165" s="35"/>
      <c r="B165" s="36"/>
      <c r="C165" s="216" t="s">
        <v>135</v>
      </c>
      <c r="D165" s="216" t="s">
        <v>136</v>
      </c>
      <c r="E165" s="217" t="s">
        <v>620</v>
      </c>
      <c r="F165" s="218" t="s">
        <v>621</v>
      </c>
      <c r="G165" s="219" t="s">
        <v>236</v>
      </c>
      <c r="H165" s="220">
        <v>1</v>
      </c>
      <c r="I165" s="221"/>
      <c r="J165" s="222">
        <f>ROUND(I165*H165,2)</f>
        <v>0</v>
      </c>
      <c r="K165" s="223"/>
      <c r="L165" s="41"/>
      <c r="M165" s="224" t="s">
        <v>1</v>
      </c>
      <c r="N165" s="225" t="s">
        <v>43</v>
      </c>
      <c r="O165" s="88"/>
      <c r="P165" s="226">
        <f>O165*H165</f>
        <v>0</v>
      </c>
      <c r="Q165" s="226">
        <v>0.00013999999999999999</v>
      </c>
      <c r="R165" s="226">
        <f>Q165*H165</f>
        <v>0.00013999999999999999</v>
      </c>
      <c r="S165" s="226">
        <v>0</v>
      </c>
      <c r="T165" s="22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8" t="s">
        <v>140</v>
      </c>
      <c r="AT165" s="228" t="s">
        <v>136</v>
      </c>
      <c r="AU165" s="228" t="s">
        <v>88</v>
      </c>
      <c r="AY165" s="14" t="s">
        <v>133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4" t="s">
        <v>86</v>
      </c>
      <c r="BK165" s="229">
        <f>ROUND(I165*H165,2)</f>
        <v>0</v>
      </c>
      <c r="BL165" s="14" t="s">
        <v>140</v>
      </c>
      <c r="BM165" s="228" t="s">
        <v>622</v>
      </c>
    </row>
    <row r="166" s="2" customFormat="1" ht="16.5" customHeight="1">
      <c r="A166" s="35"/>
      <c r="B166" s="36"/>
      <c r="C166" s="230" t="s">
        <v>623</v>
      </c>
      <c r="D166" s="230" t="s">
        <v>178</v>
      </c>
      <c r="E166" s="231" t="s">
        <v>624</v>
      </c>
      <c r="F166" s="232" t="s">
        <v>625</v>
      </c>
      <c r="G166" s="233" t="s">
        <v>236</v>
      </c>
      <c r="H166" s="234">
        <v>1</v>
      </c>
      <c r="I166" s="235"/>
      <c r="J166" s="236">
        <f>ROUND(I166*H166,2)</f>
        <v>0</v>
      </c>
      <c r="K166" s="237"/>
      <c r="L166" s="238"/>
      <c r="M166" s="239" t="s">
        <v>1</v>
      </c>
      <c r="N166" s="240" t="s">
        <v>43</v>
      </c>
      <c r="O166" s="88"/>
      <c r="P166" s="226">
        <f>O166*H166</f>
        <v>0</v>
      </c>
      <c r="Q166" s="226">
        <v>0.41325000000000001</v>
      </c>
      <c r="R166" s="226">
        <f>Q166*H166</f>
        <v>0.41325000000000001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181</v>
      </c>
      <c r="AT166" s="228" t="s">
        <v>178</v>
      </c>
      <c r="AU166" s="228" t="s">
        <v>88</v>
      </c>
      <c r="AY166" s="14" t="s">
        <v>133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86</v>
      </c>
      <c r="BK166" s="229">
        <f>ROUND(I166*H166,2)</f>
        <v>0</v>
      </c>
      <c r="BL166" s="14" t="s">
        <v>140</v>
      </c>
      <c r="BM166" s="228" t="s">
        <v>626</v>
      </c>
    </row>
    <row r="167" s="2" customFormat="1" ht="24.15" customHeight="1">
      <c r="A167" s="35"/>
      <c r="B167" s="36"/>
      <c r="C167" s="216" t="s">
        <v>506</v>
      </c>
      <c r="D167" s="216" t="s">
        <v>136</v>
      </c>
      <c r="E167" s="217" t="s">
        <v>627</v>
      </c>
      <c r="F167" s="218" t="s">
        <v>628</v>
      </c>
      <c r="G167" s="219" t="s">
        <v>236</v>
      </c>
      <c r="H167" s="220">
        <v>12.199999999999999</v>
      </c>
      <c r="I167" s="221"/>
      <c r="J167" s="222">
        <f>ROUND(I167*H167,2)</f>
        <v>0</v>
      </c>
      <c r="K167" s="223"/>
      <c r="L167" s="41"/>
      <c r="M167" s="224" t="s">
        <v>1</v>
      </c>
      <c r="N167" s="225" t="s">
        <v>43</v>
      </c>
      <c r="O167" s="88"/>
      <c r="P167" s="226">
        <f>O167*H167</f>
        <v>0</v>
      </c>
      <c r="Q167" s="226">
        <v>2.0000000000000002E-05</v>
      </c>
      <c r="R167" s="226">
        <f>Q167*H167</f>
        <v>0.000244</v>
      </c>
      <c r="S167" s="226">
        <v>0</v>
      </c>
      <c r="T167" s="22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8" t="s">
        <v>140</v>
      </c>
      <c r="AT167" s="228" t="s">
        <v>136</v>
      </c>
      <c r="AU167" s="228" t="s">
        <v>88</v>
      </c>
      <c r="AY167" s="14" t="s">
        <v>133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4" t="s">
        <v>86</v>
      </c>
      <c r="BK167" s="229">
        <f>ROUND(I167*H167,2)</f>
        <v>0</v>
      </c>
      <c r="BL167" s="14" t="s">
        <v>140</v>
      </c>
      <c r="BM167" s="228" t="s">
        <v>629</v>
      </c>
    </row>
    <row r="168" s="2" customFormat="1" ht="16.5" customHeight="1">
      <c r="A168" s="35"/>
      <c r="B168" s="36"/>
      <c r="C168" s="230" t="s">
        <v>281</v>
      </c>
      <c r="D168" s="230" t="s">
        <v>178</v>
      </c>
      <c r="E168" s="231" t="s">
        <v>630</v>
      </c>
      <c r="F168" s="232" t="s">
        <v>631</v>
      </c>
      <c r="G168" s="233" t="s">
        <v>236</v>
      </c>
      <c r="H168" s="234">
        <v>12.382999999999999</v>
      </c>
      <c r="I168" s="235"/>
      <c r="J168" s="236">
        <f>ROUND(I168*H168,2)</f>
        <v>0</v>
      </c>
      <c r="K168" s="237"/>
      <c r="L168" s="238"/>
      <c r="M168" s="239" t="s">
        <v>1</v>
      </c>
      <c r="N168" s="240" t="s">
        <v>43</v>
      </c>
      <c r="O168" s="88"/>
      <c r="P168" s="226">
        <f>O168*H168</f>
        <v>0</v>
      </c>
      <c r="Q168" s="226">
        <v>0.013400000000000001</v>
      </c>
      <c r="R168" s="226">
        <f>Q168*H168</f>
        <v>0.1659322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181</v>
      </c>
      <c r="AT168" s="228" t="s">
        <v>178</v>
      </c>
      <c r="AU168" s="228" t="s">
        <v>88</v>
      </c>
      <c r="AY168" s="14" t="s">
        <v>133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86</v>
      </c>
      <c r="BK168" s="229">
        <f>ROUND(I168*H168,2)</f>
        <v>0</v>
      </c>
      <c r="BL168" s="14" t="s">
        <v>140</v>
      </c>
      <c r="BM168" s="228" t="s">
        <v>632</v>
      </c>
    </row>
    <row r="169" s="2" customFormat="1" ht="24.15" customHeight="1">
      <c r="A169" s="35"/>
      <c r="B169" s="36"/>
      <c r="C169" s="216" t="s">
        <v>504</v>
      </c>
      <c r="D169" s="216" t="s">
        <v>136</v>
      </c>
      <c r="E169" s="217" t="s">
        <v>633</v>
      </c>
      <c r="F169" s="218" t="s">
        <v>634</v>
      </c>
      <c r="G169" s="219" t="s">
        <v>154</v>
      </c>
      <c r="H169" s="220">
        <v>0.35999999999999999</v>
      </c>
      <c r="I169" s="221"/>
      <c r="J169" s="222">
        <f>ROUND(I169*H169,2)</f>
        <v>0</v>
      </c>
      <c r="K169" s="223"/>
      <c r="L169" s="41"/>
      <c r="M169" s="224" t="s">
        <v>1</v>
      </c>
      <c r="N169" s="225" t="s">
        <v>43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1.5600000000000001</v>
      </c>
      <c r="T169" s="227">
        <f>S169*H169</f>
        <v>0.56159999999999999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140</v>
      </c>
      <c r="AT169" s="228" t="s">
        <v>136</v>
      </c>
      <c r="AU169" s="228" t="s">
        <v>88</v>
      </c>
      <c r="AY169" s="14" t="s">
        <v>133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86</v>
      </c>
      <c r="BK169" s="229">
        <f>ROUND(I169*H169,2)</f>
        <v>0</v>
      </c>
      <c r="BL169" s="14" t="s">
        <v>140</v>
      </c>
      <c r="BM169" s="228" t="s">
        <v>635</v>
      </c>
    </row>
    <row r="170" s="2" customFormat="1" ht="66.75" customHeight="1">
      <c r="A170" s="35"/>
      <c r="B170" s="36"/>
      <c r="C170" s="216" t="s">
        <v>142</v>
      </c>
      <c r="D170" s="216" t="s">
        <v>136</v>
      </c>
      <c r="E170" s="217" t="s">
        <v>636</v>
      </c>
      <c r="F170" s="218" t="s">
        <v>637</v>
      </c>
      <c r="G170" s="219" t="s">
        <v>139</v>
      </c>
      <c r="H170" s="220">
        <v>1</v>
      </c>
      <c r="I170" s="221"/>
      <c r="J170" s="222">
        <f>ROUND(I170*H170,2)</f>
        <v>0</v>
      </c>
      <c r="K170" s="223"/>
      <c r="L170" s="41"/>
      <c r="M170" s="224" t="s">
        <v>1</v>
      </c>
      <c r="N170" s="225" t="s">
        <v>43</v>
      </c>
      <c r="O170" s="88"/>
      <c r="P170" s="226">
        <f>O170*H170</f>
        <v>0</v>
      </c>
      <c r="Q170" s="226">
        <v>3.9506199999999998</v>
      </c>
      <c r="R170" s="226">
        <f>Q170*H170</f>
        <v>3.9506199999999998</v>
      </c>
      <c r="S170" s="226">
        <v>0</v>
      </c>
      <c r="T170" s="22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8" t="s">
        <v>140</v>
      </c>
      <c r="AT170" s="228" t="s">
        <v>136</v>
      </c>
      <c r="AU170" s="228" t="s">
        <v>88</v>
      </c>
      <c r="AY170" s="14" t="s">
        <v>133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4" t="s">
        <v>86</v>
      </c>
      <c r="BK170" s="229">
        <f>ROUND(I170*H170,2)</f>
        <v>0</v>
      </c>
      <c r="BL170" s="14" t="s">
        <v>140</v>
      </c>
      <c r="BM170" s="228" t="s">
        <v>638</v>
      </c>
    </row>
    <row r="171" s="2" customFormat="1" ht="33" customHeight="1">
      <c r="A171" s="35"/>
      <c r="B171" s="36"/>
      <c r="C171" s="216" t="s">
        <v>301</v>
      </c>
      <c r="D171" s="216" t="s">
        <v>136</v>
      </c>
      <c r="E171" s="217" t="s">
        <v>639</v>
      </c>
      <c r="F171" s="218" t="s">
        <v>640</v>
      </c>
      <c r="G171" s="219" t="s">
        <v>139</v>
      </c>
      <c r="H171" s="220">
        <v>1</v>
      </c>
      <c r="I171" s="221"/>
      <c r="J171" s="222">
        <f>ROUND(I171*H171,2)</f>
        <v>0</v>
      </c>
      <c r="K171" s="223"/>
      <c r="L171" s="41"/>
      <c r="M171" s="224" t="s">
        <v>1</v>
      </c>
      <c r="N171" s="225" t="s">
        <v>43</v>
      </c>
      <c r="O171" s="88"/>
      <c r="P171" s="226">
        <f>O171*H171</f>
        <v>0</v>
      </c>
      <c r="Q171" s="226">
        <v>2.1167600000000002</v>
      </c>
      <c r="R171" s="226">
        <f>Q171*H171</f>
        <v>2.1167600000000002</v>
      </c>
      <c r="S171" s="226">
        <v>0</v>
      </c>
      <c r="T171" s="22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8" t="s">
        <v>140</v>
      </c>
      <c r="AT171" s="228" t="s">
        <v>136</v>
      </c>
      <c r="AU171" s="228" t="s">
        <v>88</v>
      </c>
      <c r="AY171" s="14" t="s">
        <v>133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4" t="s">
        <v>86</v>
      </c>
      <c r="BK171" s="229">
        <f>ROUND(I171*H171,2)</f>
        <v>0</v>
      </c>
      <c r="BL171" s="14" t="s">
        <v>140</v>
      </c>
      <c r="BM171" s="228" t="s">
        <v>641</v>
      </c>
    </row>
    <row r="172" s="2" customFormat="1" ht="37.8" customHeight="1">
      <c r="A172" s="35"/>
      <c r="B172" s="36"/>
      <c r="C172" s="230" t="s">
        <v>642</v>
      </c>
      <c r="D172" s="230" t="s">
        <v>178</v>
      </c>
      <c r="E172" s="231" t="s">
        <v>643</v>
      </c>
      <c r="F172" s="232" t="s">
        <v>644</v>
      </c>
      <c r="G172" s="233" t="s">
        <v>1</v>
      </c>
      <c r="H172" s="234">
        <v>1</v>
      </c>
      <c r="I172" s="235"/>
      <c r="J172" s="236">
        <f>ROUND(I172*H172,2)</f>
        <v>0</v>
      </c>
      <c r="K172" s="237"/>
      <c r="L172" s="238"/>
      <c r="M172" s="239" t="s">
        <v>1</v>
      </c>
      <c r="N172" s="240" t="s">
        <v>43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181</v>
      </c>
      <c r="AT172" s="228" t="s">
        <v>178</v>
      </c>
      <c r="AU172" s="228" t="s">
        <v>88</v>
      </c>
      <c r="AY172" s="14" t="s">
        <v>133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86</v>
      </c>
      <c r="BK172" s="229">
        <f>ROUND(I172*H172,2)</f>
        <v>0</v>
      </c>
      <c r="BL172" s="14" t="s">
        <v>140</v>
      </c>
      <c r="BM172" s="228" t="s">
        <v>645</v>
      </c>
    </row>
    <row r="173" s="2" customFormat="1" ht="24.15" customHeight="1">
      <c r="A173" s="35"/>
      <c r="B173" s="36"/>
      <c r="C173" s="216" t="s">
        <v>452</v>
      </c>
      <c r="D173" s="216" t="s">
        <v>136</v>
      </c>
      <c r="E173" s="217" t="s">
        <v>646</v>
      </c>
      <c r="F173" s="218" t="s">
        <v>647</v>
      </c>
      <c r="G173" s="219" t="s">
        <v>139</v>
      </c>
      <c r="H173" s="220">
        <v>1</v>
      </c>
      <c r="I173" s="221"/>
      <c r="J173" s="222">
        <f>ROUND(I173*H173,2)</f>
        <v>0</v>
      </c>
      <c r="K173" s="223"/>
      <c r="L173" s="41"/>
      <c r="M173" s="224" t="s">
        <v>1</v>
      </c>
      <c r="N173" s="225" t="s">
        <v>43</v>
      </c>
      <c r="O173" s="88"/>
      <c r="P173" s="226">
        <f>O173*H173</f>
        <v>0</v>
      </c>
      <c r="Q173" s="226">
        <v>0.34089999999999998</v>
      </c>
      <c r="R173" s="226">
        <f>Q173*H173</f>
        <v>0.34089999999999998</v>
      </c>
      <c r="S173" s="226">
        <v>0</v>
      </c>
      <c r="T173" s="22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8" t="s">
        <v>140</v>
      </c>
      <c r="AT173" s="228" t="s">
        <v>136</v>
      </c>
      <c r="AU173" s="228" t="s">
        <v>88</v>
      </c>
      <c r="AY173" s="14" t="s">
        <v>133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4" t="s">
        <v>86</v>
      </c>
      <c r="BK173" s="229">
        <f>ROUND(I173*H173,2)</f>
        <v>0</v>
      </c>
      <c r="BL173" s="14" t="s">
        <v>140</v>
      </c>
      <c r="BM173" s="228" t="s">
        <v>648</v>
      </c>
    </row>
    <row r="174" s="2" customFormat="1" ht="24.15" customHeight="1">
      <c r="A174" s="35"/>
      <c r="B174" s="36"/>
      <c r="C174" s="230" t="s">
        <v>444</v>
      </c>
      <c r="D174" s="230" t="s">
        <v>178</v>
      </c>
      <c r="E174" s="231" t="s">
        <v>649</v>
      </c>
      <c r="F174" s="232" t="s">
        <v>650</v>
      </c>
      <c r="G174" s="233" t="s">
        <v>139</v>
      </c>
      <c r="H174" s="234">
        <v>1</v>
      </c>
      <c r="I174" s="235"/>
      <c r="J174" s="236">
        <f>ROUND(I174*H174,2)</f>
        <v>0</v>
      </c>
      <c r="K174" s="237"/>
      <c r="L174" s="238"/>
      <c r="M174" s="239" t="s">
        <v>1</v>
      </c>
      <c r="N174" s="240" t="s">
        <v>43</v>
      </c>
      <c r="O174" s="88"/>
      <c r="P174" s="226">
        <f>O174*H174</f>
        <v>0</v>
      </c>
      <c r="Q174" s="226">
        <v>0.086999999999999994</v>
      </c>
      <c r="R174" s="226">
        <f>Q174*H174</f>
        <v>0.086999999999999994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181</v>
      </c>
      <c r="AT174" s="228" t="s">
        <v>178</v>
      </c>
      <c r="AU174" s="228" t="s">
        <v>88</v>
      </c>
      <c r="AY174" s="14" t="s">
        <v>133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86</v>
      </c>
      <c r="BK174" s="229">
        <f>ROUND(I174*H174,2)</f>
        <v>0</v>
      </c>
      <c r="BL174" s="14" t="s">
        <v>140</v>
      </c>
      <c r="BM174" s="228" t="s">
        <v>651</v>
      </c>
    </row>
    <row r="175" s="2" customFormat="1" ht="24.15" customHeight="1">
      <c r="A175" s="35"/>
      <c r="B175" s="36"/>
      <c r="C175" s="216" t="s">
        <v>359</v>
      </c>
      <c r="D175" s="216" t="s">
        <v>136</v>
      </c>
      <c r="E175" s="217" t="s">
        <v>652</v>
      </c>
      <c r="F175" s="218" t="s">
        <v>653</v>
      </c>
      <c r="G175" s="219" t="s">
        <v>139</v>
      </c>
      <c r="H175" s="220">
        <v>1</v>
      </c>
      <c r="I175" s="221"/>
      <c r="J175" s="222">
        <f>ROUND(I175*H175,2)</f>
        <v>0</v>
      </c>
      <c r="K175" s="223"/>
      <c r="L175" s="41"/>
      <c r="M175" s="224" t="s">
        <v>1</v>
      </c>
      <c r="N175" s="225" t="s">
        <v>43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0.050000000000000003</v>
      </c>
      <c r="T175" s="227">
        <f>S175*H175</f>
        <v>0.050000000000000003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8" t="s">
        <v>140</v>
      </c>
      <c r="AT175" s="228" t="s">
        <v>136</v>
      </c>
      <c r="AU175" s="228" t="s">
        <v>88</v>
      </c>
      <c r="AY175" s="14" t="s">
        <v>133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4" t="s">
        <v>86</v>
      </c>
      <c r="BK175" s="229">
        <f>ROUND(I175*H175,2)</f>
        <v>0</v>
      </c>
      <c r="BL175" s="14" t="s">
        <v>140</v>
      </c>
      <c r="BM175" s="228" t="s">
        <v>654</v>
      </c>
    </row>
    <row r="176" s="2" customFormat="1" ht="21.75" customHeight="1">
      <c r="A176" s="35"/>
      <c r="B176" s="36"/>
      <c r="C176" s="216" t="s">
        <v>418</v>
      </c>
      <c r="D176" s="216" t="s">
        <v>136</v>
      </c>
      <c r="E176" s="217" t="s">
        <v>655</v>
      </c>
      <c r="F176" s="218" t="s">
        <v>656</v>
      </c>
      <c r="G176" s="219" t="s">
        <v>236</v>
      </c>
      <c r="H176" s="220">
        <v>12</v>
      </c>
      <c r="I176" s="221"/>
      <c r="J176" s="222">
        <f>ROUND(I176*H176,2)</f>
        <v>0</v>
      </c>
      <c r="K176" s="223"/>
      <c r="L176" s="41"/>
      <c r="M176" s="224" t="s">
        <v>1</v>
      </c>
      <c r="N176" s="225" t="s">
        <v>43</v>
      </c>
      <c r="O176" s="88"/>
      <c r="P176" s="226">
        <f>O176*H176</f>
        <v>0</v>
      </c>
      <c r="Q176" s="226">
        <v>0.00012999999999999999</v>
      </c>
      <c r="R176" s="226">
        <f>Q176*H176</f>
        <v>0.0015599999999999998</v>
      </c>
      <c r="S176" s="226">
        <v>0</v>
      </c>
      <c r="T176" s="22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8" t="s">
        <v>140</v>
      </c>
      <c r="AT176" s="228" t="s">
        <v>136</v>
      </c>
      <c r="AU176" s="228" t="s">
        <v>88</v>
      </c>
      <c r="AY176" s="14" t="s">
        <v>133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4" t="s">
        <v>86</v>
      </c>
      <c r="BK176" s="229">
        <f>ROUND(I176*H176,2)</f>
        <v>0</v>
      </c>
      <c r="BL176" s="14" t="s">
        <v>140</v>
      </c>
      <c r="BM176" s="228" t="s">
        <v>657</v>
      </c>
    </row>
    <row r="177" s="12" customFormat="1" ht="22.8" customHeight="1">
      <c r="A177" s="12"/>
      <c r="B177" s="200"/>
      <c r="C177" s="201"/>
      <c r="D177" s="202" t="s">
        <v>77</v>
      </c>
      <c r="E177" s="214" t="s">
        <v>434</v>
      </c>
      <c r="F177" s="214" t="s">
        <v>435</v>
      </c>
      <c r="G177" s="201"/>
      <c r="H177" s="201"/>
      <c r="I177" s="204"/>
      <c r="J177" s="215">
        <f>BK177</f>
        <v>0</v>
      </c>
      <c r="K177" s="201"/>
      <c r="L177" s="206"/>
      <c r="M177" s="207"/>
      <c r="N177" s="208"/>
      <c r="O177" s="208"/>
      <c r="P177" s="209">
        <f>SUM(P178:P183)</f>
        <v>0</v>
      </c>
      <c r="Q177" s="208"/>
      <c r="R177" s="209">
        <f>SUM(R178:R183)</f>
        <v>0</v>
      </c>
      <c r="S177" s="208"/>
      <c r="T177" s="210">
        <f>SUM(T178:T183)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1" t="s">
        <v>86</v>
      </c>
      <c r="AT177" s="212" t="s">
        <v>77</v>
      </c>
      <c r="AU177" s="212" t="s">
        <v>86</v>
      </c>
      <c r="AY177" s="211" t="s">
        <v>133</v>
      </c>
      <c r="BK177" s="213">
        <f>SUM(BK178:BK183)</f>
        <v>0</v>
      </c>
    </row>
    <row r="178" s="2" customFormat="1" ht="21.75" customHeight="1">
      <c r="A178" s="35"/>
      <c r="B178" s="36"/>
      <c r="C178" s="216" t="s">
        <v>658</v>
      </c>
      <c r="D178" s="216" t="s">
        <v>136</v>
      </c>
      <c r="E178" s="217" t="s">
        <v>437</v>
      </c>
      <c r="F178" s="218" t="s">
        <v>438</v>
      </c>
      <c r="G178" s="219" t="s">
        <v>171</v>
      </c>
      <c r="H178" s="220">
        <v>39.762999999999998</v>
      </c>
      <c r="I178" s="221"/>
      <c r="J178" s="222">
        <f>ROUND(I178*H178,2)</f>
        <v>0</v>
      </c>
      <c r="K178" s="223"/>
      <c r="L178" s="41"/>
      <c r="M178" s="224" t="s">
        <v>1</v>
      </c>
      <c r="N178" s="225" t="s">
        <v>43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140</v>
      </c>
      <c r="AT178" s="228" t="s">
        <v>136</v>
      </c>
      <c r="AU178" s="228" t="s">
        <v>88</v>
      </c>
      <c r="AY178" s="14" t="s">
        <v>133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86</v>
      </c>
      <c r="BK178" s="229">
        <f>ROUND(I178*H178,2)</f>
        <v>0</v>
      </c>
      <c r="BL178" s="14" t="s">
        <v>140</v>
      </c>
      <c r="BM178" s="228" t="s">
        <v>659</v>
      </c>
    </row>
    <row r="179" s="2" customFormat="1" ht="24.15" customHeight="1">
      <c r="A179" s="35"/>
      <c r="B179" s="36"/>
      <c r="C179" s="216" t="s">
        <v>440</v>
      </c>
      <c r="D179" s="216" t="s">
        <v>136</v>
      </c>
      <c r="E179" s="217" t="s">
        <v>441</v>
      </c>
      <c r="F179" s="218" t="s">
        <v>442</v>
      </c>
      <c r="G179" s="219" t="s">
        <v>171</v>
      </c>
      <c r="H179" s="220">
        <v>151.148</v>
      </c>
      <c r="I179" s="221"/>
      <c r="J179" s="222">
        <f>ROUND(I179*H179,2)</f>
        <v>0</v>
      </c>
      <c r="K179" s="223"/>
      <c r="L179" s="41"/>
      <c r="M179" s="224" t="s">
        <v>1</v>
      </c>
      <c r="N179" s="225" t="s">
        <v>43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8" t="s">
        <v>140</v>
      </c>
      <c r="AT179" s="228" t="s">
        <v>136</v>
      </c>
      <c r="AU179" s="228" t="s">
        <v>88</v>
      </c>
      <c r="AY179" s="14" t="s">
        <v>133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4" t="s">
        <v>86</v>
      </c>
      <c r="BK179" s="229">
        <f>ROUND(I179*H179,2)</f>
        <v>0</v>
      </c>
      <c r="BL179" s="14" t="s">
        <v>140</v>
      </c>
      <c r="BM179" s="228" t="s">
        <v>443</v>
      </c>
    </row>
    <row r="180" s="2" customFormat="1" ht="16.5" customHeight="1">
      <c r="A180" s="35"/>
      <c r="B180" s="36"/>
      <c r="C180" s="216" t="s">
        <v>529</v>
      </c>
      <c r="D180" s="216" t="s">
        <v>136</v>
      </c>
      <c r="E180" s="217" t="s">
        <v>445</v>
      </c>
      <c r="F180" s="218" t="s">
        <v>446</v>
      </c>
      <c r="G180" s="219" t="s">
        <v>171</v>
      </c>
      <c r="H180" s="220">
        <v>2.6499999999999999</v>
      </c>
      <c r="I180" s="221"/>
      <c r="J180" s="222">
        <f>ROUND(I180*H180,2)</f>
        <v>0</v>
      </c>
      <c r="K180" s="223"/>
      <c r="L180" s="41"/>
      <c r="M180" s="224" t="s">
        <v>1</v>
      </c>
      <c r="N180" s="225" t="s">
        <v>43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8" t="s">
        <v>140</v>
      </c>
      <c r="AT180" s="228" t="s">
        <v>136</v>
      </c>
      <c r="AU180" s="228" t="s">
        <v>88</v>
      </c>
      <c r="AY180" s="14" t="s">
        <v>133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4" t="s">
        <v>86</v>
      </c>
      <c r="BK180" s="229">
        <f>ROUND(I180*H180,2)</f>
        <v>0</v>
      </c>
      <c r="BL180" s="14" t="s">
        <v>140</v>
      </c>
      <c r="BM180" s="228" t="s">
        <v>530</v>
      </c>
    </row>
    <row r="181" s="2" customFormat="1" ht="24.15" customHeight="1">
      <c r="A181" s="35"/>
      <c r="B181" s="36"/>
      <c r="C181" s="216" t="s">
        <v>448</v>
      </c>
      <c r="D181" s="216" t="s">
        <v>136</v>
      </c>
      <c r="E181" s="217" t="s">
        <v>449</v>
      </c>
      <c r="F181" s="218" t="s">
        <v>450</v>
      </c>
      <c r="G181" s="219" t="s">
        <v>171</v>
      </c>
      <c r="H181" s="220">
        <v>10.6</v>
      </c>
      <c r="I181" s="221"/>
      <c r="J181" s="222">
        <f>ROUND(I181*H181,2)</f>
        <v>0</v>
      </c>
      <c r="K181" s="223"/>
      <c r="L181" s="41"/>
      <c r="M181" s="224" t="s">
        <v>1</v>
      </c>
      <c r="N181" s="225" t="s">
        <v>43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8" t="s">
        <v>140</v>
      </c>
      <c r="AT181" s="228" t="s">
        <v>136</v>
      </c>
      <c r="AU181" s="228" t="s">
        <v>88</v>
      </c>
      <c r="AY181" s="14" t="s">
        <v>133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4" t="s">
        <v>86</v>
      </c>
      <c r="BK181" s="229">
        <f>ROUND(I181*H181,2)</f>
        <v>0</v>
      </c>
      <c r="BL181" s="14" t="s">
        <v>140</v>
      </c>
      <c r="BM181" s="228" t="s">
        <v>451</v>
      </c>
    </row>
    <row r="182" s="2" customFormat="1" ht="44.25" customHeight="1">
      <c r="A182" s="35"/>
      <c r="B182" s="36"/>
      <c r="C182" s="216" t="s">
        <v>459</v>
      </c>
      <c r="D182" s="216" t="s">
        <v>136</v>
      </c>
      <c r="E182" s="217" t="s">
        <v>460</v>
      </c>
      <c r="F182" s="218" t="s">
        <v>461</v>
      </c>
      <c r="G182" s="219" t="s">
        <v>171</v>
      </c>
      <c r="H182" s="220">
        <v>2.6499999999999999</v>
      </c>
      <c r="I182" s="221"/>
      <c r="J182" s="222">
        <f>ROUND(I182*H182,2)</f>
        <v>0</v>
      </c>
      <c r="K182" s="223"/>
      <c r="L182" s="41"/>
      <c r="M182" s="224" t="s">
        <v>1</v>
      </c>
      <c r="N182" s="225" t="s">
        <v>43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8" t="s">
        <v>140</v>
      </c>
      <c r="AT182" s="228" t="s">
        <v>136</v>
      </c>
      <c r="AU182" s="228" t="s">
        <v>88</v>
      </c>
      <c r="AY182" s="14" t="s">
        <v>133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4" t="s">
        <v>86</v>
      </c>
      <c r="BK182" s="229">
        <f>ROUND(I182*H182,2)</f>
        <v>0</v>
      </c>
      <c r="BL182" s="14" t="s">
        <v>140</v>
      </c>
      <c r="BM182" s="228" t="s">
        <v>462</v>
      </c>
    </row>
    <row r="183" s="2" customFormat="1" ht="44.25" customHeight="1">
      <c r="A183" s="35"/>
      <c r="B183" s="36"/>
      <c r="C183" s="216" t="s">
        <v>463</v>
      </c>
      <c r="D183" s="216" t="s">
        <v>136</v>
      </c>
      <c r="E183" s="217" t="s">
        <v>464</v>
      </c>
      <c r="F183" s="218" t="s">
        <v>465</v>
      </c>
      <c r="G183" s="219" t="s">
        <v>171</v>
      </c>
      <c r="H183" s="220">
        <v>2.0379999999999998</v>
      </c>
      <c r="I183" s="221"/>
      <c r="J183" s="222">
        <f>ROUND(I183*H183,2)</f>
        <v>0</v>
      </c>
      <c r="K183" s="223"/>
      <c r="L183" s="41"/>
      <c r="M183" s="224" t="s">
        <v>1</v>
      </c>
      <c r="N183" s="225" t="s">
        <v>43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8" t="s">
        <v>140</v>
      </c>
      <c r="AT183" s="228" t="s">
        <v>136</v>
      </c>
      <c r="AU183" s="228" t="s">
        <v>88</v>
      </c>
      <c r="AY183" s="14" t="s">
        <v>133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4" t="s">
        <v>86</v>
      </c>
      <c r="BK183" s="229">
        <f>ROUND(I183*H183,2)</f>
        <v>0</v>
      </c>
      <c r="BL183" s="14" t="s">
        <v>140</v>
      </c>
      <c r="BM183" s="228" t="s">
        <v>466</v>
      </c>
    </row>
    <row r="184" s="12" customFormat="1" ht="22.8" customHeight="1">
      <c r="A184" s="12"/>
      <c r="B184" s="200"/>
      <c r="C184" s="201"/>
      <c r="D184" s="202" t="s">
        <v>77</v>
      </c>
      <c r="E184" s="214" t="s">
        <v>467</v>
      </c>
      <c r="F184" s="214" t="s">
        <v>468</v>
      </c>
      <c r="G184" s="201"/>
      <c r="H184" s="201"/>
      <c r="I184" s="204"/>
      <c r="J184" s="215">
        <f>BK184</f>
        <v>0</v>
      </c>
      <c r="K184" s="201"/>
      <c r="L184" s="206"/>
      <c r="M184" s="207"/>
      <c r="N184" s="208"/>
      <c r="O184" s="208"/>
      <c r="P184" s="209">
        <f>P185</f>
        <v>0</v>
      </c>
      <c r="Q184" s="208"/>
      <c r="R184" s="209">
        <f>R185</f>
        <v>0</v>
      </c>
      <c r="S184" s="208"/>
      <c r="T184" s="210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1" t="s">
        <v>86</v>
      </c>
      <c r="AT184" s="212" t="s">
        <v>77</v>
      </c>
      <c r="AU184" s="212" t="s">
        <v>86</v>
      </c>
      <c r="AY184" s="211" t="s">
        <v>133</v>
      </c>
      <c r="BK184" s="213">
        <f>BK185</f>
        <v>0</v>
      </c>
    </row>
    <row r="185" s="2" customFormat="1" ht="33" customHeight="1">
      <c r="A185" s="35"/>
      <c r="B185" s="36"/>
      <c r="C185" s="216" t="s">
        <v>660</v>
      </c>
      <c r="D185" s="216" t="s">
        <v>136</v>
      </c>
      <c r="E185" s="217" t="s">
        <v>470</v>
      </c>
      <c r="F185" s="218" t="s">
        <v>471</v>
      </c>
      <c r="G185" s="219" t="s">
        <v>171</v>
      </c>
      <c r="H185" s="220">
        <v>55.218000000000004</v>
      </c>
      <c r="I185" s="221"/>
      <c r="J185" s="222">
        <f>ROUND(I185*H185,2)</f>
        <v>0</v>
      </c>
      <c r="K185" s="223"/>
      <c r="L185" s="41"/>
      <c r="M185" s="241" t="s">
        <v>1</v>
      </c>
      <c r="N185" s="242" t="s">
        <v>43</v>
      </c>
      <c r="O185" s="243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8" t="s">
        <v>140</v>
      </c>
      <c r="AT185" s="228" t="s">
        <v>136</v>
      </c>
      <c r="AU185" s="228" t="s">
        <v>88</v>
      </c>
      <c r="AY185" s="14" t="s">
        <v>133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4" t="s">
        <v>86</v>
      </c>
      <c r="BK185" s="229">
        <f>ROUND(I185*H185,2)</f>
        <v>0</v>
      </c>
      <c r="BL185" s="14" t="s">
        <v>140</v>
      </c>
      <c r="BM185" s="228" t="s">
        <v>661</v>
      </c>
    </row>
    <row r="186" s="2" customFormat="1" ht="6.96" customHeight="1">
      <c r="A186" s="35"/>
      <c r="B186" s="63"/>
      <c r="C186" s="64"/>
      <c r="D186" s="64"/>
      <c r="E186" s="64"/>
      <c r="F186" s="64"/>
      <c r="G186" s="64"/>
      <c r="H186" s="64"/>
      <c r="I186" s="64"/>
      <c r="J186" s="64"/>
      <c r="K186" s="64"/>
      <c r="L186" s="41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sheet="1" autoFilter="0" formatColumns="0" formatRows="0" objects="1" scenarios="1" spinCount="100000" saltValue="00MsqFOYmkbrdKYpo/Q86Jo99jQs5hq2NJfhJbL6jEKHWVdsthPYuczvOC/7+7iDCaGucd4lJGcrmzjZzuaayw==" hashValue="FQlvx01Z91kmRroPMQGnDk3shFACwhBcBMPOOsuy7NVXL5PPEe//WDHo5PAcXdQyuWLo+pFQgesqg99v06eTCw==" algorithmName="SHA-512" password="CC35"/>
  <autoFilter ref="C124:K185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97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88</v>
      </c>
    </row>
    <row r="4" s="1" customFormat="1" ht="24.96" customHeight="1">
      <c r="B4" s="17"/>
      <c r="D4" s="135" t="s">
        <v>98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Rekonstrukce ulice K Bytovkám a Liliová, Tuklaty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99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662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8. 9. 2022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35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36</v>
      </c>
      <c r="F24" s="35"/>
      <c r="G24" s="35"/>
      <c r="H24" s="35"/>
      <c r="I24" s="137" t="s">
        <v>28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ROUND(J119,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ROUND((SUM(BE119:BE132)),  2)</f>
        <v>0</v>
      </c>
      <c r="G33" s="35"/>
      <c r="H33" s="35"/>
      <c r="I33" s="152">
        <v>0.20999999999999999</v>
      </c>
      <c r="J33" s="151">
        <f>ROUND(((SUM(BE119:BE132))*I33),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ROUND((SUM(BF119:BF132)),  2)</f>
        <v>0</v>
      </c>
      <c r="G34" s="35"/>
      <c r="H34" s="35"/>
      <c r="I34" s="152">
        <v>0.14999999999999999</v>
      </c>
      <c r="J34" s="151">
        <f>ROUND(((SUM(BF119:BF132))*I34),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ROUND((SUM(BG119:BG132)),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ROUND((SUM(BH119:BH132)),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ROUND((SUM(BI119:BI132)),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101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Rekonstrukce ulice K Bytovkám a Liliová, Tuklaty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99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OST - Ostatní a vedlejší náklady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Tuklaty</v>
      </c>
      <c r="G89" s="37"/>
      <c r="H89" s="37"/>
      <c r="I89" s="29" t="s">
        <v>22</v>
      </c>
      <c r="J89" s="76" t="str">
        <f>IF(J12="","",J12)</f>
        <v>8. 9. 2022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Obec Tuklaty</v>
      </c>
      <c r="G91" s="37"/>
      <c r="H91" s="37"/>
      <c r="I91" s="29" t="s">
        <v>31</v>
      </c>
      <c r="J91" s="33" t="str">
        <f>E21</f>
        <v>TIMAO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Ing. Iveta Pelánová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102</v>
      </c>
      <c r="D94" s="173"/>
      <c r="E94" s="173"/>
      <c r="F94" s="173"/>
      <c r="G94" s="173"/>
      <c r="H94" s="173"/>
      <c r="I94" s="173"/>
      <c r="J94" s="174" t="s">
        <v>103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104</v>
      </c>
      <c r="D96" s="37"/>
      <c r="E96" s="37"/>
      <c r="F96" s="37"/>
      <c r="G96" s="37"/>
      <c r="H96" s="37"/>
      <c r="I96" s="37"/>
      <c r="J96" s="107">
        <f>J119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105</v>
      </c>
    </row>
    <row r="97" s="9" customFormat="1" ht="24.96" customHeight="1">
      <c r="A97" s="9"/>
      <c r="B97" s="176"/>
      <c r="C97" s="177"/>
      <c r="D97" s="178" t="s">
        <v>663</v>
      </c>
      <c r="E97" s="179"/>
      <c r="F97" s="179"/>
      <c r="G97" s="179"/>
      <c r="H97" s="179"/>
      <c r="I97" s="179"/>
      <c r="J97" s="180">
        <f>J120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664</v>
      </c>
      <c r="E98" s="185"/>
      <c r="F98" s="185"/>
      <c r="G98" s="185"/>
      <c r="H98" s="185"/>
      <c r="I98" s="185"/>
      <c r="J98" s="186">
        <f>J121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2"/>
      <c r="C99" s="183"/>
      <c r="D99" s="184" t="s">
        <v>665</v>
      </c>
      <c r="E99" s="185"/>
      <c r="F99" s="185"/>
      <c r="G99" s="185"/>
      <c r="H99" s="185"/>
      <c r="I99" s="185"/>
      <c r="J99" s="186">
        <f>J129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118</v>
      </c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16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171" t="str">
        <f>E7</f>
        <v>Rekonstrukce ulice K Bytovkám a Liliová, Tuklaty</v>
      </c>
      <c r="F109" s="29"/>
      <c r="G109" s="29"/>
      <c r="H109" s="29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99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73" t="str">
        <f>E9</f>
        <v>OST - Ostatní a vedlejší náklady</v>
      </c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20</v>
      </c>
      <c r="D113" s="37"/>
      <c r="E113" s="37"/>
      <c r="F113" s="24" t="str">
        <f>F12</f>
        <v>Tuklaty</v>
      </c>
      <c r="G113" s="37"/>
      <c r="H113" s="37"/>
      <c r="I113" s="29" t="s">
        <v>22</v>
      </c>
      <c r="J113" s="76" t="str">
        <f>IF(J12="","",J12)</f>
        <v>8. 9. 2022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24</v>
      </c>
      <c r="D115" s="37"/>
      <c r="E115" s="37"/>
      <c r="F115" s="24" t="str">
        <f>E15</f>
        <v>Obec Tuklaty</v>
      </c>
      <c r="G115" s="37"/>
      <c r="H115" s="37"/>
      <c r="I115" s="29" t="s">
        <v>31</v>
      </c>
      <c r="J115" s="33" t="str">
        <f>E21</f>
        <v>TIMAO s.r.o.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29</v>
      </c>
      <c r="D116" s="37"/>
      <c r="E116" s="37"/>
      <c r="F116" s="24" t="str">
        <f>IF(E18="","",E18)</f>
        <v>Vyplň údaj</v>
      </c>
      <c r="G116" s="37"/>
      <c r="H116" s="37"/>
      <c r="I116" s="29" t="s">
        <v>35</v>
      </c>
      <c r="J116" s="33" t="str">
        <f>E24</f>
        <v>Ing. Iveta Pelánová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188"/>
      <c r="B118" s="189"/>
      <c r="C118" s="190" t="s">
        <v>119</v>
      </c>
      <c r="D118" s="191" t="s">
        <v>63</v>
      </c>
      <c r="E118" s="191" t="s">
        <v>59</v>
      </c>
      <c r="F118" s="191" t="s">
        <v>60</v>
      </c>
      <c r="G118" s="191" t="s">
        <v>120</v>
      </c>
      <c r="H118" s="191" t="s">
        <v>121</v>
      </c>
      <c r="I118" s="191" t="s">
        <v>122</v>
      </c>
      <c r="J118" s="192" t="s">
        <v>103</v>
      </c>
      <c r="K118" s="193" t="s">
        <v>123</v>
      </c>
      <c r="L118" s="194"/>
      <c r="M118" s="97" t="s">
        <v>1</v>
      </c>
      <c r="N118" s="98" t="s">
        <v>42</v>
      </c>
      <c r="O118" s="98" t="s">
        <v>124</v>
      </c>
      <c r="P118" s="98" t="s">
        <v>125</v>
      </c>
      <c r="Q118" s="98" t="s">
        <v>126</v>
      </c>
      <c r="R118" s="98" t="s">
        <v>127</v>
      </c>
      <c r="S118" s="98" t="s">
        <v>128</v>
      </c>
      <c r="T118" s="99" t="s">
        <v>129</v>
      </c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</row>
    <row r="119" s="2" customFormat="1" ht="22.8" customHeight="1">
      <c r="A119" s="35"/>
      <c r="B119" s="36"/>
      <c r="C119" s="104" t="s">
        <v>130</v>
      </c>
      <c r="D119" s="37"/>
      <c r="E119" s="37"/>
      <c r="F119" s="37"/>
      <c r="G119" s="37"/>
      <c r="H119" s="37"/>
      <c r="I119" s="37"/>
      <c r="J119" s="195">
        <f>BK119</f>
        <v>0</v>
      </c>
      <c r="K119" s="37"/>
      <c r="L119" s="41"/>
      <c r="M119" s="100"/>
      <c r="N119" s="196"/>
      <c r="O119" s="101"/>
      <c r="P119" s="197">
        <f>P120</f>
        <v>0</v>
      </c>
      <c r="Q119" s="101"/>
      <c r="R119" s="197">
        <f>R120</f>
        <v>0</v>
      </c>
      <c r="S119" s="101"/>
      <c r="T119" s="198">
        <f>T120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77</v>
      </c>
      <c r="AU119" s="14" t="s">
        <v>105</v>
      </c>
      <c r="BK119" s="199">
        <f>BK120</f>
        <v>0</v>
      </c>
    </row>
    <row r="120" s="12" customFormat="1" ht="25.92" customHeight="1">
      <c r="A120" s="12"/>
      <c r="B120" s="200"/>
      <c r="C120" s="201"/>
      <c r="D120" s="202" t="s">
        <v>77</v>
      </c>
      <c r="E120" s="203" t="s">
        <v>95</v>
      </c>
      <c r="F120" s="203" t="s">
        <v>666</v>
      </c>
      <c r="G120" s="201"/>
      <c r="H120" s="201"/>
      <c r="I120" s="204"/>
      <c r="J120" s="205">
        <f>BK120</f>
        <v>0</v>
      </c>
      <c r="K120" s="201"/>
      <c r="L120" s="206"/>
      <c r="M120" s="207"/>
      <c r="N120" s="208"/>
      <c r="O120" s="208"/>
      <c r="P120" s="209">
        <f>P121+P129</f>
        <v>0</v>
      </c>
      <c r="Q120" s="208"/>
      <c r="R120" s="209">
        <f>R121+R129</f>
        <v>0</v>
      </c>
      <c r="S120" s="208"/>
      <c r="T120" s="210">
        <f>T121+T129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140</v>
      </c>
      <c r="AT120" s="212" t="s">
        <v>77</v>
      </c>
      <c r="AU120" s="212" t="s">
        <v>78</v>
      </c>
      <c r="AY120" s="211" t="s">
        <v>133</v>
      </c>
      <c r="BK120" s="213">
        <f>BK121+BK129</f>
        <v>0</v>
      </c>
    </row>
    <row r="121" s="12" customFormat="1" ht="22.8" customHeight="1">
      <c r="A121" s="12"/>
      <c r="B121" s="200"/>
      <c r="C121" s="201"/>
      <c r="D121" s="202" t="s">
        <v>77</v>
      </c>
      <c r="E121" s="214" t="s">
        <v>667</v>
      </c>
      <c r="F121" s="214" t="s">
        <v>668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SUM(P122:P128)</f>
        <v>0</v>
      </c>
      <c r="Q121" s="208"/>
      <c r="R121" s="209">
        <f>SUM(R122:R128)</f>
        <v>0</v>
      </c>
      <c r="S121" s="208"/>
      <c r="T121" s="210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279</v>
      </c>
      <c r="AT121" s="212" t="s">
        <v>77</v>
      </c>
      <c r="AU121" s="212" t="s">
        <v>86</v>
      </c>
      <c r="AY121" s="211" t="s">
        <v>133</v>
      </c>
      <c r="BK121" s="213">
        <f>SUM(BK122:BK128)</f>
        <v>0</v>
      </c>
    </row>
    <row r="122" s="2" customFormat="1" ht="16.5" customHeight="1">
      <c r="A122" s="35"/>
      <c r="B122" s="36"/>
      <c r="C122" s="216" t="s">
        <v>86</v>
      </c>
      <c r="D122" s="216" t="s">
        <v>136</v>
      </c>
      <c r="E122" s="217" t="s">
        <v>669</v>
      </c>
      <c r="F122" s="218" t="s">
        <v>670</v>
      </c>
      <c r="G122" s="219" t="s">
        <v>671</v>
      </c>
      <c r="H122" s="220">
        <v>1</v>
      </c>
      <c r="I122" s="221"/>
      <c r="J122" s="222">
        <f>ROUND(I122*H122,2)</f>
        <v>0</v>
      </c>
      <c r="K122" s="223"/>
      <c r="L122" s="41"/>
      <c r="M122" s="224" t="s">
        <v>1</v>
      </c>
      <c r="N122" s="225" t="s">
        <v>43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8" t="s">
        <v>672</v>
      </c>
      <c r="AT122" s="228" t="s">
        <v>136</v>
      </c>
      <c r="AU122" s="228" t="s">
        <v>88</v>
      </c>
      <c r="AY122" s="14" t="s">
        <v>133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4" t="s">
        <v>86</v>
      </c>
      <c r="BK122" s="229">
        <f>ROUND(I122*H122,2)</f>
        <v>0</v>
      </c>
      <c r="BL122" s="14" t="s">
        <v>672</v>
      </c>
      <c r="BM122" s="228" t="s">
        <v>673</v>
      </c>
    </row>
    <row r="123" s="2" customFormat="1" ht="16.5" customHeight="1">
      <c r="A123" s="35"/>
      <c r="B123" s="36"/>
      <c r="C123" s="216" t="s">
        <v>88</v>
      </c>
      <c r="D123" s="216" t="s">
        <v>136</v>
      </c>
      <c r="E123" s="217" t="s">
        <v>674</v>
      </c>
      <c r="F123" s="218" t="s">
        <v>675</v>
      </c>
      <c r="G123" s="219" t="s">
        <v>671</v>
      </c>
      <c r="H123" s="220">
        <v>1</v>
      </c>
      <c r="I123" s="221"/>
      <c r="J123" s="222">
        <f>ROUND(I123*H123,2)</f>
        <v>0</v>
      </c>
      <c r="K123" s="223"/>
      <c r="L123" s="41"/>
      <c r="M123" s="224" t="s">
        <v>1</v>
      </c>
      <c r="N123" s="225" t="s">
        <v>43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8" t="s">
        <v>672</v>
      </c>
      <c r="AT123" s="228" t="s">
        <v>136</v>
      </c>
      <c r="AU123" s="228" t="s">
        <v>88</v>
      </c>
      <c r="AY123" s="14" t="s">
        <v>133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4" t="s">
        <v>86</v>
      </c>
      <c r="BK123" s="229">
        <f>ROUND(I123*H123,2)</f>
        <v>0</v>
      </c>
      <c r="BL123" s="14" t="s">
        <v>672</v>
      </c>
      <c r="BM123" s="228" t="s">
        <v>676</v>
      </c>
    </row>
    <row r="124" s="2" customFormat="1" ht="24.15" customHeight="1">
      <c r="A124" s="35"/>
      <c r="B124" s="36"/>
      <c r="C124" s="216" t="s">
        <v>204</v>
      </c>
      <c r="D124" s="216" t="s">
        <v>136</v>
      </c>
      <c r="E124" s="217" t="s">
        <v>677</v>
      </c>
      <c r="F124" s="218" t="s">
        <v>678</v>
      </c>
      <c r="G124" s="219" t="s">
        <v>671</v>
      </c>
      <c r="H124" s="220">
        <v>1</v>
      </c>
      <c r="I124" s="221"/>
      <c r="J124" s="222">
        <f>ROUND(I124*H124,2)</f>
        <v>0</v>
      </c>
      <c r="K124" s="223"/>
      <c r="L124" s="41"/>
      <c r="M124" s="224" t="s">
        <v>1</v>
      </c>
      <c r="N124" s="225" t="s">
        <v>43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672</v>
      </c>
      <c r="AT124" s="228" t="s">
        <v>136</v>
      </c>
      <c r="AU124" s="228" t="s">
        <v>88</v>
      </c>
      <c r="AY124" s="14" t="s">
        <v>133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86</v>
      </c>
      <c r="BK124" s="229">
        <f>ROUND(I124*H124,2)</f>
        <v>0</v>
      </c>
      <c r="BL124" s="14" t="s">
        <v>672</v>
      </c>
      <c r="BM124" s="228" t="s">
        <v>679</v>
      </c>
    </row>
    <row r="125" s="2" customFormat="1" ht="16.5" customHeight="1">
      <c r="A125" s="35"/>
      <c r="B125" s="36"/>
      <c r="C125" s="216" t="s">
        <v>140</v>
      </c>
      <c r="D125" s="216" t="s">
        <v>136</v>
      </c>
      <c r="E125" s="217" t="s">
        <v>680</v>
      </c>
      <c r="F125" s="218" t="s">
        <v>681</v>
      </c>
      <c r="G125" s="219" t="s">
        <v>671</v>
      </c>
      <c r="H125" s="220">
        <v>1</v>
      </c>
      <c r="I125" s="221"/>
      <c r="J125" s="222">
        <f>ROUND(I125*H125,2)</f>
        <v>0</v>
      </c>
      <c r="K125" s="223"/>
      <c r="L125" s="41"/>
      <c r="M125" s="224" t="s">
        <v>1</v>
      </c>
      <c r="N125" s="225" t="s">
        <v>43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672</v>
      </c>
      <c r="AT125" s="228" t="s">
        <v>136</v>
      </c>
      <c r="AU125" s="228" t="s">
        <v>88</v>
      </c>
      <c r="AY125" s="14" t="s">
        <v>133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86</v>
      </c>
      <c r="BK125" s="229">
        <f>ROUND(I125*H125,2)</f>
        <v>0</v>
      </c>
      <c r="BL125" s="14" t="s">
        <v>672</v>
      </c>
      <c r="BM125" s="228" t="s">
        <v>682</v>
      </c>
    </row>
    <row r="126" s="2" customFormat="1" ht="24.15" customHeight="1">
      <c r="A126" s="35"/>
      <c r="B126" s="36"/>
      <c r="C126" s="216" t="s">
        <v>279</v>
      </c>
      <c r="D126" s="216" t="s">
        <v>136</v>
      </c>
      <c r="E126" s="217" t="s">
        <v>683</v>
      </c>
      <c r="F126" s="218" t="s">
        <v>684</v>
      </c>
      <c r="G126" s="219" t="s">
        <v>671</v>
      </c>
      <c r="H126" s="220">
        <v>1</v>
      </c>
      <c r="I126" s="221"/>
      <c r="J126" s="222">
        <f>ROUND(I126*H126,2)</f>
        <v>0</v>
      </c>
      <c r="K126" s="223"/>
      <c r="L126" s="41"/>
      <c r="M126" s="224" t="s">
        <v>1</v>
      </c>
      <c r="N126" s="225" t="s">
        <v>43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672</v>
      </c>
      <c r="AT126" s="228" t="s">
        <v>136</v>
      </c>
      <c r="AU126" s="228" t="s">
        <v>88</v>
      </c>
      <c r="AY126" s="14" t="s">
        <v>133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86</v>
      </c>
      <c r="BK126" s="229">
        <f>ROUND(I126*H126,2)</f>
        <v>0</v>
      </c>
      <c r="BL126" s="14" t="s">
        <v>672</v>
      </c>
      <c r="BM126" s="228" t="s">
        <v>685</v>
      </c>
    </row>
    <row r="127" s="2" customFormat="1" ht="16.5" customHeight="1">
      <c r="A127" s="35"/>
      <c r="B127" s="36"/>
      <c r="C127" s="216" t="s">
        <v>615</v>
      </c>
      <c r="D127" s="216" t="s">
        <v>136</v>
      </c>
      <c r="E127" s="217" t="s">
        <v>686</v>
      </c>
      <c r="F127" s="218" t="s">
        <v>687</v>
      </c>
      <c r="G127" s="219" t="s">
        <v>671</v>
      </c>
      <c r="H127" s="220">
        <v>1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43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672</v>
      </c>
      <c r="AT127" s="228" t="s">
        <v>136</v>
      </c>
      <c r="AU127" s="228" t="s">
        <v>88</v>
      </c>
      <c r="AY127" s="14" t="s">
        <v>133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86</v>
      </c>
      <c r="BK127" s="229">
        <f>ROUND(I127*H127,2)</f>
        <v>0</v>
      </c>
      <c r="BL127" s="14" t="s">
        <v>672</v>
      </c>
      <c r="BM127" s="228" t="s">
        <v>688</v>
      </c>
    </row>
    <row r="128" s="2" customFormat="1" ht="16.5" customHeight="1">
      <c r="A128" s="35"/>
      <c r="B128" s="36"/>
      <c r="C128" s="216" t="s">
        <v>689</v>
      </c>
      <c r="D128" s="216" t="s">
        <v>136</v>
      </c>
      <c r="E128" s="217" t="s">
        <v>690</v>
      </c>
      <c r="F128" s="218" t="s">
        <v>691</v>
      </c>
      <c r="G128" s="219" t="s">
        <v>671</v>
      </c>
      <c r="H128" s="220">
        <v>1</v>
      </c>
      <c r="I128" s="221"/>
      <c r="J128" s="222">
        <f>ROUND(I128*H128,2)</f>
        <v>0</v>
      </c>
      <c r="K128" s="223"/>
      <c r="L128" s="41"/>
      <c r="M128" s="224" t="s">
        <v>1</v>
      </c>
      <c r="N128" s="225" t="s">
        <v>43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672</v>
      </c>
      <c r="AT128" s="228" t="s">
        <v>136</v>
      </c>
      <c r="AU128" s="228" t="s">
        <v>88</v>
      </c>
      <c r="AY128" s="14" t="s">
        <v>133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86</v>
      </c>
      <c r="BK128" s="229">
        <f>ROUND(I128*H128,2)</f>
        <v>0</v>
      </c>
      <c r="BL128" s="14" t="s">
        <v>672</v>
      </c>
      <c r="BM128" s="228" t="s">
        <v>692</v>
      </c>
    </row>
    <row r="129" s="12" customFormat="1" ht="22.8" customHeight="1">
      <c r="A129" s="12"/>
      <c r="B129" s="200"/>
      <c r="C129" s="201"/>
      <c r="D129" s="202" t="s">
        <v>77</v>
      </c>
      <c r="E129" s="214" t="s">
        <v>693</v>
      </c>
      <c r="F129" s="214" t="s">
        <v>694</v>
      </c>
      <c r="G129" s="201"/>
      <c r="H129" s="201"/>
      <c r="I129" s="204"/>
      <c r="J129" s="215">
        <f>BK129</f>
        <v>0</v>
      </c>
      <c r="K129" s="201"/>
      <c r="L129" s="206"/>
      <c r="M129" s="207"/>
      <c r="N129" s="208"/>
      <c r="O129" s="208"/>
      <c r="P129" s="209">
        <f>SUM(P130:P132)</f>
        <v>0</v>
      </c>
      <c r="Q129" s="208"/>
      <c r="R129" s="209">
        <f>SUM(R130:R132)</f>
        <v>0</v>
      </c>
      <c r="S129" s="208"/>
      <c r="T129" s="210">
        <f>SUM(T130:T132)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140</v>
      </c>
      <c r="AT129" s="212" t="s">
        <v>77</v>
      </c>
      <c r="AU129" s="212" t="s">
        <v>86</v>
      </c>
      <c r="AY129" s="211" t="s">
        <v>133</v>
      </c>
      <c r="BK129" s="213">
        <f>SUM(BK130:BK132)</f>
        <v>0</v>
      </c>
    </row>
    <row r="130" s="2" customFormat="1" ht="55.5" customHeight="1">
      <c r="A130" s="35"/>
      <c r="B130" s="36"/>
      <c r="C130" s="216" t="s">
        <v>181</v>
      </c>
      <c r="D130" s="216" t="s">
        <v>136</v>
      </c>
      <c r="E130" s="217" t="s">
        <v>695</v>
      </c>
      <c r="F130" s="218" t="s">
        <v>696</v>
      </c>
      <c r="G130" s="219" t="s">
        <v>671</v>
      </c>
      <c r="H130" s="220">
        <v>1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43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697</v>
      </c>
      <c r="AT130" s="228" t="s">
        <v>136</v>
      </c>
      <c r="AU130" s="228" t="s">
        <v>88</v>
      </c>
      <c r="AY130" s="14" t="s">
        <v>133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86</v>
      </c>
      <c r="BK130" s="229">
        <f>ROUND(I130*H130,2)</f>
        <v>0</v>
      </c>
      <c r="BL130" s="14" t="s">
        <v>697</v>
      </c>
      <c r="BM130" s="228" t="s">
        <v>698</v>
      </c>
    </row>
    <row r="131" s="2" customFormat="1" ht="24.15" customHeight="1">
      <c r="A131" s="35"/>
      <c r="B131" s="36"/>
      <c r="C131" s="216" t="s">
        <v>392</v>
      </c>
      <c r="D131" s="216" t="s">
        <v>136</v>
      </c>
      <c r="E131" s="217" t="s">
        <v>699</v>
      </c>
      <c r="F131" s="218" t="s">
        <v>700</v>
      </c>
      <c r="G131" s="219" t="s">
        <v>671</v>
      </c>
      <c r="H131" s="220">
        <v>1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43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697</v>
      </c>
      <c r="AT131" s="228" t="s">
        <v>136</v>
      </c>
      <c r="AU131" s="228" t="s">
        <v>88</v>
      </c>
      <c r="AY131" s="14" t="s">
        <v>133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86</v>
      </c>
      <c r="BK131" s="229">
        <f>ROUND(I131*H131,2)</f>
        <v>0</v>
      </c>
      <c r="BL131" s="14" t="s">
        <v>697</v>
      </c>
      <c r="BM131" s="228" t="s">
        <v>701</v>
      </c>
    </row>
    <row r="132" s="2" customFormat="1" ht="33" customHeight="1">
      <c r="A132" s="35"/>
      <c r="B132" s="36"/>
      <c r="C132" s="216" t="s">
        <v>702</v>
      </c>
      <c r="D132" s="216" t="s">
        <v>136</v>
      </c>
      <c r="E132" s="217" t="s">
        <v>703</v>
      </c>
      <c r="F132" s="218" t="s">
        <v>704</v>
      </c>
      <c r="G132" s="219" t="s">
        <v>671</v>
      </c>
      <c r="H132" s="220">
        <v>1</v>
      </c>
      <c r="I132" s="221"/>
      <c r="J132" s="222">
        <f>ROUND(I132*H132,2)</f>
        <v>0</v>
      </c>
      <c r="K132" s="223"/>
      <c r="L132" s="41"/>
      <c r="M132" s="241" t="s">
        <v>1</v>
      </c>
      <c r="N132" s="242" t="s">
        <v>43</v>
      </c>
      <c r="O132" s="243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697</v>
      </c>
      <c r="AT132" s="228" t="s">
        <v>136</v>
      </c>
      <c r="AU132" s="228" t="s">
        <v>88</v>
      </c>
      <c r="AY132" s="14" t="s">
        <v>133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86</v>
      </c>
      <c r="BK132" s="229">
        <f>ROUND(I132*H132,2)</f>
        <v>0</v>
      </c>
      <c r="BL132" s="14" t="s">
        <v>697</v>
      </c>
      <c r="BM132" s="228" t="s">
        <v>705</v>
      </c>
    </row>
    <row r="133" s="2" customFormat="1" ht="6.96" customHeight="1">
      <c r="A133" s="35"/>
      <c r="B133" s="63"/>
      <c r="C133" s="64"/>
      <c r="D133" s="64"/>
      <c r="E133" s="64"/>
      <c r="F133" s="64"/>
      <c r="G133" s="64"/>
      <c r="H133" s="64"/>
      <c r="I133" s="64"/>
      <c r="J133" s="64"/>
      <c r="K133" s="64"/>
      <c r="L133" s="41"/>
      <c r="M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</sheetData>
  <sheetProtection sheet="1" autoFilter="0" formatColumns="0" formatRows="0" objects="1" scenarios="1" spinCount="100000" saltValue="chsW/oeoWit3yG5D3J25A36COy370TRfv298lr6J5qnAcN77RslJ+zgxLuA+q7bwSOgzoUiTE8INDrl7tbr/Jw==" hashValue="j6L8kW0qDuHxf7n/yU3V2tdr4KCx+uaWs2DxNAUfqD5abG+P/DiRcsBn8A1MxJ2DRy44Kx39KhHS+mV6+ej/oQ==" algorithmName="SHA-512" password="CC35"/>
  <autoFilter ref="C118:K132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TIM005\TIM005</dc:creator>
  <cp:lastModifiedBy>TIM005\TIM005</cp:lastModifiedBy>
  <dcterms:created xsi:type="dcterms:W3CDTF">2022-09-08T09:58:49Z</dcterms:created>
  <dcterms:modified xsi:type="dcterms:W3CDTF">2022-09-08T09:58:55Z</dcterms:modified>
</cp:coreProperties>
</file>