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rantišek Bažant\Desktop\kros - excel\"/>
    </mc:Choice>
  </mc:AlternateContent>
  <bookViews>
    <workbookView xWindow="0" yWindow="0" windowWidth="0" windowHeight="0"/>
  </bookViews>
  <sheets>
    <sheet name="Rekapitulace stavby" sheetId="1" r:id="rId1"/>
    <sheet name="25P-BOH001A - Bohušovice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'25P-BOH001A - Bohušovice ...'!$C$125:$K$437</definedName>
    <definedName name="_xlnm.Print_Area" localSheetId="1">'25P-BOH001A - Bohušovice ...'!$C$4:$J$76,'25P-BOH001A - Bohušovice ...'!$C$82:$J$109,'25P-BOH001A - Bohušovice ...'!$C$115:$K$437</definedName>
    <definedName name="_xlnm.Print_Titles" localSheetId="1">'25P-BOH001A - Bohušovice ...'!$125:$125</definedName>
  </definedNames>
  <calcPr/>
</workbook>
</file>

<file path=xl/calcChain.xml><?xml version="1.0" encoding="utf-8"?>
<calcChain xmlns="http://schemas.openxmlformats.org/spreadsheetml/2006/main">
  <c i="1" l="1" r="AY95"/>
  <c i="2" r="J35"/>
  <c r="J34"/>
  <c r="J33"/>
  <c i="1" r="AX95"/>
  <c i="2" r="BI435"/>
  <c r="BH435"/>
  <c r="BG435"/>
  <c r="BF435"/>
  <c r="T435"/>
  <c r="T434"/>
  <c r="R435"/>
  <c r="R434"/>
  <c r="P435"/>
  <c r="P434"/>
  <c r="BI432"/>
  <c r="BH432"/>
  <c r="BG432"/>
  <c r="BF432"/>
  <c r="T432"/>
  <c r="R432"/>
  <c r="P432"/>
  <c r="BI429"/>
  <c r="BH429"/>
  <c r="BG429"/>
  <c r="BF429"/>
  <c r="T429"/>
  <c r="R429"/>
  <c r="P429"/>
  <c r="BI425"/>
  <c r="BH425"/>
  <c r="BG425"/>
  <c r="BF425"/>
  <c r="T425"/>
  <c r="T424"/>
  <c r="R425"/>
  <c r="R424"/>
  <c r="P425"/>
  <c r="P424"/>
  <c r="BI417"/>
  <c r="BH417"/>
  <c r="BG417"/>
  <c r="BF417"/>
  <c r="T417"/>
  <c r="T416"/>
  <c r="R417"/>
  <c r="R416"/>
  <c r="P417"/>
  <c r="P416"/>
  <c r="BI413"/>
  <c r="BH413"/>
  <c r="BG413"/>
  <c r="BF413"/>
  <c r="T413"/>
  <c r="R413"/>
  <c r="P413"/>
  <c r="BI407"/>
  <c r="BH407"/>
  <c r="BG407"/>
  <c r="BF407"/>
  <c r="T407"/>
  <c r="R407"/>
  <c r="P407"/>
  <c r="BI403"/>
  <c r="BH403"/>
  <c r="BG403"/>
  <c r="BF403"/>
  <c r="T403"/>
  <c r="R403"/>
  <c r="P403"/>
  <c r="BI396"/>
  <c r="BH396"/>
  <c r="BG396"/>
  <c r="BF396"/>
  <c r="T396"/>
  <c r="R396"/>
  <c r="P396"/>
  <c r="BI390"/>
  <c r="BH390"/>
  <c r="BG390"/>
  <c r="BF390"/>
  <c r="T390"/>
  <c r="R390"/>
  <c r="P390"/>
  <c r="BI384"/>
  <c r="BH384"/>
  <c r="BG384"/>
  <c r="BF384"/>
  <c r="T384"/>
  <c r="R384"/>
  <c r="P384"/>
  <c r="BI378"/>
  <c r="BH378"/>
  <c r="BG378"/>
  <c r="BF378"/>
  <c r="T378"/>
  <c r="R378"/>
  <c r="P378"/>
  <c r="BI362"/>
  <c r="BH362"/>
  <c r="BG362"/>
  <c r="BF362"/>
  <c r="T362"/>
  <c r="R362"/>
  <c r="P362"/>
  <c r="BI346"/>
  <c r="BH346"/>
  <c r="BG346"/>
  <c r="BF346"/>
  <c r="T346"/>
  <c r="R346"/>
  <c r="P346"/>
  <c r="BI333"/>
  <c r="BH333"/>
  <c r="BG333"/>
  <c r="BF333"/>
  <c r="T333"/>
  <c r="R333"/>
  <c r="P333"/>
  <c r="BI320"/>
  <c r="BH320"/>
  <c r="BG320"/>
  <c r="BF320"/>
  <c r="T320"/>
  <c r="R320"/>
  <c r="P320"/>
  <c r="BI306"/>
  <c r="BH306"/>
  <c r="BG306"/>
  <c r="BF306"/>
  <c r="T306"/>
  <c r="R306"/>
  <c r="P306"/>
  <c r="BI292"/>
  <c r="BH292"/>
  <c r="BG292"/>
  <c r="BF292"/>
  <c r="T292"/>
  <c r="R292"/>
  <c r="P292"/>
  <c r="BI281"/>
  <c r="BH281"/>
  <c r="BG281"/>
  <c r="BF281"/>
  <c r="T281"/>
  <c r="R281"/>
  <c r="P281"/>
  <c r="BI279"/>
  <c r="BH279"/>
  <c r="BG279"/>
  <c r="BF279"/>
  <c r="T279"/>
  <c r="R279"/>
  <c r="P279"/>
  <c r="BI273"/>
  <c r="BH273"/>
  <c r="BG273"/>
  <c r="BF273"/>
  <c r="T273"/>
  <c r="R273"/>
  <c r="P273"/>
  <c r="BI267"/>
  <c r="BH267"/>
  <c r="BG267"/>
  <c r="BF267"/>
  <c r="T267"/>
  <c r="R267"/>
  <c r="P267"/>
  <c r="BI265"/>
  <c r="BH265"/>
  <c r="BG265"/>
  <c r="BF265"/>
  <c r="T265"/>
  <c r="R265"/>
  <c r="P265"/>
  <c r="BI260"/>
  <c r="BH260"/>
  <c r="BG260"/>
  <c r="BF260"/>
  <c r="T260"/>
  <c r="T259"/>
  <c r="R260"/>
  <c r="R259"/>
  <c r="P260"/>
  <c r="P259"/>
  <c r="BI253"/>
  <c r="BH253"/>
  <c r="BG253"/>
  <c r="BF253"/>
  <c r="T253"/>
  <c r="R253"/>
  <c r="P253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16"/>
  <c r="BH216"/>
  <c r="BG216"/>
  <c r="BF216"/>
  <c r="T216"/>
  <c r="R216"/>
  <c r="P216"/>
  <c r="BI210"/>
  <c r="BH210"/>
  <c r="BG210"/>
  <c r="BF210"/>
  <c r="T210"/>
  <c r="R210"/>
  <c r="P210"/>
  <c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4"/>
  <c r="BH184"/>
  <c r="BG184"/>
  <c r="BF184"/>
  <c r="T184"/>
  <c r="R184"/>
  <c r="P184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2"/>
  <c r="BH162"/>
  <c r="BG162"/>
  <c r="BF162"/>
  <c r="T162"/>
  <c r="R162"/>
  <c r="P162"/>
  <c r="BI157"/>
  <c r="BH157"/>
  <c r="BG157"/>
  <c r="BF157"/>
  <c r="T157"/>
  <c r="R157"/>
  <c r="P157"/>
  <c r="BI154"/>
  <c r="BH154"/>
  <c r="BG154"/>
  <c r="BF154"/>
  <c r="T154"/>
  <c r="R154"/>
  <c r="P154"/>
  <c r="BI148"/>
  <c r="BH148"/>
  <c r="BG148"/>
  <c r="BF148"/>
  <c r="T148"/>
  <c r="R148"/>
  <c r="P148"/>
  <c r="BI142"/>
  <c r="BH142"/>
  <c r="BG142"/>
  <c r="BF142"/>
  <c r="T142"/>
  <c r="R142"/>
  <c r="P142"/>
  <c r="BI139"/>
  <c r="BH139"/>
  <c r="BG139"/>
  <c r="BF139"/>
  <c r="T139"/>
  <c r="R139"/>
  <c r="P139"/>
  <c r="BI134"/>
  <c r="BH134"/>
  <c r="BG134"/>
  <c r="BF134"/>
  <c r="T134"/>
  <c r="R134"/>
  <c r="P134"/>
  <c r="BI129"/>
  <c r="BH129"/>
  <c r="BG129"/>
  <c r="BF129"/>
  <c r="T129"/>
  <c r="R129"/>
  <c r="P129"/>
  <c r="F120"/>
  <c r="E118"/>
  <c r="F87"/>
  <c r="E85"/>
  <c r="J22"/>
  <c r="E22"/>
  <c r="J123"/>
  <c r="J21"/>
  <c r="J19"/>
  <c r="E19"/>
  <c r="J89"/>
  <c r="J18"/>
  <c r="J16"/>
  <c r="E16"/>
  <c r="F90"/>
  <c r="J15"/>
  <c r="J13"/>
  <c r="E13"/>
  <c r="F122"/>
  <c r="J12"/>
  <c r="J10"/>
  <c r="J120"/>
  <c i="1" r="L90"/>
  <c r="AM90"/>
  <c r="AM89"/>
  <c r="L89"/>
  <c r="AM87"/>
  <c r="L87"/>
  <c r="L85"/>
  <c r="L84"/>
  <c i="2" r="J425"/>
  <c r="J243"/>
  <c r="BK204"/>
  <c r="BK157"/>
  <c i="1" r="AS94"/>
  <c i="2" r="BK281"/>
  <c r="BK429"/>
  <c r="J292"/>
  <c r="J201"/>
  <c r="J142"/>
  <c r="BK396"/>
  <c r="BK154"/>
  <c r="BK320"/>
  <c r="BK233"/>
  <c r="J162"/>
  <c r="J378"/>
  <c r="BK265"/>
  <c r="BK194"/>
  <c r="BK129"/>
  <c r="J429"/>
  <c r="BK306"/>
  <c r="BK229"/>
  <c r="BK197"/>
  <c r="J154"/>
  <c r="J267"/>
  <c r="J246"/>
  <c r="J396"/>
  <c r="J240"/>
  <c r="BK188"/>
  <c r="J417"/>
  <c r="J333"/>
  <c r="BK216"/>
  <c r="BK168"/>
  <c r="J129"/>
  <c r="BK378"/>
  <c r="BK267"/>
  <c r="BK225"/>
  <c r="BK184"/>
  <c r="BK417"/>
  <c r="BK292"/>
  <c r="BK201"/>
  <c r="J148"/>
  <c r="J435"/>
  <c r="J253"/>
  <c r="J225"/>
  <c r="J194"/>
  <c r="BK142"/>
  <c r="BK384"/>
  <c r="J265"/>
  <c r="J413"/>
  <c r="J279"/>
  <c r="J204"/>
  <c r="J168"/>
  <c r="BK413"/>
  <c r="J249"/>
  <c r="J178"/>
  <c r="BK162"/>
  <c r="BK425"/>
  <c r="BK243"/>
  <c r="BK172"/>
  <c r="J407"/>
  <c r="J273"/>
  <c r="BK240"/>
  <c r="BK191"/>
  <c r="J229"/>
  <c r="J384"/>
  <c r="J222"/>
  <c r="J134"/>
  <c r="J432"/>
  <c r="J320"/>
  <c r="J233"/>
  <c r="J191"/>
  <c r="BK139"/>
  <c r="J306"/>
  <c r="J260"/>
  <c r="J403"/>
  <c r="BK273"/>
  <c r="J197"/>
  <c r="J139"/>
  <c r="J346"/>
  <c r="BK236"/>
  <c r="J175"/>
  <c r="BK134"/>
  <c r="J281"/>
  <c r="J236"/>
  <c r="BK210"/>
  <c r="BK432"/>
  <c r="J362"/>
  <c r="BK260"/>
  <c r="BK175"/>
  <c r="BK407"/>
  <c r="BK249"/>
  <c r="J210"/>
  <c r="J184"/>
  <c r="BK403"/>
  <c r="BK346"/>
  <c r="BK253"/>
  <c r="BK390"/>
  <c r="J216"/>
  <c r="BK178"/>
  <c r="BK362"/>
  <c r="BK222"/>
  <c r="J172"/>
  <c r="BK148"/>
  <c r="J390"/>
  <c r="BK279"/>
  <c r="J188"/>
  <c r="BK435"/>
  <c r="BK333"/>
  <c r="BK246"/>
  <c r="J157"/>
  <c l="1" r="BK161"/>
  <c r="J161"/>
  <c r="J98"/>
  <c r="R264"/>
  <c r="BK428"/>
  <c r="J428"/>
  <c r="J107"/>
  <c r="BK128"/>
  <c r="BK147"/>
  <c r="J147"/>
  <c r="J97"/>
  <c r="T147"/>
  <c r="BK264"/>
  <c r="J264"/>
  <c r="J102"/>
  <c r="BK406"/>
  <c r="J406"/>
  <c r="J103"/>
  <c r="R428"/>
  <c r="R423"/>
  <c r="P128"/>
  <c r="P147"/>
  <c r="T161"/>
  <c r="P239"/>
  <c r="T239"/>
  <c r="P406"/>
  <c r="P428"/>
  <c r="P423"/>
  <c r="T128"/>
  <c r="R161"/>
  <c r="BK239"/>
  <c r="J239"/>
  <c r="J99"/>
  <c r="R239"/>
  <c r="T406"/>
  <c r="P161"/>
  <c r="T264"/>
  <c r="T263"/>
  <c r="R128"/>
  <c r="R127"/>
  <c r="R147"/>
  <c r="P264"/>
  <c r="P263"/>
  <c r="R406"/>
  <c r="T428"/>
  <c r="T423"/>
  <c r="BK416"/>
  <c r="J416"/>
  <c r="J104"/>
  <c r="BK424"/>
  <c r="BK259"/>
  <c r="J259"/>
  <c r="J100"/>
  <c r="BK434"/>
  <c r="J434"/>
  <c r="J108"/>
  <c r="J87"/>
  <c r="F123"/>
  <c r="BE142"/>
  <c r="BE157"/>
  <c r="BE172"/>
  <c r="BE178"/>
  <c r="BE184"/>
  <c r="BE188"/>
  <c r="BE204"/>
  <c r="BE216"/>
  <c r="BE233"/>
  <c r="BE253"/>
  <c r="BE267"/>
  <c r="BE279"/>
  <c r="BE390"/>
  <c r="BE403"/>
  <c r="BE429"/>
  <c r="J90"/>
  <c r="BE129"/>
  <c r="BE139"/>
  <c r="BE154"/>
  <c r="BE194"/>
  <c r="BE201"/>
  <c r="BE222"/>
  <c r="BE273"/>
  <c r="BE306"/>
  <c r="BE362"/>
  <c r="BE384"/>
  <c r="BE396"/>
  <c r="BE407"/>
  <c r="BE413"/>
  <c r="BE432"/>
  <c r="BE435"/>
  <c r="F89"/>
  <c r="J122"/>
  <c r="BE197"/>
  <c r="BE229"/>
  <c r="BE260"/>
  <c r="BE265"/>
  <c r="BE320"/>
  <c r="BE175"/>
  <c r="BE191"/>
  <c r="BE210"/>
  <c r="BE225"/>
  <c r="BE236"/>
  <c r="BE243"/>
  <c r="BE281"/>
  <c r="BE249"/>
  <c r="BE292"/>
  <c r="BE333"/>
  <c r="BE378"/>
  <c r="BE417"/>
  <c r="BE425"/>
  <c r="BE134"/>
  <c r="BE148"/>
  <c r="BE162"/>
  <c r="BE168"/>
  <c r="BE240"/>
  <c r="BE246"/>
  <c r="BE346"/>
  <c r="J32"/>
  <c i="1" r="AW95"/>
  <c i="2" r="F32"/>
  <c i="1" r="BA95"/>
  <c r="BA94"/>
  <c r="AW94"/>
  <c r="AK30"/>
  <c i="2" r="F35"/>
  <c i="1" r="BD95"/>
  <c r="BD94"/>
  <c r="W33"/>
  <c i="2" r="F33"/>
  <c i="1" r="BB95"/>
  <c r="BB94"/>
  <c r="W31"/>
  <c i="2" r="F34"/>
  <c i="1" r="BC95"/>
  <c r="BC94"/>
  <c r="AY94"/>
  <c i="2" l="1" r="BK423"/>
  <c r="J423"/>
  <c r="J105"/>
  <c r="T127"/>
  <c r="T126"/>
  <c r="P127"/>
  <c r="P126"/>
  <c i="1" r="AU95"/>
  <c i="2" r="R263"/>
  <c r="R126"/>
  <c r="BK127"/>
  <c r="J127"/>
  <c r="J95"/>
  <c r="J128"/>
  <c r="J96"/>
  <c r="BK263"/>
  <c r="J263"/>
  <c r="J101"/>
  <c r="J424"/>
  <c r="J106"/>
  <c i="1" r="AU94"/>
  <c r="W30"/>
  <c r="AX94"/>
  <c r="W32"/>
  <c i="2" r="F31"/>
  <c i="1" r="AZ95"/>
  <c r="AZ94"/>
  <c r="AV94"/>
  <c r="AK29"/>
  <c i="2" r="J31"/>
  <c i="1" r="AV95"/>
  <c r="AT95"/>
  <c i="2" l="1" r="BK126"/>
  <c r="J126"/>
  <c r="J94"/>
  <c i="1" r="AT94"/>
  <c r="W29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<sst xmlns="http://schemas.openxmlformats.org/spreadsheetml/2006/main">
  <si>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</si>
  <si>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</si>
  <si>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</si>
  <si>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</si>
  <si>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</si>
  <si>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{bf0046c2-444f-4736-acc2-cef55f9e9b3a}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</si>
  <si>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</si>
  <si>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</si>
  <si>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</si>
  <si>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</si>
  <si>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</si>
  <si>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</si>
  <si>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</si>
  <si>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</si>
  <si>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25P-BOH001A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</si>
  <si>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</si>
  <si>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</si>
  <si>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Bohušovice - výměna střešní krytiny nižší střecha MÚ</t>
  </si>
  <si>
    <t>KSO:</t>
  </si>
  <si>
    <t>CC-CZ:</t>
  </si>
  <si>
    <t>Místo:</t>
  </si>
  <si>
    <t xml:space="preserve"> </t>
  </si>
  <si>
    <t>Datum:</t>
  </si>
  <si>
    <t>8. 2. 2025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</si>
  <si>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</si>
  <si>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</si>
  <si>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</si>
  <si>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</si>
  <si>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</si>
  <si>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</si>
  <si>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</si>
  <si>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</si>
  <si>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</si>
  <si>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</si>
  <si>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</si>
  <si>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</si>
  <si>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</si>
  <si>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</si>
  <si>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</si>
  <si>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</si>
  <si>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</si>
  <si>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</si>
  <si>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</si>
  <si>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</si>
  <si>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</si>
  <si>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</si>
  <si>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</si>
  <si>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</si>
  <si>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</si>
  <si>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</si>
  <si>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</si>
  <si>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</si>
  <si>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</si>
  <si>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</si>
  <si>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</si>
  <si>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</si>
  <si>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</si>
  <si>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</si>
  <si>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</si>
  <si>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</si>
  <si>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</si>
  <si>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</si>
  <si>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</si>
  <si>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</si>
  <si>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</si>
  <si>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</si>
  <si>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</si>
  <si>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</si>
  <si>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</si>
  <si>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</si>
  <si>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</si>
  <si>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</si>
  <si>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</si>
  <si>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</si>
  <si>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</si>
  <si>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</si>
  <si>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</si>
  <si>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</si>
  <si>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</si>
  <si>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</si>
  <si>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</si>
  <si>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</si>
  <si>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</si>
  <si>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</si>
  <si>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</si>
  <si>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</si>
  <si>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</si>
  <si>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</si>
  <si>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</si>
  <si>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</si>
  <si>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</si>
  <si>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</si>
  <si>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</si>
  <si>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</si>
  <si>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762 - Konstrukce tesařské</t>
  </si>
  <si>
    <t xml:space="preserve">    783 - Dokončovací práce - nátěry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</si>
  <si>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</si>
  <si>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</si>
  <si>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</si>
  <si>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</si>
  <si>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</si>
  <si>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</si>
  <si>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</si>
  <si>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</si>
  <si>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</si>
  <si>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</si>
  <si>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</si>
  <si>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</si>
  <si>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</si>
  <si>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</si>
  <si>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</si>
  <si>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</si>
  <si>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</si>
  <si>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</si>
  <si>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</si>
  <si>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</si>
  <si>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</si>
  <si>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</si>
  <si>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</si>
  <si>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</si>
  <si>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417321515</t>
  </si>
  <si>
    <t>Ztužující pásy a věnce ze ŽB tř. C 25/30</t>
  </si>
  <si>
    <t>m3</t>
  </si>
  <si>
    <t>CS ÚRS 2025 01</t>
  </si>
  <si>
    <t>-1178722640</t>
  </si>
  <si>
    <t>PP</t>
  </si>
  <si>
    <t>Ztužující pásy a věnce z betonu železového (bez výztuže) tř. C 25/30</t>
  </si>
  <si>
    <t>Online PSC</t>
  </si>
  <si>
    <t>https://podminky.urs.cz/item/CS_URS_2025_01/417321515</t>
  </si>
  <si>
    <t>VV</t>
  </si>
  <si>
    <t>(22,05+10,50+22,05+2,00+8,84)*1,15*0,30*0,20</t>
  </si>
  <si>
    <t>Součet</t>
  </si>
  <si>
    <t>417351115</t>
  </si>
  <si>
    <t>Zřízení bednění ztužujících věnců</t>
  </si>
  <si>
    <t>m2</t>
  </si>
  <si>
    <t>1448312983</t>
  </si>
  <si>
    <t>Bednění bočnic ztužujících pásů a věnců včetně vzpěr zřízení</t>
  </si>
  <si>
    <t>https://podminky.urs.cz/item/CS_URS_2025_01/417351115</t>
  </si>
  <si>
    <t>0,30*66,50*1,15*2</t>
  </si>
  <si>
    <t>3</t>
  </si>
  <si>
    <t>417351116</t>
  </si>
  <si>
    <t>Odstranění bednění ztužujících věnců</t>
  </si>
  <si>
    <t>2053401098</t>
  </si>
  <si>
    <t>Bednění bočnic ztužujících pásů a věnců včetně vzpěr odstranění</t>
  </si>
  <si>
    <t>https://podminky.urs.cz/item/CS_URS_2025_01/417351116</t>
  </si>
  <si>
    <t>417361821</t>
  </si>
  <si>
    <t>Výztuž ztužujících pásů a věnců betonářskou ocelí 10 505</t>
  </si>
  <si>
    <t>t</t>
  </si>
  <si>
    <t>-1790525999</t>
  </si>
  <si>
    <t>Výztuž ztužujících pásů a věnců z betonářské oceli 10 505 (R) nebo BSt 500</t>
  </si>
  <si>
    <t>https://podminky.urs.cz/item/CS_URS_2025_01/417361821</t>
  </si>
  <si>
    <t>4,515*0,08</t>
  </si>
  <si>
    <t>6</t>
  </si>
  <si>
    <t>Úpravy povrchů, podlahy a osazování výplní</t>
  </si>
  <si>
    <t>5</t>
  </si>
  <si>
    <t>622131101</t>
  </si>
  <si>
    <t>Cementový postřik vnějších stěn nanášený celoplošně ručně</t>
  </si>
  <si>
    <t>620034443</t>
  </si>
  <si>
    <t>Podkladní a spojovací vrstva vnějších omítaných ploch cementový postřik nanášený ručně celoplošně stěn</t>
  </si>
  <si>
    <t>https://podminky.urs.cz/item/CS_URS_2025_01/622131101</t>
  </si>
  <si>
    <t>navýšení zdiva a oprava po montáži krovu</t>
  </si>
  <si>
    <t>(22,50+1,50+11,055+1,50+13,50+2,50+8,80)*1,00</t>
  </si>
  <si>
    <t>622321121</t>
  </si>
  <si>
    <t>Vápenocementová omítka hladká jednovrstvá vnějších stěn nanášená ručně</t>
  </si>
  <si>
    <t>1879032409</t>
  </si>
  <si>
    <t>Omítka vápenocementová vnějších ploch nanášená ručně jednovrstvá, tloušťky do 15 mm hladká stěn</t>
  </si>
  <si>
    <t>https://podminky.urs.cz/item/CS_URS_2025_01/622321121</t>
  </si>
  <si>
    <t>7</t>
  </si>
  <si>
    <t>622321191</t>
  </si>
  <si>
    <t>Příplatek k vápenocementové omítce vnějších stěn za každých dalších 5 mm tloušťky ručně</t>
  </si>
  <si>
    <t>-1738334478</t>
  </si>
  <si>
    <t>Omítka vápenocementová vnějších ploch nanášená ručně Příplatek k cenám za každých dalších i započatých 5 mm tloušťky omítky přes 15 mm stěn</t>
  </si>
  <si>
    <t>https://podminky.urs.cz/item/CS_URS_2025_01/622321191</t>
  </si>
  <si>
    <t>61,355*2 'Přepočtené koeficientem množství</t>
  </si>
  <si>
    <t>9</t>
  </si>
  <si>
    <t>Ostatní konstrukce a práce, bourání</t>
  </si>
  <si>
    <t>8</t>
  </si>
  <si>
    <t>941111131</t>
  </si>
  <si>
    <t>Montáž lešení řadového trubkového lehkého s podlahami zatížení do 200 kg/m2 š od 1,2 do 1,5 m v do 10 m</t>
  </si>
  <si>
    <t>2031964976</t>
  </si>
  <si>
    <t>Lešení řadové trubkové lehké pracovní s podlahami s provozním zatížením tř. 3 do 200 kg/m2 šířky tř. W12 od 1,2 do 1,5 m, výšky výšky do 10 m montáž</t>
  </si>
  <si>
    <t>https://podminky.urs.cz/item/CS_URS_2025_01/941111131</t>
  </si>
  <si>
    <t>montáž lešení pro opravu zdiva a pro věnec</t>
  </si>
  <si>
    <t>(22,50+1,50+11,055+1,50+13,50+2,50+8,80)*8,00</t>
  </si>
  <si>
    <t>941111231</t>
  </si>
  <si>
    <t>Příplatek k lešení řadovému trubkovému lehkému s podlahami do 200 kg/m2 š od 1,2 do 1,5 m v do 10 m za každý den použití</t>
  </si>
  <si>
    <t>-493252939</t>
  </si>
  <si>
    <t>Lešení řadové trubkové lehké pracovní s podlahami s provozním zatížením tř. 3 do 200 kg/m2 šířky tř. W12 od 1,2 do 1,5 m, výšky výšky do 10 m příplatek k ceně za každý den použití</t>
  </si>
  <si>
    <t>https://podminky.urs.cz/item/CS_URS_2025_01/941111231</t>
  </si>
  <si>
    <t>490,84*60 'Přepočtené koeficientem množství</t>
  </si>
  <si>
    <t>10</t>
  </si>
  <si>
    <t>941111312</t>
  </si>
  <si>
    <t>Odborná prohlídka lešení řadového trubkového lehkého s podlahami zatížení do 200 kg/m2 š od 0,6 do 1,5 m v do 25 m pl do 500 m2 zakrytého sítí</t>
  </si>
  <si>
    <t>kus</t>
  </si>
  <si>
    <t>-1070008050</t>
  </si>
  <si>
    <t>Odborná prohlídka lešení řadového trubkového lehkého pracovního s podlahami s provozním zatížením tř. 3 do 200 kg/m2 šířky tř. W06 až W12 od 0,6 m do 1,5 m výšky do 25 m, celkové plochy do 500 m2 zakrytého sítí</t>
  </si>
  <si>
    <t>https://podminky.urs.cz/item/CS_URS_2025_01/941111312</t>
  </si>
  <si>
    <t>11</t>
  </si>
  <si>
    <t>941111831</t>
  </si>
  <si>
    <t>Demontáž lešení řadového trubkového lehkého s podlahami zatížení do 200 kg/m2 š od 1,2 do 1,5 m v do 10 m</t>
  </si>
  <si>
    <t>-954845260</t>
  </si>
  <si>
    <t>Lešení řadové trubkové lehké pracovní s podlahami s provozním zatížením tř. 3 do 200 kg/m2 šířky tř. W12 od 1,2 do 1,5 m, výšky výšky do 10 m demontáž</t>
  </si>
  <si>
    <t>https://podminky.urs.cz/item/CS_URS_2025_01/941111831</t>
  </si>
  <si>
    <t>943211111</t>
  </si>
  <si>
    <t>Montáž lešení prostorového rámového lehkého s podlahami zatížení do 200 kg/m2 v do 10 m</t>
  </si>
  <si>
    <t>1702601377</t>
  </si>
  <si>
    <t>Lešení prostorové rámové lehké pracovní s podlahami s provozním zatížením tř. 3 do 200 kg/m2 výšky do 10 m montáž</t>
  </si>
  <si>
    <t>https://podminky.urs.cz/item/CS_URS_2025_01/943211111</t>
  </si>
  <si>
    <t>21,00*9,00*7,00</t>
  </si>
  <si>
    <t>9,00*2,50*7,00</t>
  </si>
  <si>
    <t>13</t>
  </si>
  <si>
    <t>943211211</t>
  </si>
  <si>
    <t>Příplatek k lešení prostorovému rámovému lehkému s podlahami do 200 kg/m2 v do 10 m za každý den použití</t>
  </si>
  <si>
    <t>597559551</t>
  </si>
  <si>
    <t>Lešení prostorové rámové lehké pracovní s podlahami s provozním zatížením tř. 3 do 200 kg/m2 výšky do 10 m příplatek k ceně za každý den použití</t>
  </si>
  <si>
    <t>https://podminky.urs.cz/item/CS_URS_2025_01/943211211</t>
  </si>
  <si>
    <t>1480,5*30 'Přepočtené koeficientem množství</t>
  </si>
  <si>
    <t>14</t>
  </si>
  <si>
    <t>943211311</t>
  </si>
  <si>
    <t>Odborná prohlídka lešení prostorového rámového lehkého s podlahami zatížení do 200 kg/m2 v do 25 m objemu do 1000 m3 nezakrytého</t>
  </si>
  <si>
    <t>1378778135</t>
  </si>
  <si>
    <t>Odborná prohlídka lešení prostorového rámového lehkého pracovního s podlahami s provozním zatížením tř. 3 do 200 kg/m2 výšky do 25 m, celkového objemu do 1 000 m3 nezakrytého</t>
  </si>
  <si>
    <t>https://podminky.urs.cz/item/CS_URS_2025_01/943211311</t>
  </si>
  <si>
    <t>15</t>
  </si>
  <si>
    <t>943211811</t>
  </si>
  <si>
    <t>Demontáž lešení prostorového rámového lehkého s podlahami zatížení do 200 kg/m2 v do 10 m</t>
  </si>
  <si>
    <t>874308115</t>
  </si>
  <si>
    <t>Lešení prostorové rámové lehké pracovní s podlahami s provozním zatížením tř. 3 do 200 kg/m2 výšky do 10 m demontáž</t>
  </si>
  <si>
    <t>https://podminky.urs.cz/item/CS_URS_2025_01/943211811</t>
  </si>
  <si>
    <t>16</t>
  </si>
  <si>
    <t>944511111</t>
  </si>
  <si>
    <t>Montáž ochranné sítě z textilie z umělých vláken</t>
  </si>
  <si>
    <t>769808820</t>
  </si>
  <si>
    <t>Síť ochranná zavěšená na konstrukci lešení z textilie z umělých vláken montáž</t>
  </si>
  <si>
    <t>https://podminky.urs.cz/item/CS_URS_2025_01/944511111</t>
  </si>
  <si>
    <t>17</t>
  </si>
  <si>
    <t>944511211</t>
  </si>
  <si>
    <t>Příplatek k ochranné síti za každý den použití</t>
  </si>
  <si>
    <t>-520235761</t>
  </si>
  <si>
    <t>Síť ochranná zavěšená na konstrukci lešení z textilie z umělých vláken příplatek k ceně za každý den použití</t>
  </si>
  <si>
    <t>https://podminky.urs.cz/item/CS_URS_2025_01/944511211</t>
  </si>
  <si>
    <t>1*60 'Přepočtené koeficientem množství</t>
  </si>
  <si>
    <t>18</t>
  </si>
  <si>
    <t>944511811</t>
  </si>
  <si>
    <t>Demontáž ochranné sítě z textilie z umělých vláken</t>
  </si>
  <si>
    <t>-1214546494</t>
  </si>
  <si>
    <t>Síť ochranná zavěšená na konstrukci lešení z textilie z umělých vláken demontáž</t>
  </si>
  <si>
    <t>https://podminky.urs.cz/item/CS_URS_2025_01/944511811</t>
  </si>
  <si>
    <t>19</t>
  </si>
  <si>
    <t>953961115</t>
  </si>
  <si>
    <t>Kotva chemickým tmelem M 20 hl 170 mm do betonu, ŽB nebo kamene s vyvrtáním otvoru</t>
  </si>
  <si>
    <t>-1215679117</t>
  </si>
  <si>
    <t>Kotva chemická s vyvrtáním otvoru do betonu, železobetonu nebo tvrdého kamene tmel, velikost M 20, hloubka 170 mm</t>
  </si>
  <si>
    <t>https://podminky.urs.cz/item/CS_URS_2025_01/953961115</t>
  </si>
  <si>
    <t>chemická kotva pro kotvení pozednic</t>
  </si>
  <si>
    <t>52,00</t>
  </si>
  <si>
    <t>20</t>
  </si>
  <si>
    <t>962032231</t>
  </si>
  <si>
    <t>Bourání zdiva z cihel pálených nebo vápenopískových na MV nebo MVC přes 1 m3</t>
  </si>
  <si>
    <t>-1638674191</t>
  </si>
  <si>
    <t>Bourání zdiva nadzákladového z cihel pálených plných nebo lícových nebo vápenopískových na maltu vápennou nebo vápenocementovou, objemu přes 1 m3</t>
  </si>
  <si>
    <t>https://podminky.urs.cz/item/CS_URS_2025_01/962032231</t>
  </si>
  <si>
    <t>vikýře</t>
  </si>
  <si>
    <t>4,00*1,50/2*2*0,45</t>
  </si>
  <si>
    <t>985223112</t>
  </si>
  <si>
    <t>Přezdívání cihelného zdiva do aktivované malty objemu přes 3 m3</t>
  </si>
  <si>
    <t>-864110148</t>
  </si>
  <si>
    <t>Přezdívání zdiva do aktivované malty cihelného, objemu přes 3 m3</t>
  </si>
  <si>
    <t>https://podminky.urs.cz/item/CS_URS_2025_01/985223112</t>
  </si>
  <si>
    <t>oprava zdiva pod věncem</t>
  </si>
  <si>
    <t>(22,40*2+10,456+2,50*2+9,00)*0,45*0,30</t>
  </si>
  <si>
    <t>22</t>
  </si>
  <si>
    <t>M</t>
  </si>
  <si>
    <t>59610001</t>
  </si>
  <si>
    <t>cihla pálená plná do P15 290x140x65mm</t>
  </si>
  <si>
    <t>-1139838239</t>
  </si>
  <si>
    <t>9,35*320,25 'Přepočtené koeficientem množství</t>
  </si>
  <si>
    <t>23</t>
  </si>
  <si>
    <t>993111111</t>
  </si>
  <si>
    <t>Dovoz a odvoz lešení řadového do 10 km včetně naložení a složení</t>
  </si>
  <si>
    <t>-2049713287</t>
  </si>
  <si>
    <t>Dovoz a odvoz lešení včetně naložení a složení řadového, na vzdálenost do 10 km</t>
  </si>
  <si>
    <t>https://podminky.urs.cz/item/CS_URS_2025_01/993111111</t>
  </si>
  <si>
    <t>490,84*2 'Přepočtené koeficientem množství</t>
  </si>
  <si>
    <t>24</t>
  </si>
  <si>
    <t>993111119</t>
  </si>
  <si>
    <t>Příplatek k ceně dovozu a odvozu lešení řadového ZKD 10 km přes 10 km</t>
  </si>
  <si>
    <t>38673715</t>
  </si>
  <si>
    <t>Dovoz a odvoz lešení včetně naložení a složení řadového, na vzdálenost Příplatek k ceně za každých dalších i započatých 10 km přes 10 km</t>
  </si>
  <si>
    <t>https://podminky.urs.cz/item/CS_URS_2025_01/993111119</t>
  </si>
  <si>
    <t>25</t>
  </si>
  <si>
    <t>993121111</t>
  </si>
  <si>
    <t>Dovoz a odvoz lešení prostorového lehkého do 10 km včetně naložení a složení</t>
  </si>
  <si>
    <t>-1811627990</t>
  </si>
  <si>
    <t>Dovoz a odvoz lešení včetně naložení a složení prostorového lehkého, na vzdálenost do 10 km</t>
  </si>
  <si>
    <t>https://podminky.urs.cz/item/CS_URS_2025_01/993121111</t>
  </si>
  <si>
    <t>26</t>
  </si>
  <si>
    <t>993121119</t>
  </si>
  <si>
    <t>Příplatek k ceně dovozu a odvozu lešení prostorového lehkého ZKD 10 km přes 10 km</t>
  </si>
  <si>
    <t>1326503718</t>
  </si>
  <si>
    <t>Dovoz a odvoz lešení včetně naložení a složení prostorového lehkého, na vzdálenost Příplatek k ceně za každých dalších i započatých 10 km přes 10 km</t>
  </si>
  <si>
    <t>https://podminky.urs.cz/item/CS_URS_2025_01/993121119</t>
  </si>
  <si>
    <t>997</t>
  </si>
  <si>
    <t>Doprava suti a vybouraných hmot</t>
  </si>
  <si>
    <t>27</t>
  </si>
  <si>
    <t>997013001</t>
  </si>
  <si>
    <t>Vyklizení ulehlé suti z prostorů do 15 m2 s naložením z hl do 2 m</t>
  </si>
  <si>
    <t>890828448</t>
  </si>
  <si>
    <t>Vyklizení ulehlé suti na vzdálenost do 3 m od okraje vyklízeného prostoru nebo s naložením na dopravní prostředek z prostorů o půdorysné ploše do 15 m2 z výšky (hloubky) do 2 m</t>
  </si>
  <si>
    <t>https://podminky.urs.cz/item/CS_URS_2025_01/997013001</t>
  </si>
  <si>
    <t>28</t>
  </si>
  <si>
    <t>997013153</t>
  </si>
  <si>
    <t>Vnitrostaveništní doprava suti a vybouraných hmot pro budovy v přes 9 do 12 m s omezením mechanizace</t>
  </si>
  <si>
    <t>1188492287</t>
  </si>
  <si>
    <t>Vnitrostaveništní doprava suti a vybouraných hmot vodorovně do 50 m s naložením s omezením mechanizace pro budovy a haly výšky přes 9 do 12 m</t>
  </si>
  <si>
    <t>https://podminky.urs.cz/item/CS_URS_2025_01/997013153</t>
  </si>
  <si>
    <t>29</t>
  </si>
  <si>
    <t>997013501</t>
  </si>
  <si>
    <t>Odvoz suti a vybouraných hmot na skládku nebo meziskládku do 1 km se složením</t>
  </si>
  <si>
    <t>265629213</t>
  </si>
  <si>
    <t>Odvoz suti a vybouraných hmot na skládku nebo meziskládku se složením, na vzdálenost do 1 km</t>
  </si>
  <si>
    <t>https://podminky.urs.cz/item/CS_URS_2025_01/997013501</t>
  </si>
  <si>
    <t>30</t>
  </si>
  <si>
    <t>997013509</t>
  </si>
  <si>
    <t>Příplatek k odvozu suti a vybouraných hmot na skládku ZKD 1 km přes 1 km</t>
  </si>
  <si>
    <t>387148433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</si>
  <si>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</si>
  <si>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</si>
  <si>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50,655*15 'Přepočtené koeficientem množství</t>
  </si>
  <si>
    <t>31</t>
  </si>
  <si>
    <t>997013631</t>
  </si>
  <si>
    <t>Poplatek za uložení na skládce (skládkovné) stavebního odpadu směsného kód odpadu 17 09 04</t>
  </si>
  <si>
    <t>-316971355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</si>
  <si>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</si>
  <si>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</si>
  <si>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 xml:space="preserve">mimo dřevo </t>
  </si>
  <si>
    <t>62,29-30,052</t>
  </si>
  <si>
    <t>998</t>
  </si>
  <si>
    <t>Přesun hmot</t>
  </si>
  <si>
    <t>32</t>
  </si>
  <si>
    <t>998011009</t>
  </si>
  <si>
    <t>Přesun hmot pro budovy zděné s omezením mechanizace pro budovy v přes 6 do 12 m</t>
  </si>
  <si>
    <t>400415741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</si>
  <si>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</si>
  <si>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https://podminky.urs.cz/item/CS_URS_2025_01/998011009</t>
  </si>
  <si>
    <t>PSV</t>
  </si>
  <si>
    <t>Práce a dodávky PSV</t>
  </si>
  <si>
    <t>762</t>
  </si>
  <si>
    <t>Konstrukce tesařské</t>
  </si>
  <si>
    <t>33</t>
  </si>
  <si>
    <t>76208 - x 1</t>
  </si>
  <si>
    <t>opracování na CNC strojích</t>
  </si>
  <si>
    <t>Kč</t>
  </si>
  <si>
    <t>707154818</t>
  </si>
  <si>
    <t>34</t>
  </si>
  <si>
    <t>762083122</t>
  </si>
  <si>
    <t>Impregnace řeziva proti dřevokaznému hmyzu, houbám a plísním máčením třída ohrožení 3 a 4</t>
  </si>
  <si>
    <t>1200258468</t>
  </si>
  <si>
    <t>Impregnace řeziva máčením proti dřevokaznému hmyzu, houbám a plísním, třída ohrožení 3 a 4 (dřevo v exteriéru)</t>
  </si>
  <si>
    <t>https://podminky.urs.cz/item/CS_URS_2025_01/762083122</t>
  </si>
  <si>
    <t>27,884</t>
  </si>
  <si>
    <t>9,686</t>
  </si>
  <si>
    <t>35</t>
  </si>
  <si>
    <t>762085103</t>
  </si>
  <si>
    <t>Montáž kotevních želez, příložek, patek nebo táhel</t>
  </si>
  <si>
    <t>1003620150</t>
  </si>
  <si>
    <t>Montáž ocelových spojovacích prostředků (materiál ve specifikaci) kotevních želez příložek, patek, táhel</t>
  </si>
  <si>
    <t>https://podminky.urs.cz/item/CS_URS_2025_01/762085103</t>
  </si>
  <si>
    <t>kotvení pozednic</t>
  </si>
  <si>
    <t>54</t>
  </si>
  <si>
    <t>36</t>
  </si>
  <si>
    <t>54879043</t>
  </si>
  <si>
    <t>kotva průvleková pro střední zatížení se šestihrannou hlavou, PZ M16 dl 300mm</t>
  </si>
  <si>
    <t>1225383117</t>
  </si>
  <si>
    <t>37</t>
  </si>
  <si>
    <t>762331812</t>
  </si>
  <si>
    <t>Demontáž vázaných kcí krovů z hranolů průřezové pl přes 120 do 224 cm2</t>
  </si>
  <si>
    <t>m</t>
  </si>
  <si>
    <t>-1974575165</t>
  </si>
  <si>
    <t>Demontáž vázaných konstrukcí krovů sklonu do 60° z hranolů, hranolků, fošen, průřezové plochy přes 120 do 224 cm2</t>
  </si>
  <si>
    <t>https://podminky.urs.cz/item/CS_URS_2025_01/762331812</t>
  </si>
  <si>
    <t>10,50/cos(30)*22</t>
  </si>
  <si>
    <t>2,50/cos(30)*10</t>
  </si>
  <si>
    <t>23,00*2</t>
  </si>
  <si>
    <t>10,50</t>
  </si>
  <si>
    <t>9,00</t>
  </si>
  <si>
    <t>8,00/cos(20)*2</t>
  </si>
  <si>
    <t>6,00*22</t>
  </si>
  <si>
    <t>38</t>
  </si>
  <si>
    <t>762332622</t>
  </si>
  <si>
    <t>Montáž vázaných kcí krovů pravidelných pomocí ocelových spojek z lepených hranolů pl přes 120 do 224 cm2</t>
  </si>
  <si>
    <t>1406908577</t>
  </si>
  <si>
    <t>Montáž vázaných konstrukcí krovů střech pultových, sedlových, valbových, stanových čtvercového nebo obdélníkového půdorysu z lepených hranolů pomocí ocelových spojek (spojky ve specifikaci) průřezové plochy přes 120 do 224 cm2</t>
  </si>
  <si>
    <t>https://podminky.urs.cz/item/CS_URS_2025_01/762332622</t>
  </si>
  <si>
    <t>kleštiny 100/200 mm</t>
  </si>
  <si>
    <t>4,20*8</t>
  </si>
  <si>
    <t>8,80*35</t>
  </si>
  <si>
    <t>větrování 80/180 mm</t>
  </si>
  <si>
    <t>4,80*8</t>
  </si>
  <si>
    <t>4,30*24</t>
  </si>
  <si>
    <t>pozednice100/180 mm</t>
  </si>
  <si>
    <t>4,50*4</t>
  </si>
  <si>
    <t>5,00*4</t>
  </si>
  <si>
    <t>5,50*4</t>
  </si>
  <si>
    <t>39</t>
  </si>
  <si>
    <t>61223264</t>
  </si>
  <si>
    <t>hranol konstrukční KVH lepený průřezu 100x100-280mm nepohledový</t>
  </si>
  <si>
    <t>703686762</t>
  </si>
  <si>
    <t>specifikace materiálu</t>
  </si>
  <si>
    <t>4,20*8*0,10*0,20*1,15</t>
  </si>
  <si>
    <t>8,80*35*0,10*0,20*1,15</t>
  </si>
  <si>
    <t>4,80*8*0,08*0,18*1,15</t>
  </si>
  <si>
    <t>4,30*24*0,08*0,18*1,15</t>
  </si>
  <si>
    <t>4,50*4*0,10*0,18*1,15</t>
  </si>
  <si>
    <t>5,00*4*0,10*0,18*1,15</t>
  </si>
  <si>
    <t>5,50*4*0,10*0,18*1,15</t>
  </si>
  <si>
    <t>40</t>
  </si>
  <si>
    <t>762332623</t>
  </si>
  <si>
    <t>Montáž vázaných kcí krovů pravidelných pomocí ocelových spojek z lepených hranolů pl přes 224 do 288 cm2</t>
  </si>
  <si>
    <t>177676022</t>
  </si>
  <si>
    <t>Montáž vázaných konstrukcí krovů střech pultových, sedlových, valbových, stanových čtvercového nebo obdélníkového půdorysu z lepených hranolů pomocí ocelových spojek (spojky ve specifikaci) průřezové plochy přes 224 do 288 cm2</t>
  </si>
  <si>
    <t>https://podminky.urs.cz/item/CS_URS_2025_01/762332623</t>
  </si>
  <si>
    <t>kleštiny 140/200 mm</t>
  </si>
  <si>
    <t>1,10*6</t>
  </si>
  <si>
    <t>8,80*1</t>
  </si>
  <si>
    <t>závěs 140/200 mm</t>
  </si>
  <si>
    <t>2,50*9</t>
  </si>
  <si>
    <t>vložka 140/200 mm</t>
  </si>
  <si>
    <t>0,30*9</t>
  </si>
  <si>
    <t>diagonála 140/200</t>
  </si>
  <si>
    <t>2,10*2</t>
  </si>
  <si>
    <t>41</t>
  </si>
  <si>
    <t>61223266</t>
  </si>
  <si>
    <t>hranol konstrukční KVH lepený průřezu 140x140-240mm nepohledový</t>
  </si>
  <si>
    <t>301869162</t>
  </si>
  <si>
    <t>1,10*6*0,14*0,20*1,15</t>
  </si>
  <si>
    <t>8,80*1*0,14*0,20*1,15</t>
  </si>
  <si>
    <t>2,50*9*0,14*0,20*1,15</t>
  </si>
  <si>
    <t>0,30*9*0,14*0,20*1,15</t>
  </si>
  <si>
    <t>2,10*2*0,14*0,20*1,15</t>
  </si>
  <si>
    <t>42</t>
  </si>
  <si>
    <t>762332624</t>
  </si>
  <si>
    <t>Montáž vázaných kcí krovů pravidelných pomocí ocelových spojek z lepených hranolů pl přes 288 do 450 cm2</t>
  </si>
  <si>
    <t>913159689</t>
  </si>
  <si>
    <t>Montáž vázaných konstrukcí krovů střech pultových, sedlových, valbových, stanových čtvercového nebo obdélníkového půdorysu z lepených hranolů pomocí ocelových spojek (spojky ve specifikaci) průřezové plochy přes 288 do 450 cm2</t>
  </si>
  <si>
    <t>https://podminky.urs.cz/item/CS_URS_2025_01/762332624</t>
  </si>
  <si>
    <t>krokve 140/260 mm</t>
  </si>
  <si>
    <t>1,30*2</t>
  </si>
  <si>
    <t>1,80*2</t>
  </si>
  <si>
    <t>2,40*2</t>
  </si>
  <si>
    <t>2,70*10</t>
  </si>
  <si>
    <t>3,00*2</t>
  </si>
  <si>
    <t>3,60*2</t>
  </si>
  <si>
    <t>4,10*2</t>
  </si>
  <si>
    <t>4,70*2</t>
  </si>
  <si>
    <t>5,30*2</t>
  </si>
  <si>
    <t>5,90*12</t>
  </si>
  <si>
    <t>6,50*28</t>
  </si>
  <si>
    <t>43</t>
  </si>
  <si>
    <t>-2072880147</t>
  </si>
  <si>
    <t>1,30*2*0,14*0,26*1,15</t>
  </si>
  <si>
    <t>1,80*2*0,14*0,26*1,15</t>
  </si>
  <si>
    <t>2,40*2*0,14*0,26*1,15</t>
  </si>
  <si>
    <t>2,70*10*0,14*0,26*1,15</t>
  </si>
  <si>
    <t>3,00*2*0,14*0,26*1,15</t>
  </si>
  <si>
    <t>3,60*2*0,14*0,26*1,15</t>
  </si>
  <si>
    <t>4,10*2*0,14*0,26*1,15</t>
  </si>
  <si>
    <t>4,70*2*0,14*0,26*1,15</t>
  </si>
  <si>
    <t>5,30*2*0,14*0,26*1,15</t>
  </si>
  <si>
    <t>5,90*12*0,14*0,26*1,15</t>
  </si>
  <si>
    <t>6,50*28*0,14*0,26*1,15</t>
  </si>
  <si>
    <t>44</t>
  </si>
  <si>
    <t>762332625</t>
  </si>
  <si>
    <t>Montáž vázaných kcí krovů pravidelných pomocí ocelových spojek z lepených hranolů pl přes 450 cm2</t>
  </si>
  <si>
    <t>1437673309</t>
  </si>
  <si>
    <t>Montáž vázaných konstrukcí krovů střech pultových, sedlových, valbových, stanových čtvercového nebo obdélníkového půdorysu z lepených hranolů pomocí ocelových spojek (spojky ve specifikaci) průřezové plochy přes 450 cm2</t>
  </si>
  <si>
    <t>https://podminky.urs.cz/item/CS_URS_2025_01/762332625</t>
  </si>
  <si>
    <t>nárožní krokve 180/310 mm</t>
  </si>
  <si>
    <t>8,50*2</t>
  </si>
  <si>
    <t>45</t>
  </si>
  <si>
    <t>61223110</t>
  </si>
  <si>
    <t>hranol konstrukční BSH vrstvený lepený nepohledový</t>
  </si>
  <si>
    <t>792727436</t>
  </si>
  <si>
    <t>8,50*2*0,18*0,310*1,15</t>
  </si>
  <si>
    <t>46</t>
  </si>
  <si>
    <t>762395000</t>
  </si>
  <si>
    <t>Spojovací prostředky krovů, bednění, laťování, nadstřešních konstrukcí</t>
  </si>
  <si>
    <t>60728897</t>
  </si>
  <si>
    <t>Spojovací prostředky krovů, bednění a laťování, nadstřešních konstrukcí svorníky, prkna, hřebíky, pásová ocel, vruty</t>
  </si>
  <si>
    <t>https://podminky.urs.cz/item/CS_URS_2025_01/762395000</t>
  </si>
  <si>
    <t>47</t>
  </si>
  <si>
    <t>762841812</t>
  </si>
  <si>
    <t>Demontáž podbíjení obkladů stropů a střech sklonu do 60° z hrubých prken s omítkou</t>
  </si>
  <si>
    <t>-109391706</t>
  </si>
  <si>
    <t>Demontáž podbíjení obkladů stropů a střech sklonu do 60° z hrubých prken tl. do 35 mm s omítkou</t>
  </si>
  <si>
    <t>https://podminky.urs.cz/item/CS_URS_2025_01/762841812</t>
  </si>
  <si>
    <t xml:space="preserve">strop </t>
  </si>
  <si>
    <t>9,00*21,00*1,35</t>
  </si>
  <si>
    <t>9,00*2,50*1,35</t>
  </si>
  <si>
    <t>48</t>
  </si>
  <si>
    <t>998762212</t>
  </si>
  <si>
    <t>Přesun hmot procentní pro kce tesařské s omezením mechanizace v objektech v přes 6 do 12 m</t>
  </si>
  <si>
    <t>%</t>
  </si>
  <si>
    <t>464209977</t>
  </si>
  <si>
    <t>Přesun hmot pro konstrukce tesařské stanovený procentní sazbou (%) z ceny vodorovná dopravní vzdálenost do 50 m s omezením mechanizace v objektech výšky přes 6 do 12 m</t>
  </si>
  <si>
    <t>https://podminky.urs.cz/item/CS_URS_2025_01/998762212</t>
  </si>
  <si>
    <t>783</t>
  </si>
  <si>
    <t>Dokončovací práce - nátěry</t>
  </si>
  <si>
    <t>49</t>
  </si>
  <si>
    <t>783823135</t>
  </si>
  <si>
    <t>Penetrační silikonový nátěr hladkých, tenkovrstvých zrnitých nebo štukových omítek</t>
  </si>
  <si>
    <t>-1317375203</t>
  </si>
  <si>
    <t>Penetrační nátěr omítek hladkých omítek hladkých, zrnitých tenkovrstvých nebo štukových stupně členitosti 1 a 2 silikonový</t>
  </si>
  <si>
    <t>https://podminky.urs.cz/item/CS_URS_2025_01/783823135</t>
  </si>
  <si>
    <t>(22,50+1,50+11,055+1,50+13,50+2,50+8,80)*1,50</t>
  </si>
  <si>
    <t>50</t>
  </si>
  <si>
    <t>783827425</t>
  </si>
  <si>
    <t>Krycí dvojnásobný silikonový nátěr omítek stupně členitosti 1 a 2</t>
  </si>
  <si>
    <t>1154391127</t>
  </si>
  <si>
    <t>Krycí (ochranný) nátěr omítek dvojnásobný hladkých omítek hladkých, zrnitých tenkovrstvých nebo štukových stupně členitosti 1 a 2 silikonový</t>
  </si>
  <si>
    <t>https://podminky.urs.cz/item/CS_URS_2025_01/783827425</t>
  </si>
  <si>
    <t>HZS</t>
  </si>
  <si>
    <t>Hodinové zúčtovací sazby</t>
  </si>
  <si>
    <t>51</t>
  </si>
  <si>
    <t>HZS1292</t>
  </si>
  <si>
    <t>Hodinová zúčtovací sazba stavební dělník</t>
  </si>
  <si>
    <t>hod</t>
  </si>
  <si>
    <t>512</t>
  </si>
  <si>
    <t>-399880630</t>
  </si>
  <si>
    <t>Hodinové zúčtovací sazby profesí HSV zemní a pomocné práce stavební dělník</t>
  </si>
  <si>
    <t>https://podminky.urs.cz/item/CS_URS_2025_01/HZS1292</t>
  </si>
  <si>
    <t>přípomoce</t>
  </si>
  <si>
    <t>50,00</t>
  </si>
  <si>
    <t>VRN</t>
  </si>
  <si>
    <t>Vedlejší rozpočtové náklady</t>
  </si>
  <si>
    <t>VRN3</t>
  </si>
  <si>
    <t>Zařízení staveniště</t>
  </si>
  <si>
    <t>52</t>
  </si>
  <si>
    <t>030001000</t>
  </si>
  <si>
    <t>1024</t>
  </si>
  <si>
    <t>-566451844</t>
  </si>
  <si>
    <t>https://podminky.urs.cz/item/CS_URS_2025_01/030001000</t>
  </si>
  <si>
    <t>VRN7</t>
  </si>
  <si>
    <t>Provozní vlivy</t>
  </si>
  <si>
    <t>53</t>
  </si>
  <si>
    <t>070001000</t>
  </si>
  <si>
    <t>provozní vlivy</t>
  </si>
  <si>
    <t>1118903666</t>
  </si>
  <si>
    <t>https://podminky.urs.cz/item/CS_URS_2025_01/070001000</t>
  </si>
  <si>
    <t>070001000.1</t>
  </si>
  <si>
    <t>provozní vlivy - náklady na provizorní zastřešení - rozkrytí střechy</t>
  </si>
  <si>
    <t>-715271334</t>
  </si>
  <si>
    <t>VRN9</t>
  </si>
  <si>
    <t>Ostatní náklady</t>
  </si>
  <si>
    <t>55</t>
  </si>
  <si>
    <t>094002000</t>
  </si>
  <si>
    <t>Nákldy na opažení BOZP</t>
  </si>
  <si>
    <t>1682182946</t>
  </si>
  <si>
    <t>https://podminky.urs.cz/item/CS_URS_2025_01/094002000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</si>
</sst>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417321515" TargetMode="External" /><Relationship Id="rId2" Type="http://schemas.openxmlformats.org/officeDocument/2006/relationships/hyperlink" Target="https://podminky.urs.cz/item/CS_URS_2025_01/417351115" TargetMode="External" /><Relationship Id="rId3" Type="http://schemas.openxmlformats.org/officeDocument/2006/relationships/hyperlink" Target="https://podminky.urs.cz/item/CS_URS_2025_01/417351116" TargetMode="External" /><Relationship Id="rId4" Type="http://schemas.openxmlformats.org/officeDocument/2006/relationships/hyperlink" Target="https://podminky.urs.cz/item/CS_URS_2025_01/417361821" TargetMode="External" /><Relationship Id="rId5" Type="http://schemas.openxmlformats.org/officeDocument/2006/relationships/hyperlink" Target="https://podminky.urs.cz/item/CS_URS_2025_01/622131101" TargetMode="External" /><Relationship Id="rId6" Type="http://schemas.openxmlformats.org/officeDocument/2006/relationships/hyperlink" Target="https://podminky.urs.cz/item/CS_URS_2025_01/622321121" TargetMode="External" /><Relationship Id="rId7" Type="http://schemas.openxmlformats.org/officeDocument/2006/relationships/hyperlink" Target="https://podminky.urs.cz/item/CS_URS_2025_01/622321191" TargetMode="External" /><Relationship Id="rId8" Type="http://schemas.openxmlformats.org/officeDocument/2006/relationships/hyperlink" Target="https://podminky.urs.cz/item/CS_URS_2025_01/941111131" TargetMode="External" /><Relationship Id="rId9" Type="http://schemas.openxmlformats.org/officeDocument/2006/relationships/hyperlink" Target="https://podminky.urs.cz/item/CS_URS_2025_01/941111231" TargetMode="External" /><Relationship Id="rId10" Type="http://schemas.openxmlformats.org/officeDocument/2006/relationships/hyperlink" Target="https://podminky.urs.cz/item/CS_URS_2025_01/941111312" TargetMode="External" /><Relationship Id="rId11" Type="http://schemas.openxmlformats.org/officeDocument/2006/relationships/hyperlink" Target="https://podminky.urs.cz/item/CS_URS_2025_01/941111831" TargetMode="External" /><Relationship Id="rId12" Type="http://schemas.openxmlformats.org/officeDocument/2006/relationships/hyperlink" Target="https://podminky.urs.cz/item/CS_URS_2025_01/943211111" TargetMode="External" /><Relationship Id="rId13" Type="http://schemas.openxmlformats.org/officeDocument/2006/relationships/hyperlink" Target="https://podminky.urs.cz/item/CS_URS_2025_01/943211211" TargetMode="External" /><Relationship Id="rId14" Type="http://schemas.openxmlformats.org/officeDocument/2006/relationships/hyperlink" Target="https://podminky.urs.cz/item/CS_URS_2025_01/943211311" TargetMode="External" /><Relationship Id="rId15" Type="http://schemas.openxmlformats.org/officeDocument/2006/relationships/hyperlink" Target="https://podminky.urs.cz/item/CS_URS_2025_01/943211811" TargetMode="External" /><Relationship Id="rId16" Type="http://schemas.openxmlformats.org/officeDocument/2006/relationships/hyperlink" Target="https://podminky.urs.cz/item/CS_URS_2025_01/944511111" TargetMode="External" /><Relationship Id="rId17" Type="http://schemas.openxmlformats.org/officeDocument/2006/relationships/hyperlink" Target="https://podminky.urs.cz/item/CS_URS_2025_01/944511211" TargetMode="External" /><Relationship Id="rId18" Type="http://schemas.openxmlformats.org/officeDocument/2006/relationships/hyperlink" Target="https://podminky.urs.cz/item/CS_URS_2025_01/944511811" TargetMode="External" /><Relationship Id="rId19" Type="http://schemas.openxmlformats.org/officeDocument/2006/relationships/hyperlink" Target="https://podminky.urs.cz/item/CS_URS_2025_01/953961115" TargetMode="External" /><Relationship Id="rId20" Type="http://schemas.openxmlformats.org/officeDocument/2006/relationships/hyperlink" Target="https://podminky.urs.cz/item/CS_URS_2025_01/962032231" TargetMode="External" /><Relationship Id="rId21" Type="http://schemas.openxmlformats.org/officeDocument/2006/relationships/hyperlink" Target="https://podminky.urs.cz/item/CS_URS_2025_01/985223112" TargetMode="External" /><Relationship Id="rId22" Type="http://schemas.openxmlformats.org/officeDocument/2006/relationships/hyperlink" Target="https://podminky.urs.cz/item/CS_URS_2025_01/993111111" TargetMode="External" /><Relationship Id="rId23" Type="http://schemas.openxmlformats.org/officeDocument/2006/relationships/hyperlink" Target="https://podminky.urs.cz/item/CS_URS_2025_01/993111119" TargetMode="External" /><Relationship Id="rId24" Type="http://schemas.openxmlformats.org/officeDocument/2006/relationships/hyperlink" Target="https://podminky.urs.cz/item/CS_URS_2025_01/993121111" TargetMode="External" /><Relationship Id="rId25" Type="http://schemas.openxmlformats.org/officeDocument/2006/relationships/hyperlink" Target="https://podminky.urs.cz/item/CS_URS_2025_01/993121119" TargetMode="External" /><Relationship Id="rId26" Type="http://schemas.openxmlformats.org/officeDocument/2006/relationships/hyperlink" Target="https://podminky.urs.cz/item/CS_URS_2025_01/997013001" TargetMode="External" /><Relationship Id="rId27" Type="http://schemas.openxmlformats.org/officeDocument/2006/relationships/hyperlink" Target="https://podminky.urs.cz/item/CS_URS_2025_01/997013153" TargetMode="External" /><Relationship Id="rId28" Type="http://schemas.openxmlformats.org/officeDocument/2006/relationships/hyperlink" Target="https://podminky.urs.cz/item/CS_URS_2025_01/997013501" TargetMode="External" /><Relationship Id="rId29" Type="http://schemas.openxmlformats.org/officeDocument/2006/relationships/hyperlink" Target="https://podminky.urs.cz/item/CS_URS_2025_01/997013509" TargetMode="External" /><Relationship Id="rId30" Type="http://schemas.openxmlformats.org/officeDocument/2006/relationships/hyperlink" Target="https://podminky.urs.cz/item/CS_URS_2025_01/997013631" TargetMode="External" /><Relationship Id="rId31" Type="http://schemas.openxmlformats.org/officeDocument/2006/relationships/hyperlink" Target="https://podminky.urs.cz/item/CS_URS_2025_01/998011009" TargetMode="External" /><Relationship Id="rId32" Type="http://schemas.openxmlformats.org/officeDocument/2006/relationships/hyperlink" Target="https://podminky.urs.cz/item/CS_URS_2025_01/762083122" TargetMode="External" /><Relationship Id="rId33" Type="http://schemas.openxmlformats.org/officeDocument/2006/relationships/hyperlink" Target="https://podminky.urs.cz/item/CS_URS_2025_01/762085103" TargetMode="External" /><Relationship Id="rId34" Type="http://schemas.openxmlformats.org/officeDocument/2006/relationships/hyperlink" Target="https://podminky.urs.cz/item/CS_URS_2025_01/762331812" TargetMode="External" /><Relationship Id="rId35" Type="http://schemas.openxmlformats.org/officeDocument/2006/relationships/hyperlink" Target="https://podminky.urs.cz/item/CS_URS_2025_01/762332622" TargetMode="External" /><Relationship Id="rId36" Type="http://schemas.openxmlformats.org/officeDocument/2006/relationships/hyperlink" Target="https://podminky.urs.cz/item/CS_URS_2025_01/762332623" TargetMode="External" /><Relationship Id="rId37" Type="http://schemas.openxmlformats.org/officeDocument/2006/relationships/hyperlink" Target="https://podminky.urs.cz/item/CS_URS_2025_01/762332624" TargetMode="External" /><Relationship Id="rId38" Type="http://schemas.openxmlformats.org/officeDocument/2006/relationships/hyperlink" Target="https://podminky.urs.cz/item/CS_URS_2025_01/762332625" TargetMode="External" /><Relationship Id="rId39" Type="http://schemas.openxmlformats.org/officeDocument/2006/relationships/hyperlink" Target="https://podminky.urs.cz/item/CS_URS_2025_01/762395000" TargetMode="External" /><Relationship Id="rId40" Type="http://schemas.openxmlformats.org/officeDocument/2006/relationships/hyperlink" Target="https://podminky.urs.cz/item/CS_URS_2025_01/762841812" TargetMode="External" /><Relationship Id="rId41" Type="http://schemas.openxmlformats.org/officeDocument/2006/relationships/hyperlink" Target="https://podminky.urs.cz/item/CS_URS_2025_01/998762212" TargetMode="External" /><Relationship Id="rId42" Type="http://schemas.openxmlformats.org/officeDocument/2006/relationships/hyperlink" Target="https://podminky.urs.cz/item/CS_URS_2025_01/783823135" TargetMode="External" /><Relationship Id="rId43" Type="http://schemas.openxmlformats.org/officeDocument/2006/relationships/hyperlink" Target="https://podminky.urs.cz/item/CS_URS_2025_01/783827425" TargetMode="External" /><Relationship Id="rId44" Type="http://schemas.openxmlformats.org/officeDocument/2006/relationships/hyperlink" Target="https://podminky.urs.cz/item/CS_URS_2025_01/HZS1292" TargetMode="External" /><Relationship Id="rId45" Type="http://schemas.openxmlformats.org/officeDocument/2006/relationships/hyperlink" Target="https://podminky.urs.cz/item/CS_URS_2025_01/030001000" TargetMode="External" /><Relationship Id="rId46" Type="http://schemas.openxmlformats.org/officeDocument/2006/relationships/hyperlink" Target="https://podminky.urs.cz/item/CS_URS_2025_01/070001000" TargetMode="External" /><Relationship Id="rId47" Type="http://schemas.openxmlformats.org/officeDocument/2006/relationships/hyperlink" Target="https://podminky.urs.cz/item/CS_URS_2025_01/094002000" TargetMode="External" /><Relationship Id="rId48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25P-BOH001A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Bohušovice - výměna střešní krytiny nižší střecha MÚ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8. 2. 2025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V94" s="117" t="s">
        <v>74</v>
      </c>
      <c r="BW94" s="117" t="s">
        <v>5</v>
      </c>
      <c r="BX94" s="117" t="s">
        <v>75</v>
      </c>
      <c r="CL94" s="117" t="s">
        <v>1</v>
      </c>
    </row>
    <row r="95" s="7" customFormat="1" ht="37.5" customHeight="1">
      <c r="A95" s="118" t="s">
        <v>76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'25P-BOH001A - Bohušovice 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77</v>
      </c>
      <c r="AR95" s="125"/>
      <c r="AS95" s="126">
        <v>0</v>
      </c>
      <c r="AT95" s="127">
        <f>ROUND(SUM(AV95:AW95),2)</f>
        <v>0</v>
      </c>
      <c r="AU95" s="128">
        <f>'25P-BOH001A - Bohušovice ...'!P126</f>
        <v>0</v>
      </c>
      <c r="AV95" s="127">
        <f>'25P-BOH001A - Bohušovice ...'!J31</f>
        <v>0</v>
      </c>
      <c r="AW95" s="127">
        <f>'25P-BOH001A - Bohušovice ...'!J32</f>
        <v>0</v>
      </c>
      <c r="AX95" s="127">
        <f>'25P-BOH001A - Bohušovice ...'!J33</f>
        <v>0</v>
      </c>
      <c r="AY95" s="127">
        <f>'25P-BOH001A - Bohušovice ...'!J34</f>
        <v>0</v>
      </c>
      <c r="AZ95" s="127">
        <f>'25P-BOH001A - Bohušovice ...'!F31</f>
        <v>0</v>
      </c>
      <c r="BA95" s="127">
        <f>'25P-BOH001A - Bohušovice ...'!F32</f>
        <v>0</v>
      </c>
      <c r="BB95" s="127">
        <f>'25P-BOH001A - Bohušovice ...'!F33</f>
        <v>0</v>
      </c>
      <c r="BC95" s="127">
        <f>'25P-BOH001A - Bohušovice ...'!F34</f>
        <v>0</v>
      </c>
      <c r="BD95" s="129">
        <f>'25P-BOH001A - Bohušovice ...'!F35</f>
        <v>0</v>
      </c>
      <c r="BE95" s="7"/>
      <c r="BT95" s="130" t="s">
        <v>78</v>
      </c>
      <c r="BU95" s="130" t="s">
        <v>79</v>
      </c>
      <c r="BV95" s="130" t="s">
        <v>74</v>
      </c>
      <c r="BW95" s="130" t="s">
        <v>5</v>
      </c>
      <c r="BX95" s="130" t="s">
        <v>75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CE7zlwMGqCrDEPeQVLmNq9G2SaxKqo9nvBCCSwKUCh1zuP+noYadpJm9pb0aj+r/eDtqJ47SU1LDR8S8inr5Kg==" hashValue="XSpAtc3SG5LnqG/0TRdlu1kaWDNBKVGTtPaihXKIdxrEVasxbUz834/aZ/i24/ZVhsTZneR13bOqcof6dJGDx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P-BOH001A - Bohušovice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80</v>
      </c>
    </row>
    <row r="4" s="1" customFormat="1" ht="24.96" customHeight="1">
      <c r="B4" s="20"/>
      <c r="D4" s="133" t="s">
        <v>81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8. 2. 2025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tr">
        <f>IF('Rekapitulace stavby'!AN10="","",'Rekapitulace stavby'!AN10)</f>
        <v/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tr">
        <f>IF('Rekapitulace stavby'!E11="","",'Rekapitulace stavby'!E11)</f>
        <v xml:space="preserve"> </v>
      </c>
      <c r="F13" s="38"/>
      <c r="G13" s="38"/>
      <c r="H13" s="38"/>
      <c r="I13" s="135" t="s">
        <v>26</v>
      </c>
      <c r="J13" s="137" t="str">
        <f>IF('Rekapitulace stavby'!AN11="","",'Rekapitulace stavby'!AN11)</f>
        <v/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27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26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29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26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31</v>
      </c>
      <c r="E21" s="38"/>
      <c r="F21" s="38"/>
      <c r="G21" s="38"/>
      <c r="H21" s="38"/>
      <c r="I21" s="135" t="s">
        <v>25</v>
      </c>
      <c r="J21" s="137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tr">
        <f>IF('Rekapitulace stavby'!E20="","",'Rekapitulace stavby'!E20)</f>
        <v xml:space="preserve"> </v>
      </c>
      <c r="F22" s="38"/>
      <c r="G22" s="38"/>
      <c r="H22" s="38"/>
      <c r="I22" s="135" t="s">
        <v>26</v>
      </c>
      <c r="J22" s="137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32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33</v>
      </c>
      <c r="E28" s="38"/>
      <c r="F28" s="38"/>
      <c r="G28" s="38"/>
      <c r="H28" s="38"/>
      <c r="I28" s="38"/>
      <c r="J28" s="145">
        <f>ROUND(J126,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35</v>
      </c>
      <c r="G30" s="38"/>
      <c r="H30" s="38"/>
      <c r="I30" s="146" t="s">
        <v>34</v>
      </c>
      <c r="J30" s="146" t="s">
        <v>36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37</v>
      </c>
      <c r="E31" s="135" t="s">
        <v>38</v>
      </c>
      <c r="F31" s="148">
        <f>ROUND((SUM(BE126:BE437)),  2)</f>
        <v>0</v>
      </c>
      <c r="G31" s="38"/>
      <c r="H31" s="38"/>
      <c r="I31" s="149">
        <v>0.20999999999999999</v>
      </c>
      <c r="J31" s="148">
        <f>ROUND(((SUM(BE126:BE437))*I31),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39</v>
      </c>
      <c r="F32" s="148">
        <f>ROUND((SUM(BF126:BF437)),  2)</f>
        <v>0</v>
      </c>
      <c r="G32" s="38"/>
      <c r="H32" s="38"/>
      <c r="I32" s="149">
        <v>0.12</v>
      </c>
      <c r="J32" s="148">
        <f>ROUND(((SUM(BF126:BF437))*I32),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40</v>
      </c>
      <c r="F33" s="148">
        <f>ROUND((SUM(BG126:BG437)),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41</v>
      </c>
      <c r="F34" s="148">
        <f>ROUND((SUM(BH126:BH437)),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42</v>
      </c>
      <c r="F35" s="148">
        <f>ROUND((SUM(BI126:BI437)),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43</v>
      </c>
      <c r="E37" s="152"/>
      <c r="F37" s="152"/>
      <c r="G37" s="153" t="s">
        <v>44</v>
      </c>
      <c r="H37" s="154" t="s">
        <v>45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46</v>
      </c>
      <c r="E50" s="158"/>
      <c r="F50" s="158"/>
      <c r="G50" s="157" t="s">
        <v>47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48</v>
      </c>
      <c r="E61" s="160"/>
      <c r="F61" s="161" t="s">
        <v>49</v>
      </c>
      <c r="G61" s="159" t="s">
        <v>48</v>
      </c>
      <c r="H61" s="160"/>
      <c r="I61" s="160"/>
      <c r="J61" s="162" t="s">
        <v>49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50</v>
      </c>
      <c r="E65" s="163"/>
      <c r="F65" s="163"/>
      <c r="G65" s="157" t="s">
        <v>51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48</v>
      </c>
      <c r="E76" s="160"/>
      <c r="F76" s="161" t="s">
        <v>49</v>
      </c>
      <c r="G76" s="159" t="s">
        <v>48</v>
      </c>
      <c r="H76" s="160"/>
      <c r="I76" s="160"/>
      <c r="J76" s="162" t="s">
        <v>49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Bohušovice - výměna střešní krytiny nižší střecha MÚ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8. 2. 2025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 xml:space="preserve"> </v>
      </c>
      <c r="G89" s="40"/>
      <c r="H89" s="40"/>
      <c r="I89" s="32" t="s">
        <v>29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31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83</v>
      </c>
      <c r="D92" s="169"/>
      <c r="E92" s="169"/>
      <c r="F92" s="169"/>
      <c r="G92" s="169"/>
      <c r="H92" s="169"/>
      <c r="I92" s="169"/>
      <c r="J92" s="170" t="s">
        <v>84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85</v>
      </c>
      <c r="D94" s="40"/>
      <c r="E94" s="40"/>
      <c r="F94" s="40"/>
      <c r="G94" s="40"/>
      <c r="H94" s="40"/>
      <c r="I94" s="40"/>
      <c r="J94" s="110">
        <f>J126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86</v>
      </c>
    </row>
    <row r="95" s="9" customFormat="1" ht="24.96" customHeight="1">
      <c r="A95" s="9"/>
      <c r="B95" s="172"/>
      <c r="C95" s="173"/>
      <c r="D95" s="174" t="s">
        <v>87</v>
      </c>
      <c r="E95" s="175"/>
      <c r="F95" s="175"/>
      <c r="G95" s="175"/>
      <c r="H95" s="175"/>
      <c r="I95" s="175"/>
      <c r="J95" s="176">
        <f>J127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88</v>
      </c>
      <c r="E96" s="181"/>
      <c r="F96" s="181"/>
      <c r="G96" s="181"/>
      <c r="H96" s="181"/>
      <c r="I96" s="181"/>
      <c r="J96" s="182">
        <f>J128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89</v>
      </c>
      <c r="E97" s="181"/>
      <c r="F97" s="181"/>
      <c r="G97" s="181"/>
      <c r="H97" s="181"/>
      <c r="I97" s="181"/>
      <c r="J97" s="182">
        <f>J147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90</v>
      </c>
      <c r="E98" s="181"/>
      <c r="F98" s="181"/>
      <c r="G98" s="181"/>
      <c r="H98" s="181"/>
      <c r="I98" s="181"/>
      <c r="J98" s="182">
        <f>J161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91</v>
      </c>
      <c r="E99" s="181"/>
      <c r="F99" s="181"/>
      <c r="G99" s="181"/>
      <c r="H99" s="181"/>
      <c r="I99" s="181"/>
      <c r="J99" s="182">
        <f>J239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92</v>
      </c>
      <c r="E100" s="181"/>
      <c r="F100" s="181"/>
      <c r="G100" s="181"/>
      <c r="H100" s="181"/>
      <c r="I100" s="181"/>
      <c r="J100" s="182">
        <f>J259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2"/>
      <c r="C101" s="173"/>
      <c r="D101" s="174" t="s">
        <v>93</v>
      </c>
      <c r="E101" s="175"/>
      <c r="F101" s="175"/>
      <c r="G101" s="175"/>
      <c r="H101" s="175"/>
      <c r="I101" s="175"/>
      <c r="J101" s="176">
        <f>J263</f>
        <v>0</v>
      </c>
      <c r="K101" s="173"/>
      <c r="L101" s="17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8"/>
      <c r="C102" s="179"/>
      <c r="D102" s="180" t="s">
        <v>94</v>
      </c>
      <c r="E102" s="181"/>
      <c r="F102" s="181"/>
      <c r="G102" s="181"/>
      <c r="H102" s="181"/>
      <c r="I102" s="181"/>
      <c r="J102" s="182">
        <f>J264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95</v>
      </c>
      <c r="E103" s="181"/>
      <c r="F103" s="181"/>
      <c r="G103" s="181"/>
      <c r="H103" s="181"/>
      <c r="I103" s="181"/>
      <c r="J103" s="182">
        <f>J406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2"/>
      <c r="C104" s="173"/>
      <c r="D104" s="174" t="s">
        <v>96</v>
      </c>
      <c r="E104" s="175"/>
      <c r="F104" s="175"/>
      <c r="G104" s="175"/>
      <c r="H104" s="175"/>
      <c r="I104" s="175"/>
      <c r="J104" s="176">
        <f>J416</f>
        <v>0</v>
      </c>
      <c r="K104" s="173"/>
      <c r="L104" s="17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2"/>
      <c r="C105" s="173"/>
      <c r="D105" s="174" t="s">
        <v>97</v>
      </c>
      <c r="E105" s="175"/>
      <c r="F105" s="175"/>
      <c r="G105" s="175"/>
      <c r="H105" s="175"/>
      <c r="I105" s="175"/>
      <c r="J105" s="176">
        <f>J423</f>
        <v>0</v>
      </c>
      <c r="K105" s="173"/>
      <c r="L105" s="17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8"/>
      <c r="C106" s="179"/>
      <c r="D106" s="180" t="s">
        <v>98</v>
      </c>
      <c r="E106" s="181"/>
      <c r="F106" s="181"/>
      <c r="G106" s="181"/>
      <c r="H106" s="181"/>
      <c r="I106" s="181"/>
      <c r="J106" s="182">
        <f>J424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99</v>
      </c>
      <c r="E107" s="181"/>
      <c r="F107" s="181"/>
      <c r="G107" s="181"/>
      <c r="H107" s="181"/>
      <c r="I107" s="181"/>
      <c r="J107" s="182">
        <f>J428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100</v>
      </c>
      <c r="E108" s="181"/>
      <c r="F108" s="181"/>
      <c r="G108" s="181"/>
      <c r="H108" s="181"/>
      <c r="I108" s="181"/>
      <c r="J108" s="182">
        <f>J434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101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E7</f>
        <v>Bohušovice - výměna střešní krytiny nižší střecha MÚ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F10</f>
        <v xml:space="preserve"> </v>
      </c>
      <c r="G120" s="40"/>
      <c r="H120" s="40"/>
      <c r="I120" s="32" t="s">
        <v>22</v>
      </c>
      <c r="J120" s="79" t="str">
        <f>IF(J10="","",J10)</f>
        <v>8. 2. 2025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E13</f>
        <v xml:space="preserve"> </v>
      </c>
      <c r="G122" s="40"/>
      <c r="H122" s="40"/>
      <c r="I122" s="32" t="s">
        <v>29</v>
      </c>
      <c r="J122" s="36" t="str">
        <f>E19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27</v>
      </c>
      <c r="D123" s="40"/>
      <c r="E123" s="40"/>
      <c r="F123" s="27" t="str">
        <f>IF(E16="","",E16)</f>
        <v>Vyplň údaj</v>
      </c>
      <c r="G123" s="40"/>
      <c r="H123" s="40"/>
      <c r="I123" s="32" t="s">
        <v>31</v>
      </c>
      <c r="J123" s="36" t="str">
        <f>E22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84"/>
      <c r="B125" s="185"/>
      <c r="C125" s="186" t="s">
        <v>102</v>
      </c>
      <c r="D125" s="187" t="s">
        <v>58</v>
      </c>
      <c r="E125" s="187" t="s">
        <v>54</v>
      </c>
      <c r="F125" s="187" t="s">
        <v>55</v>
      </c>
      <c r="G125" s="187" t="s">
        <v>103</v>
      </c>
      <c r="H125" s="187" t="s">
        <v>104</v>
      </c>
      <c r="I125" s="187" t="s">
        <v>105</v>
      </c>
      <c r="J125" s="187" t="s">
        <v>84</v>
      </c>
      <c r="K125" s="188" t="s">
        <v>106</v>
      </c>
      <c r="L125" s="189"/>
      <c r="M125" s="100" t="s">
        <v>1</v>
      </c>
      <c r="N125" s="101" t="s">
        <v>37</v>
      </c>
      <c r="O125" s="101" t="s">
        <v>107</v>
      </c>
      <c r="P125" s="101" t="s">
        <v>108</v>
      </c>
      <c r="Q125" s="101" t="s">
        <v>109</v>
      </c>
      <c r="R125" s="101" t="s">
        <v>110</v>
      </c>
      <c r="S125" s="101" t="s">
        <v>111</v>
      </c>
      <c r="T125" s="102" t="s">
        <v>112</v>
      </c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</row>
    <row r="126" s="2" customFormat="1" ht="22.8" customHeight="1">
      <c r="A126" s="38"/>
      <c r="B126" s="39"/>
      <c r="C126" s="107" t="s">
        <v>113</v>
      </c>
      <c r="D126" s="40"/>
      <c r="E126" s="40"/>
      <c r="F126" s="40"/>
      <c r="G126" s="40"/>
      <c r="H126" s="40"/>
      <c r="I126" s="40"/>
      <c r="J126" s="190">
        <f>BK126</f>
        <v>0</v>
      </c>
      <c r="K126" s="40"/>
      <c r="L126" s="44"/>
      <c r="M126" s="103"/>
      <c r="N126" s="191"/>
      <c r="O126" s="104"/>
      <c r="P126" s="192">
        <f>P127+P263+P416+P423</f>
        <v>0</v>
      </c>
      <c r="Q126" s="104"/>
      <c r="R126" s="192">
        <f>R127+R263+R416+R423</f>
        <v>45.473727190000005</v>
      </c>
      <c r="S126" s="104"/>
      <c r="T126" s="193">
        <f>T127+T263+T416+T423</f>
        <v>50.655333999999996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72</v>
      </c>
      <c r="AU126" s="17" t="s">
        <v>86</v>
      </c>
      <c r="BK126" s="194">
        <f>BK127+BK263+BK416+BK423</f>
        <v>0</v>
      </c>
    </row>
    <row r="127" s="12" customFormat="1" ht="25.92" customHeight="1">
      <c r="A127" s="12"/>
      <c r="B127" s="195"/>
      <c r="C127" s="196"/>
      <c r="D127" s="197" t="s">
        <v>72</v>
      </c>
      <c r="E127" s="198" t="s">
        <v>114</v>
      </c>
      <c r="F127" s="198" t="s">
        <v>115</v>
      </c>
      <c r="G127" s="196"/>
      <c r="H127" s="196"/>
      <c r="I127" s="199"/>
      <c r="J127" s="200">
        <f>BK127</f>
        <v>0</v>
      </c>
      <c r="K127" s="196"/>
      <c r="L127" s="201"/>
      <c r="M127" s="202"/>
      <c r="N127" s="203"/>
      <c r="O127" s="203"/>
      <c r="P127" s="204">
        <f>P128+P147+P161+P239+P259</f>
        <v>0</v>
      </c>
      <c r="Q127" s="203"/>
      <c r="R127" s="204">
        <f>R128+R147+R161+R239+R259</f>
        <v>32.017232710000002</v>
      </c>
      <c r="S127" s="203"/>
      <c r="T127" s="205">
        <f>T128+T147+T161+T239+T259</f>
        <v>32.092500000000001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6" t="s">
        <v>78</v>
      </c>
      <c r="AT127" s="207" t="s">
        <v>72</v>
      </c>
      <c r="AU127" s="207" t="s">
        <v>73</v>
      </c>
      <c r="AY127" s="206" t="s">
        <v>116</v>
      </c>
      <c r="BK127" s="208">
        <f>BK128+BK147+BK161+BK239+BK259</f>
        <v>0</v>
      </c>
    </row>
    <row r="128" s="12" customFormat="1" ht="22.8" customHeight="1">
      <c r="A128" s="12"/>
      <c r="B128" s="195"/>
      <c r="C128" s="196"/>
      <c r="D128" s="197" t="s">
        <v>72</v>
      </c>
      <c r="E128" s="209" t="s">
        <v>117</v>
      </c>
      <c r="F128" s="209" t="s">
        <v>118</v>
      </c>
      <c r="G128" s="196"/>
      <c r="H128" s="196"/>
      <c r="I128" s="199"/>
      <c r="J128" s="210">
        <f>BK128</f>
        <v>0</v>
      </c>
      <c r="K128" s="196"/>
      <c r="L128" s="201"/>
      <c r="M128" s="202"/>
      <c r="N128" s="203"/>
      <c r="O128" s="203"/>
      <c r="P128" s="204">
        <f>SUM(P129:P146)</f>
        <v>0</v>
      </c>
      <c r="Q128" s="203"/>
      <c r="R128" s="204">
        <f>SUM(R129:R146)</f>
        <v>12.189075659999999</v>
      </c>
      <c r="S128" s="203"/>
      <c r="T128" s="205">
        <f>SUM(T129:T146)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6" t="s">
        <v>78</v>
      </c>
      <c r="AT128" s="207" t="s">
        <v>72</v>
      </c>
      <c r="AU128" s="207" t="s">
        <v>78</v>
      </c>
      <c r="AY128" s="206" t="s">
        <v>116</v>
      </c>
      <c r="BK128" s="208">
        <f>SUM(BK129:BK146)</f>
        <v>0</v>
      </c>
    </row>
    <row r="129" s="2" customFormat="1" ht="16.5" customHeight="1">
      <c r="A129" s="38"/>
      <c r="B129" s="39"/>
      <c r="C129" s="211" t="s">
        <v>78</v>
      </c>
      <c r="D129" s="211" t="s">
        <v>119</v>
      </c>
      <c r="E129" s="212" t="s">
        <v>120</v>
      </c>
      <c r="F129" s="213" t="s">
        <v>121</v>
      </c>
      <c r="G129" s="214" t="s">
        <v>122</v>
      </c>
      <c r="H129" s="215">
        <v>4.5149999999999997</v>
      </c>
      <c r="I129" s="216"/>
      <c r="J129" s="217">
        <f>ROUND(I129*H129,2)</f>
        <v>0</v>
      </c>
      <c r="K129" s="213" t="s">
        <v>123</v>
      </c>
      <c r="L129" s="44"/>
      <c r="M129" s="218" t="s">
        <v>1</v>
      </c>
      <c r="N129" s="219" t="s">
        <v>38</v>
      </c>
      <c r="O129" s="91"/>
      <c r="P129" s="220">
        <f>O129*H129</f>
        <v>0</v>
      </c>
      <c r="Q129" s="220">
        <v>2.5019800000000001</v>
      </c>
      <c r="R129" s="220">
        <f>Q129*H129</f>
        <v>11.296439699999999</v>
      </c>
      <c r="S129" s="220">
        <v>0</v>
      </c>
      <c r="T129" s="22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2" t="s">
        <v>117</v>
      </c>
      <c r="AT129" s="222" t="s">
        <v>119</v>
      </c>
      <c r="AU129" s="222" t="s">
        <v>80</v>
      </c>
      <c r="AY129" s="17" t="s">
        <v>116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7" t="s">
        <v>78</v>
      </c>
      <c r="BK129" s="223">
        <f>ROUND(I129*H129,2)</f>
        <v>0</v>
      </c>
      <c r="BL129" s="17" t="s">
        <v>117</v>
      </c>
      <c r="BM129" s="222" t="s">
        <v>124</v>
      </c>
    </row>
    <row r="130" s="2" customFormat="1">
      <c r="A130" s="38"/>
      <c r="B130" s="39"/>
      <c r="C130" s="40"/>
      <c r="D130" s="224" t="s">
        <v>125</v>
      </c>
      <c r="E130" s="40"/>
      <c r="F130" s="225" t="s">
        <v>126</v>
      </c>
      <c r="G130" s="40"/>
      <c r="H130" s="40"/>
      <c r="I130" s="226"/>
      <c r="J130" s="40"/>
      <c r="K130" s="40"/>
      <c r="L130" s="44"/>
      <c r="M130" s="227"/>
      <c r="N130" s="228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125</v>
      </c>
      <c r="AU130" s="17" t="s">
        <v>80</v>
      </c>
    </row>
    <row r="131" s="2" customFormat="1">
      <c r="A131" s="38"/>
      <c r="B131" s="39"/>
      <c r="C131" s="40"/>
      <c r="D131" s="229" t="s">
        <v>127</v>
      </c>
      <c r="E131" s="40"/>
      <c r="F131" s="230" t="s">
        <v>128</v>
      </c>
      <c r="G131" s="40"/>
      <c r="H131" s="40"/>
      <c r="I131" s="226"/>
      <c r="J131" s="40"/>
      <c r="K131" s="40"/>
      <c r="L131" s="44"/>
      <c r="M131" s="227"/>
      <c r="N131" s="228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127</v>
      </c>
      <c r="AU131" s="17" t="s">
        <v>80</v>
      </c>
    </row>
    <row r="132" s="13" customFormat="1">
      <c r="A132" s="13"/>
      <c r="B132" s="231"/>
      <c r="C132" s="232"/>
      <c r="D132" s="224" t="s">
        <v>129</v>
      </c>
      <c r="E132" s="233" t="s">
        <v>1</v>
      </c>
      <c r="F132" s="234" t="s">
        <v>130</v>
      </c>
      <c r="G132" s="232"/>
      <c r="H132" s="235">
        <v>4.5149999999999997</v>
      </c>
      <c r="I132" s="236"/>
      <c r="J132" s="232"/>
      <c r="K132" s="232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129</v>
      </c>
      <c r="AU132" s="241" t="s">
        <v>80</v>
      </c>
      <c r="AV132" s="13" t="s">
        <v>80</v>
      </c>
      <c r="AW132" s="13" t="s">
        <v>30</v>
      </c>
      <c r="AX132" s="13" t="s">
        <v>73</v>
      </c>
      <c r="AY132" s="241" t="s">
        <v>116</v>
      </c>
    </row>
    <row r="133" s="14" customFormat="1">
      <c r="A133" s="14"/>
      <c r="B133" s="242"/>
      <c r="C133" s="243"/>
      <c r="D133" s="224" t="s">
        <v>129</v>
      </c>
      <c r="E133" s="244" t="s">
        <v>1</v>
      </c>
      <c r="F133" s="245" t="s">
        <v>131</v>
      </c>
      <c r="G133" s="243"/>
      <c r="H133" s="246">
        <v>4.5149999999999997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129</v>
      </c>
      <c r="AU133" s="252" t="s">
        <v>80</v>
      </c>
      <c r="AV133" s="14" t="s">
        <v>117</v>
      </c>
      <c r="AW133" s="14" t="s">
        <v>30</v>
      </c>
      <c r="AX133" s="14" t="s">
        <v>78</v>
      </c>
      <c r="AY133" s="252" t="s">
        <v>116</v>
      </c>
    </row>
    <row r="134" s="2" customFormat="1" ht="16.5" customHeight="1">
      <c r="A134" s="38"/>
      <c r="B134" s="39"/>
      <c r="C134" s="211" t="s">
        <v>80</v>
      </c>
      <c r="D134" s="211" t="s">
        <v>119</v>
      </c>
      <c r="E134" s="212" t="s">
        <v>132</v>
      </c>
      <c r="F134" s="213" t="s">
        <v>133</v>
      </c>
      <c r="G134" s="214" t="s">
        <v>134</v>
      </c>
      <c r="H134" s="215">
        <v>45.884999999999998</v>
      </c>
      <c r="I134" s="216"/>
      <c r="J134" s="217">
        <f>ROUND(I134*H134,2)</f>
        <v>0</v>
      </c>
      <c r="K134" s="213" t="s">
        <v>123</v>
      </c>
      <c r="L134" s="44"/>
      <c r="M134" s="218" t="s">
        <v>1</v>
      </c>
      <c r="N134" s="219" t="s">
        <v>38</v>
      </c>
      <c r="O134" s="91"/>
      <c r="P134" s="220">
        <f>O134*H134</f>
        <v>0</v>
      </c>
      <c r="Q134" s="220">
        <v>0.011169999999999999</v>
      </c>
      <c r="R134" s="220">
        <f>Q134*H134</f>
        <v>0.51253545</v>
      </c>
      <c r="S134" s="220">
        <v>0</v>
      </c>
      <c r="T134" s="221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2" t="s">
        <v>117</v>
      </c>
      <c r="AT134" s="222" t="s">
        <v>119</v>
      </c>
      <c r="AU134" s="222" t="s">
        <v>80</v>
      </c>
      <c r="AY134" s="17" t="s">
        <v>116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7" t="s">
        <v>78</v>
      </c>
      <c r="BK134" s="223">
        <f>ROUND(I134*H134,2)</f>
        <v>0</v>
      </c>
      <c r="BL134" s="17" t="s">
        <v>117</v>
      </c>
      <c r="BM134" s="222" t="s">
        <v>135</v>
      </c>
    </row>
    <row r="135" s="2" customFormat="1">
      <c r="A135" s="38"/>
      <c r="B135" s="39"/>
      <c r="C135" s="40"/>
      <c r="D135" s="224" t="s">
        <v>125</v>
      </c>
      <c r="E135" s="40"/>
      <c r="F135" s="225" t="s">
        <v>136</v>
      </c>
      <c r="G135" s="40"/>
      <c r="H135" s="40"/>
      <c r="I135" s="226"/>
      <c r="J135" s="40"/>
      <c r="K135" s="40"/>
      <c r="L135" s="44"/>
      <c r="M135" s="227"/>
      <c r="N135" s="228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125</v>
      </c>
      <c r="AU135" s="17" t="s">
        <v>80</v>
      </c>
    </row>
    <row r="136" s="2" customFormat="1">
      <c r="A136" s="38"/>
      <c r="B136" s="39"/>
      <c r="C136" s="40"/>
      <c r="D136" s="229" t="s">
        <v>127</v>
      </c>
      <c r="E136" s="40"/>
      <c r="F136" s="230" t="s">
        <v>137</v>
      </c>
      <c r="G136" s="40"/>
      <c r="H136" s="40"/>
      <c r="I136" s="226"/>
      <c r="J136" s="40"/>
      <c r="K136" s="40"/>
      <c r="L136" s="44"/>
      <c r="M136" s="227"/>
      <c r="N136" s="228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127</v>
      </c>
      <c r="AU136" s="17" t="s">
        <v>80</v>
      </c>
    </row>
    <row r="137" s="13" customFormat="1">
      <c r="A137" s="13"/>
      <c r="B137" s="231"/>
      <c r="C137" s="232"/>
      <c r="D137" s="224" t="s">
        <v>129</v>
      </c>
      <c r="E137" s="233" t="s">
        <v>1</v>
      </c>
      <c r="F137" s="234" t="s">
        <v>138</v>
      </c>
      <c r="G137" s="232"/>
      <c r="H137" s="235">
        <v>45.884999999999998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129</v>
      </c>
      <c r="AU137" s="241" t="s">
        <v>80</v>
      </c>
      <c r="AV137" s="13" t="s">
        <v>80</v>
      </c>
      <c r="AW137" s="13" t="s">
        <v>30</v>
      </c>
      <c r="AX137" s="13" t="s">
        <v>73</v>
      </c>
      <c r="AY137" s="241" t="s">
        <v>116</v>
      </c>
    </row>
    <row r="138" s="14" customFormat="1">
      <c r="A138" s="14"/>
      <c r="B138" s="242"/>
      <c r="C138" s="243"/>
      <c r="D138" s="224" t="s">
        <v>129</v>
      </c>
      <c r="E138" s="244" t="s">
        <v>1</v>
      </c>
      <c r="F138" s="245" t="s">
        <v>131</v>
      </c>
      <c r="G138" s="243"/>
      <c r="H138" s="246">
        <v>45.884999999999998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2" t="s">
        <v>129</v>
      </c>
      <c r="AU138" s="252" t="s">
        <v>80</v>
      </c>
      <c r="AV138" s="14" t="s">
        <v>117</v>
      </c>
      <c r="AW138" s="14" t="s">
        <v>30</v>
      </c>
      <c r="AX138" s="14" t="s">
        <v>78</v>
      </c>
      <c r="AY138" s="252" t="s">
        <v>116</v>
      </c>
    </row>
    <row r="139" s="2" customFormat="1" ht="16.5" customHeight="1">
      <c r="A139" s="38"/>
      <c r="B139" s="39"/>
      <c r="C139" s="211" t="s">
        <v>139</v>
      </c>
      <c r="D139" s="211" t="s">
        <v>119</v>
      </c>
      <c r="E139" s="212" t="s">
        <v>140</v>
      </c>
      <c r="F139" s="213" t="s">
        <v>141</v>
      </c>
      <c r="G139" s="214" t="s">
        <v>134</v>
      </c>
      <c r="H139" s="215">
        <v>45.884999999999998</v>
      </c>
      <c r="I139" s="216"/>
      <c r="J139" s="217">
        <f>ROUND(I139*H139,2)</f>
        <v>0</v>
      </c>
      <c r="K139" s="213" t="s">
        <v>123</v>
      </c>
      <c r="L139" s="44"/>
      <c r="M139" s="218" t="s">
        <v>1</v>
      </c>
      <c r="N139" s="219" t="s">
        <v>38</v>
      </c>
      <c r="O139" s="91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2" t="s">
        <v>117</v>
      </c>
      <c r="AT139" s="222" t="s">
        <v>119</v>
      </c>
      <c r="AU139" s="222" t="s">
        <v>80</v>
      </c>
      <c r="AY139" s="17" t="s">
        <v>116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7" t="s">
        <v>78</v>
      </c>
      <c r="BK139" s="223">
        <f>ROUND(I139*H139,2)</f>
        <v>0</v>
      </c>
      <c r="BL139" s="17" t="s">
        <v>117</v>
      </c>
      <c r="BM139" s="222" t="s">
        <v>142</v>
      </c>
    </row>
    <row r="140" s="2" customFormat="1">
      <c r="A140" s="38"/>
      <c r="B140" s="39"/>
      <c r="C140" s="40"/>
      <c r="D140" s="224" t="s">
        <v>125</v>
      </c>
      <c r="E140" s="40"/>
      <c r="F140" s="225" t="s">
        <v>143</v>
      </c>
      <c r="G140" s="40"/>
      <c r="H140" s="40"/>
      <c r="I140" s="226"/>
      <c r="J140" s="40"/>
      <c r="K140" s="40"/>
      <c r="L140" s="44"/>
      <c r="M140" s="227"/>
      <c r="N140" s="228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125</v>
      </c>
      <c r="AU140" s="17" t="s">
        <v>80</v>
      </c>
    </row>
    <row r="141" s="2" customFormat="1">
      <c r="A141" s="38"/>
      <c r="B141" s="39"/>
      <c r="C141" s="40"/>
      <c r="D141" s="229" t="s">
        <v>127</v>
      </c>
      <c r="E141" s="40"/>
      <c r="F141" s="230" t="s">
        <v>144</v>
      </c>
      <c r="G141" s="40"/>
      <c r="H141" s="40"/>
      <c r="I141" s="226"/>
      <c r="J141" s="40"/>
      <c r="K141" s="40"/>
      <c r="L141" s="44"/>
      <c r="M141" s="227"/>
      <c r="N141" s="228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127</v>
      </c>
      <c r="AU141" s="17" t="s">
        <v>80</v>
      </c>
    </row>
    <row r="142" s="2" customFormat="1" ht="24.15" customHeight="1">
      <c r="A142" s="38"/>
      <c r="B142" s="39"/>
      <c r="C142" s="211" t="s">
        <v>117</v>
      </c>
      <c r="D142" s="211" t="s">
        <v>119</v>
      </c>
      <c r="E142" s="212" t="s">
        <v>145</v>
      </c>
      <c r="F142" s="213" t="s">
        <v>146</v>
      </c>
      <c r="G142" s="214" t="s">
        <v>147</v>
      </c>
      <c r="H142" s="215">
        <v>0.36099999999999999</v>
      </c>
      <c r="I142" s="216"/>
      <c r="J142" s="217">
        <f>ROUND(I142*H142,2)</f>
        <v>0</v>
      </c>
      <c r="K142" s="213" t="s">
        <v>123</v>
      </c>
      <c r="L142" s="44"/>
      <c r="M142" s="218" t="s">
        <v>1</v>
      </c>
      <c r="N142" s="219" t="s">
        <v>38</v>
      </c>
      <c r="O142" s="91"/>
      <c r="P142" s="220">
        <f>O142*H142</f>
        <v>0</v>
      </c>
      <c r="Q142" s="220">
        <v>1.05291</v>
      </c>
      <c r="R142" s="220">
        <f>Q142*H142</f>
        <v>0.38010051</v>
      </c>
      <c r="S142" s="220">
        <v>0</v>
      </c>
      <c r="T142" s="221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2" t="s">
        <v>117</v>
      </c>
      <c r="AT142" s="222" t="s">
        <v>119</v>
      </c>
      <c r="AU142" s="222" t="s">
        <v>80</v>
      </c>
      <c r="AY142" s="17" t="s">
        <v>116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7" t="s">
        <v>78</v>
      </c>
      <c r="BK142" s="223">
        <f>ROUND(I142*H142,2)</f>
        <v>0</v>
      </c>
      <c r="BL142" s="17" t="s">
        <v>117</v>
      </c>
      <c r="BM142" s="222" t="s">
        <v>148</v>
      </c>
    </row>
    <row r="143" s="2" customFormat="1">
      <c r="A143" s="38"/>
      <c r="B143" s="39"/>
      <c r="C143" s="40"/>
      <c r="D143" s="224" t="s">
        <v>125</v>
      </c>
      <c r="E143" s="40"/>
      <c r="F143" s="225" t="s">
        <v>149</v>
      </c>
      <c r="G143" s="40"/>
      <c r="H143" s="40"/>
      <c r="I143" s="226"/>
      <c r="J143" s="40"/>
      <c r="K143" s="40"/>
      <c r="L143" s="44"/>
      <c r="M143" s="227"/>
      <c r="N143" s="228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125</v>
      </c>
      <c r="AU143" s="17" t="s">
        <v>80</v>
      </c>
    </row>
    <row r="144" s="2" customFormat="1">
      <c r="A144" s="38"/>
      <c r="B144" s="39"/>
      <c r="C144" s="40"/>
      <c r="D144" s="229" t="s">
        <v>127</v>
      </c>
      <c r="E144" s="40"/>
      <c r="F144" s="230" t="s">
        <v>150</v>
      </c>
      <c r="G144" s="40"/>
      <c r="H144" s="40"/>
      <c r="I144" s="226"/>
      <c r="J144" s="40"/>
      <c r="K144" s="40"/>
      <c r="L144" s="44"/>
      <c r="M144" s="227"/>
      <c r="N144" s="228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127</v>
      </c>
      <c r="AU144" s="17" t="s">
        <v>80</v>
      </c>
    </row>
    <row r="145" s="13" customFormat="1">
      <c r="A145" s="13"/>
      <c r="B145" s="231"/>
      <c r="C145" s="232"/>
      <c r="D145" s="224" t="s">
        <v>129</v>
      </c>
      <c r="E145" s="233" t="s">
        <v>1</v>
      </c>
      <c r="F145" s="234" t="s">
        <v>151</v>
      </c>
      <c r="G145" s="232"/>
      <c r="H145" s="235">
        <v>0.36099999999999999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129</v>
      </c>
      <c r="AU145" s="241" t="s">
        <v>80</v>
      </c>
      <c r="AV145" s="13" t="s">
        <v>80</v>
      </c>
      <c r="AW145" s="13" t="s">
        <v>30</v>
      </c>
      <c r="AX145" s="13" t="s">
        <v>73</v>
      </c>
      <c r="AY145" s="241" t="s">
        <v>116</v>
      </c>
    </row>
    <row r="146" s="14" customFormat="1">
      <c r="A146" s="14"/>
      <c r="B146" s="242"/>
      <c r="C146" s="243"/>
      <c r="D146" s="224" t="s">
        <v>129</v>
      </c>
      <c r="E146" s="244" t="s">
        <v>1</v>
      </c>
      <c r="F146" s="245" t="s">
        <v>131</v>
      </c>
      <c r="G146" s="243"/>
      <c r="H146" s="246">
        <v>0.36099999999999999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2" t="s">
        <v>129</v>
      </c>
      <c r="AU146" s="252" t="s">
        <v>80</v>
      </c>
      <c r="AV146" s="14" t="s">
        <v>117</v>
      </c>
      <c r="AW146" s="14" t="s">
        <v>30</v>
      </c>
      <c r="AX146" s="14" t="s">
        <v>78</v>
      </c>
      <c r="AY146" s="252" t="s">
        <v>116</v>
      </c>
    </row>
    <row r="147" s="12" customFormat="1" ht="22.8" customHeight="1">
      <c r="A147" s="12"/>
      <c r="B147" s="195"/>
      <c r="C147" s="196"/>
      <c r="D147" s="197" t="s">
        <v>72</v>
      </c>
      <c r="E147" s="209" t="s">
        <v>152</v>
      </c>
      <c r="F147" s="209" t="s">
        <v>153</v>
      </c>
      <c r="G147" s="196"/>
      <c r="H147" s="196"/>
      <c r="I147" s="199"/>
      <c r="J147" s="210">
        <f>BK147</f>
        <v>0</v>
      </c>
      <c r="K147" s="196"/>
      <c r="L147" s="201"/>
      <c r="M147" s="202"/>
      <c r="N147" s="203"/>
      <c r="O147" s="203"/>
      <c r="P147" s="204">
        <f>SUM(P148:P160)</f>
        <v>0</v>
      </c>
      <c r="Q147" s="203"/>
      <c r="R147" s="204">
        <f>SUM(R148:R160)</f>
        <v>2.8376687499999997</v>
      </c>
      <c r="S147" s="203"/>
      <c r="T147" s="205">
        <f>SUM(T148:T160)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6" t="s">
        <v>78</v>
      </c>
      <c r="AT147" s="207" t="s">
        <v>72</v>
      </c>
      <c r="AU147" s="207" t="s">
        <v>78</v>
      </c>
      <c r="AY147" s="206" t="s">
        <v>116</v>
      </c>
      <c r="BK147" s="208">
        <f>SUM(BK148:BK160)</f>
        <v>0</v>
      </c>
    </row>
    <row r="148" s="2" customFormat="1" ht="24.15" customHeight="1">
      <c r="A148" s="38"/>
      <c r="B148" s="39"/>
      <c r="C148" s="211" t="s">
        <v>154</v>
      </c>
      <c r="D148" s="211" t="s">
        <v>119</v>
      </c>
      <c r="E148" s="212" t="s">
        <v>155</v>
      </c>
      <c r="F148" s="213" t="s">
        <v>156</v>
      </c>
      <c r="G148" s="214" t="s">
        <v>134</v>
      </c>
      <c r="H148" s="215">
        <v>61.354999999999997</v>
      </c>
      <c r="I148" s="216"/>
      <c r="J148" s="217">
        <f>ROUND(I148*H148,2)</f>
        <v>0</v>
      </c>
      <c r="K148" s="213" t="s">
        <v>123</v>
      </c>
      <c r="L148" s="44"/>
      <c r="M148" s="218" t="s">
        <v>1</v>
      </c>
      <c r="N148" s="219" t="s">
        <v>38</v>
      </c>
      <c r="O148" s="91"/>
      <c r="P148" s="220">
        <f>O148*H148</f>
        <v>0</v>
      </c>
      <c r="Q148" s="220">
        <v>0.0073499999999999998</v>
      </c>
      <c r="R148" s="220">
        <f>Q148*H148</f>
        <v>0.45095924999999998</v>
      </c>
      <c r="S148" s="220">
        <v>0</v>
      </c>
      <c r="T148" s="22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2" t="s">
        <v>117</v>
      </c>
      <c r="AT148" s="222" t="s">
        <v>119</v>
      </c>
      <c r="AU148" s="222" t="s">
        <v>80</v>
      </c>
      <c r="AY148" s="17" t="s">
        <v>116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7" t="s">
        <v>78</v>
      </c>
      <c r="BK148" s="223">
        <f>ROUND(I148*H148,2)</f>
        <v>0</v>
      </c>
      <c r="BL148" s="17" t="s">
        <v>117</v>
      </c>
      <c r="BM148" s="222" t="s">
        <v>157</v>
      </c>
    </row>
    <row r="149" s="2" customFormat="1">
      <c r="A149" s="38"/>
      <c r="B149" s="39"/>
      <c r="C149" s="40"/>
      <c r="D149" s="224" t="s">
        <v>125</v>
      </c>
      <c r="E149" s="40"/>
      <c r="F149" s="225" t="s">
        <v>158</v>
      </c>
      <c r="G149" s="40"/>
      <c r="H149" s="40"/>
      <c r="I149" s="226"/>
      <c r="J149" s="40"/>
      <c r="K149" s="40"/>
      <c r="L149" s="44"/>
      <c r="M149" s="227"/>
      <c r="N149" s="228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125</v>
      </c>
      <c r="AU149" s="17" t="s">
        <v>80</v>
      </c>
    </row>
    <row r="150" s="2" customFormat="1">
      <c r="A150" s="38"/>
      <c r="B150" s="39"/>
      <c r="C150" s="40"/>
      <c r="D150" s="229" t="s">
        <v>127</v>
      </c>
      <c r="E150" s="40"/>
      <c r="F150" s="230" t="s">
        <v>159</v>
      </c>
      <c r="G150" s="40"/>
      <c r="H150" s="40"/>
      <c r="I150" s="226"/>
      <c r="J150" s="40"/>
      <c r="K150" s="40"/>
      <c r="L150" s="44"/>
      <c r="M150" s="227"/>
      <c r="N150" s="228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127</v>
      </c>
      <c r="AU150" s="17" t="s">
        <v>80</v>
      </c>
    </row>
    <row r="151" s="15" customFormat="1">
      <c r="A151" s="15"/>
      <c r="B151" s="253"/>
      <c r="C151" s="254"/>
      <c r="D151" s="224" t="s">
        <v>129</v>
      </c>
      <c r="E151" s="255" t="s">
        <v>1</v>
      </c>
      <c r="F151" s="256" t="s">
        <v>160</v>
      </c>
      <c r="G151" s="254"/>
      <c r="H151" s="255" t="s">
        <v>1</v>
      </c>
      <c r="I151" s="257"/>
      <c r="J151" s="254"/>
      <c r="K151" s="254"/>
      <c r="L151" s="258"/>
      <c r="M151" s="259"/>
      <c r="N151" s="260"/>
      <c r="O151" s="260"/>
      <c r="P151" s="260"/>
      <c r="Q151" s="260"/>
      <c r="R151" s="260"/>
      <c r="S151" s="260"/>
      <c r="T151" s="261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2" t="s">
        <v>129</v>
      </c>
      <c r="AU151" s="262" t="s">
        <v>80</v>
      </c>
      <c r="AV151" s="15" t="s">
        <v>78</v>
      </c>
      <c r="AW151" s="15" t="s">
        <v>30</v>
      </c>
      <c r="AX151" s="15" t="s">
        <v>73</v>
      </c>
      <c r="AY151" s="262" t="s">
        <v>116</v>
      </c>
    </row>
    <row r="152" s="13" customFormat="1">
      <c r="A152" s="13"/>
      <c r="B152" s="231"/>
      <c r="C152" s="232"/>
      <c r="D152" s="224" t="s">
        <v>129</v>
      </c>
      <c r="E152" s="233" t="s">
        <v>1</v>
      </c>
      <c r="F152" s="234" t="s">
        <v>161</v>
      </c>
      <c r="G152" s="232"/>
      <c r="H152" s="235">
        <v>61.354999999999997</v>
      </c>
      <c r="I152" s="236"/>
      <c r="J152" s="232"/>
      <c r="K152" s="232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129</v>
      </c>
      <c r="AU152" s="241" t="s">
        <v>80</v>
      </c>
      <c r="AV152" s="13" t="s">
        <v>80</v>
      </c>
      <c r="AW152" s="13" t="s">
        <v>30</v>
      </c>
      <c r="AX152" s="13" t="s">
        <v>73</v>
      </c>
      <c r="AY152" s="241" t="s">
        <v>116</v>
      </c>
    </row>
    <row r="153" s="14" customFormat="1">
      <c r="A153" s="14"/>
      <c r="B153" s="242"/>
      <c r="C153" s="243"/>
      <c r="D153" s="224" t="s">
        <v>129</v>
      </c>
      <c r="E153" s="244" t="s">
        <v>1</v>
      </c>
      <c r="F153" s="245" t="s">
        <v>131</v>
      </c>
      <c r="G153" s="243"/>
      <c r="H153" s="246">
        <v>61.354999999999997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129</v>
      </c>
      <c r="AU153" s="252" t="s">
        <v>80</v>
      </c>
      <c r="AV153" s="14" t="s">
        <v>117</v>
      </c>
      <c r="AW153" s="14" t="s">
        <v>30</v>
      </c>
      <c r="AX153" s="14" t="s">
        <v>78</v>
      </c>
      <c r="AY153" s="252" t="s">
        <v>116</v>
      </c>
    </row>
    <row r="154" s="2" customFormat="1" ht="24.15" customHeight="1">
      <c r="A154" s="38"/>
      <c r="B154" s="39"/>
      <c r="C154" s="211" t="s">
        <v>152</v>
      </c>
      <c r="D154" s="211" t="s">
        <v>119</v>
      </c>
      <c r="E154" s="212" t="s">
        <v>162</v>
      </c>
      <c r="F154" s="213" t="s">
        <v>163</v>
      </c>
      <c r="G154" s="214" t="s">
        <v>134</v>
      </c>
      <c r="H154" s="215">
        <v>61.354999999999997</v>
      </c>
      <c r="I154" s="216"/>
      <c r="J154" s="217">
        <f>ROUND(I154*H154,2)</f>
        <v>0</v>
      </c>
      <c r="K154" s="213" t="s">
        <v>123</v>
      </c>
      <c r="L154" s="44"/>
      <c r="M154" s="218" t="s">
        <v>1</v>
      </c>
      <c r="N154" s="219" t="s">
        <v>38</v>
      </c>
      <c r="O154" s="91"/>
      <c r="P154" s="220">
        <f>O154*H154</f>
        <v>0</v>
      </c>
      <c r="Q154" s="220">
        <v>0.023099999999999999</v>
      </c>
      <c r="R154" s="220">
        <f>Q154*H154</f>
        <v>1.4173004999999999</v>
      </c>
      <c r="S154" s="220">
        <v>0</v>
      </c>
      <c r="T154" s="22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2" t="s">
        <v>117</v>
      </c>
      <c r="AT154" s="222" t="s">
        <v>119</v>
      </c>
      <c r="AU154" s="222" t="s">
        <v>80</v>
      </c>
      <c r="AY154" s="17" t="s">
        <v>116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7" t="s">
        <v>78</v>
      </c>
      <c r="BK154" s="223">
        <f>ROUND(I154*H154,2)</f>
        <v>0</v>
      </c>
      <c r="BL154" s="17" t="s">
        <v>117</v>
      </c>
      <c r="BM154" s="222" t="s">
        <v>164</v>
      </c>
    </row>
    <row r="155" s="2" customFormat="1">
      <c r="A155" s="38"/>
      <c r="B155" s="39"/>
      <c r="C155" s="40"/>
      <c r="D155" s="224" t="s">
        <v>125</v>
      </c>
      <c r="E155" s="40"/>
      <c r="F155" s="225" t="s">
        <v>165</v>
      </c>
      <c r="G155" s="40"/>
      <c r="H155" s="40"/>
      <c r="I155" s="226"/>
      <c r="J155" s="40"/>
      <c r="K155" s="40"/>
      <c r="L155" s="44"/>
      <c r="M155" s="227"/>
      <c r="N155" s="228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125</v>
      </c>
      <c r="AU155" s="17" t="s">
        <v>80</v>
      </c>
    </row>
    <row r="156" s="2" customFormat="1">
      <c r="A156" s="38"/>
      <c r="B156" s="39"/>
      <c r="C156" s="40"/>
      <c r="D156" s="229" t="s">
        <v>127</v>
      </c>
      <c r="E156" s="40"/>
      <c r="F156" s="230" t="s">
        <v>166</v>
      </c>
      <c r="G156" s="40"/>
      <c r="H156" s="40"/>
      <c r="I156" s="226"/>
      <c r="J156" s="40"/>
      <c r="K156" s="40"/>
      <c r="L156" s="44"/>
      <c r="M156" s="227"/>
      <c r="N156" s="228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127</v>
      </c>
      <c r="AU156" s="17" t="s">
        <v>80</v>
      </c>
    </row>
    <row r="157" s="2" customFormat="1" ht="24.15" customHeight="1">
      <c r="A157" s="38"/>
      <c r="B157" s="39"/>
      <c r="C157" s="211" t="s">
        <v>167</v>
      </c>
      <c r="D157" s="211" t="s">
        <v>119</v>
      </c>
      <c r="E157" s="212" t="s">
        <v>168</v>
      </c>
      <c r="F157" s="213" t="s">
        <v>169</v>
      </c>
      <c r="G157" s="214" t="s">
        <v>134</v>
      </c>
      <c r="H157" s="215">
        <v>122.70999999999999</v>
      </c>
      <c r="I157" s="216"/>
      <c r="J157" s="217">
        <f>ROUND(I157*H157,2)</f>
        <v>0</v>
      </c>
      <c r="K157" s="213" t="s">
        <v>123</v>
      </c>
      <c r="L157" s="44"/>
      <c r="M157" s="218" t="s">
        <v>1</v>
      </c>
      <c r="N157" s="219" t="s">
        <v>38</v>
      </c>
      <c r="O157" s="91"/>
      <c r="P157" s="220">
        <f>O157*H157</f>
        <v>0</v>
      </c>
      <c r="Q157" s="220">
        <v>0.0079000000000000008</v>
      </c>
      <c r="R157" s="220">
        <f>Q157*H157</f>
        <v>0.96940900000000008</v>
      </c>
      <c r="S157" s="220">
        <v>0</v>
      </c>
      <c r="T157" s="22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2" t="s">
        <v>117</v>
      </c>
      <c r="AT157" s="222" t="s">
        <v>119</v>
      </c>
      <c r="AU157" s="222" t="s">
        <v>80</v>
      </c>
      <c r="AY157" s="17" t="s">
        <v>116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7" t="s">
        <v>78</v>
      </c>
      <c r="BK157" s="223">
        <f>ROUND(I157*H157,2)</f>
        <v>0</v>
      </c>
      <c r="BL157" s="17" t="s">
        <v>117</v>
      </c>
      <c r="BM157" s="222" t="s">
        <v>170</v>
      </c>
    </row>
    <row r="158" s="2" customFormat="1">
      <c r="A158" s="38"/>
      <c r="B158" s="39"/>
      <c r="C158" s="40"/>
      <c r="D158" s="224" t="s">
        <v>125</v>
      </c>
      <c r="E158" s="40"/>
      <c r="F158" s="225" t="s">
        <v>171</v>
      </c>
      <c r="G158" s="40"/>
      <c r="H158" s="40"/>
      <c r="I158" s="226"/>
      <c r="J158" s="40"/>
      <c r="K158" s="40"/>
      <c r="L158" s="44"/>
      <c r="M158" s="227"/>
      <c r="N158" s="228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125</v>
      </c>
      <c r="AU158" s="17" t="s">
        <v>80</v>
      </c>
    </row>
    <row r="159" s="2" customFormat="1">
      <c r="A159" s="38"/>
      <c r="B159" s="39"/>
      <c r="C159" s="40"/>
      <c r="D159" s="229" t="s">
        <v>127</v>
      </c>
      <c r="E159" s="40"/>
      <c r="F159" s="230" t="s">
        <v>172</v>
      </c>
      <c r="G159" s="40"/>
      <c r="H159" s="40"/>
      <c r="I159" s="226"/>
      <c r="J159" s="40"/>
      <c r="K159" s="40"/>
      <c r="L159" s="44"/>
      <c r="M159" s="227"/>
      <c r="N159" s="228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127</v>
      </c>
      <c r="AU159" s="17" t="s">
        <v>80</v>
      </c>
    </row>
    <row r="160" s="13" customFormat="1">
      <c r="A160" s="13"/>
      <c r="B160" s="231"/>
      <c r="C160" s="232"/>
      <c r="D160" s="224" t="s">
        <v>129</v>
      </c>
      <c r="E160" s="232"/>
      <c r="F160" s="234" t="s">
        <v>173</v>
      </c>
      <c r="G160" s="232"/>
      <c r="H160" s="235">
        <v>122.70999999999999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129</v>
      </c>
      <c r="AU160" s="241" t="s">
        <v>80</v>
      </c>
      <c r="AV160" s="13" t="s">
        <v>80</v>
      </c>
      <c r="AW160" s="13" t="s">
        <v>4</v>
      </c>
      <c r="AX160" s="13" t="s">
        <v>78</v>
      </c>
      <c r="AY160" s="241" t="s">
        <v>116</v>
      </c>
    </row>
    <row r="161" s="12" customFormat="1" ht="22.8" customHeight="1">
      <c r="A161" s="12"/>
      <c r="B161" s="195"/>
      <c r="C161" s="196"/>
      <c r="D161" s="197" t="s">
        <v>72</v>
      </c>
      <c r="E161" s="209" t="s">
        <v>174</v>
      </c>
      <c r="F161" s="209" t="s">
        <v>175</v>
      </c>
      <c r="G161" s="196"/>
      <c r="H161" s="196"/>
      <c r="I161" s="199"/>
      <c r="J161" s="210">
        <f>BK161</f>
        <v>0</v>
      </c>
      <c r="K161" s="196"/>
      <c r="L161" s="201"/>
      <c r="M161" s="202"/>
      <c r="N161" s="203"/>
      <c r="O161" s="203"/>
      <c r="P161" s="204">
        <f>SUM(P162:P238)</f>
        <v>0</v>
      </c>
      <c r="Q161" s="203"/>
      <c r="R161" s="204">
        <f>SUM(R162:R238)</f>
        <v>16.990488300000003</v>
      </c>
      <c r="S161" s="203"/>
      <c r="T161" s="205">
        <f>SUM(T162:T238)</f>
        <v>23.092499999999998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6" t="s">
        <v>78</v>
      </c>
      <c r="AT161" s="207" t="s">
        <v>72</v>
      </c>
      <c r="AU161" s="207" t="s">
        <v>78</v>
      </c>
      <c r="AY161" s="206" t="s">
        <v>116</v>
      </c>
      <c r="BK161" s="208">
        <f>SUM(BK162:BK238)</f>
        <v>0</v>
      </c>
    </row>
    <row r="162" s="2" customFormat="1" ht="37.8" customHeight="1">
      <c r="A162" s="38"/>
      <c r="B162" s="39"/>
      <c r="C162" s="211" t="s">
        <v>176</v>
      </c>
      <c r="D162" s="211" t="s">
        <v>119</v>
      </c>
      <c r="E162" s="212" t="s">
        <v>177</v>
      </c>
      <c r="F162" s="213" t="s">
        <v>178</v>
      </c>
      <c r="G162" s="214" t="s">
        <v>134</v>
      </c>
      <c r="H162" s="215">
        <v>490.83999999999998</v>
      </c>
      <c r="I162" s="216"/>
      <c r="J162" s="217">
        <f>ROUND(I162*H162,2)</f>
        <v>0</v>
      </c>
      <c r="K162" s="213" t="s">
        <v>123</v>
      </c>
      <c r="L162" s="44"/>
      <c r="M162" s="218" t="s">
        <v>1</v>
      </c>
      <c r="N162" s="219" t="s">
        <v>38</v>
      </c>
      <c r="O162" s="91"/>
      <c r="P162" s="220">
        <f>O162*H162</f>
        <v>0</v>
      </c>
      <c r="Q162" s="220">
        <v>0</v>
      </c>
      <c r="R162" s="220">
        <f>Q162*H162</f>
        <v>0</v>
      </c>
      <c r="S162" s="220">
        <v>0</v>
      </c>
      <c r="T162" s="22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2" t="s">
        <v>117</v>
      </c>
      <c r="AT162" s="222" t="s">
        <v>119</v>
      </c>
      <c r="AU162" s="222" t="s">
        <v>80</v>
      </c>
      <c r="AY162" s="17" t="s">
        <v>116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7" t="s">
        <v>78</v>
      </c>
      <c r="BK162" s="223">
        <f>ROUND(I162*H162,2)</f>
        <v>0</v>
      </c>
      <c r="BL162" s="17" t="s">
        <v>117</v>
      </c>
      <c r="BM162" s="222" t="s">
        <v>179</v>
      </c>
    </row>
    <row r="163" s="2" customFormat="1">
      <c r="A163" s="38"/>
      <c r="B163" s="39"/>
      <c r="C163" s="40"/>
      <c r="D163" s="224" t="s">
        <v>125</v>
      </c>
      <c r="E163" s="40"/>
      <c r="F163" s="225" t="s">
        <v>180</v>
      </c>
      <c r="G163" s="40"/>
      <c r="H163" s="40"/>
      <c r="I163" s="226"/>
      <c r="J163" s="40"/>
      <c r="K163" s="40"/>
      <c r="L163" s="44"/>
      <c r="M163" s="227"/>
      <c r="N163" s="228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125</v>
      </c>
      <c r="AU163" s="17" t="s">
        <v>80</v>
      </c>
    </row>
    <row r="164" s="2" customFormat="1">
      <c r="A164" s="38"/>
      <c r="B164" s="39"/>
      <c r="C164" s="40"/>
      <c r="D164" s="229" t="s">
        <v>127</v>
      </c>
      <c r="E164" s="40"/>
      <c r="F164" s="230" t="s">
        <v>181</v>
      </c>
      <c r="G164" s="40"/>
      <c r="H164" s="40"/>
      <c r="I164" s="226"/>
      <c r="J164" s="40"/>
      <c r="K164" s="40"/>
      <c r="L164" s="44"/>
      <c r="M164" s="227"/>
      <c r="N164" s="228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127</v>
      </c>
      <c r="AU164" s="17" t="s">
        <v>80</v>
      </c>
    </row>
    <row r="165" s="15" customFormat="1">
      <c r="A165" s="15"/>
      <c r="B165" s="253"/>
      <c r="C165" s="254"/>
      <c r="D165" s="224" t="s">
        <v>129</v>
      </c>
      <c r="E165" s="255" t="s">
        <v>1</v>
      </c>
      <c r="F165" s="256" t="s">
        <v>182</v>
      </c>
      <c r="G165" s="254"/>
      <c r="H165" s="255" t="s">
        <v>1</v>
      </c>
      <c r="I165" s="257"/>
      <c r="J165" s="254"/>
      <c r="K165" s="254"/>
      <c r="L165" s="258"/>
      <c r="M165" s="259"/>
      <c r="N165" s="260"/>
      <c r="O165" s="260"/>
      <c r="P165" s="260"/>
      <c r="Q165" s="260"/>
      <c r="R165" s="260"/>
      <c r="S165" s="260"/>
      <c r="T165" s="26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2" t="s">
        <v>129</v>
      </c>
      <c r="AU165" s="262" t="s">
        <v>80</v>
      </c>
      <c r="AV165" s="15" t="s">
        <v>78</v>
      </c>
      <c r="AW165" s="15" t="s">
        <v>30</v>
      </c>
      <c r="AX165" s="15" t="s">
        <v>73</v>
      </c>
      <c r="AY165" s="262" t="s">
        <v>116</v>
      </c>
    </row>
    <row r="166" s="13" customFormat="1">
      <c r="A166" s="13"/>
      <c r="B166" s="231"/>
      <c r="C166" s="232"/>
      <c r="D166" s="224" t="s">
        <v>129</v>
      </c>
      <c r="E166" s="233" t="s">
        <v>1</v>
      </c>
      <c r="F166" s="234" t="s">
        <v>183</v>
      </c>
      <c r="G166" s="232"/>
      <c r="H166" s="235">
        <v>490.83999999999998</v>
      </c>
      <c r="I166" s="236"/>
      <c r="J166" s="232"/>
      <c r="K166" s="232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129</v>
      </c>
      <c r="AU166" s="241" t="s">
        <v>80</v>
      </c>
      <c r="AV166" s="13" t="s">
        <v>80</v>
      </c>
      <c r="AW166" s="13" t="s">
        <v>30</v>
      </c>
      <c r="AX166" s="13" t="s">
        <v>73</v>
      </c>
      <c r="AY166" s="241" t="s">
        <v>116</v>
      </c>
    </row>
    <row r="167" s="14" customFormat="1">
      <c r="A167" s="14"/>
      <c r="B167" s="242"/>
      <c r="C167" s="243"/>
      <c r="D167" s="224" t="s">
        <v>129</v>
      </c>
      <c r="E167" s="244" t="s">
        <v>1</v>
      </c>
      <c r="F167" s="245" t="s">
        <v>131</v>
      </c>
      <c r="G167" s="243"/>
      <c r="H167" s="246">
        <v>490.83999999999998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2" t="s">
        <v>129</v>
      </c>
      <c r="AU167" s="252" t="s">
        <v>80</v>
      </c>
      <c r="AV167" s="14" t="s">
        <v>117</v>
      </c>
      <c r="AW167" s="14" t="s">
        <v>30</v>
      </c>
      <c r="AX167" s="14" t="s">
        <v>78</v>
      </c>
      <c r="AY167" s="252" t="s">
        <v>116</v>
      </c>
    </row>
    <row r="168" s="2" customFormat="1" ht="37.8" customHeight="1">
      <c r="A168" s="38"/>
      <c r="B168" s="39"/>
      <c r="C168" s="211" t="s">
        <v>174</v>
      </c>
      <c r="D168" s="211" t="s">
        <v>119</v>
      </c>
      <c r="E168" s="212" t="s">
        <v>184</v>
      </c>
      <c r="F168" s="213" t="s">
        <v>185</v>
      </c>
      <c r="G168" s="214" t="s">
        <v>134</v>
      </c>
      <c r="H168" s="215">
        <v>29450.400000000001</v>
      </c>
      <c r="I168" s="216"/>
      <c r="J168" s="217">
        <f>ROUND(I168*H168,2)</f>
        <v>0</v>
      </c>
      <c r="K168" s="213" t="s">
        <v>123</v>
      </c>
      <c r="L168" s="44"/>
      <c r="M168" s="218" t="s">
        <v>1</v>
      </c>
      <c r="N168" s="219" t="s">
        <v>38</v>
      </c>
      <c r="O168" s="91"/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2" t="s">
        <v>117</v>
      </c>
      <c r="AT168" s="222" t="s">
        <v>119</v>
      </c>
      <c r="AU168" s="222" t="s">
        <v>80</v>
      </c>
      <c r="AY168" s="17" t="s">
        <v>116</v>
      </c>
      <c r="BE168" s="223">
        <f>IF(N168="základní",J168,0)</f>
        <v>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7" t="s">
        <v>78</v>
      </c>
      <c r="BK168" s="223">
        <f>ROUND(I168*H168,2)</f>
        <v>0</v>
      </c>
      <c r="BL168" s="17" t="s">
        <v>117</v>
      </c>
      <c r="BM168" s="222" t="s">
        <v>186</v>
      </c>
    </row>
    <row r="169" s="2" customFormat="1">
      <c r="A169" s="38"/>
      <c r="B169" s="39"/>
      <c r="C169" s="40"/>
      <c r="D169" s="224" t="s">
        <v>125</v>
      </c>
      <c r="E169" s="40"/>
      <c r="F169" s="225" t="s">
        <v>187</v>
      </c>
      <c r="G169" s="40"/>
      <c r="H169" s="40"/>
      <c r="I169" s="226"/>
      <c r="J169" s="40"/>
      <c r="K169" s="40"/>
      <c r="L169" s="44"/>
      <c r="M169" s="227"/>
      <c r="N169" s="228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125</v>
      </c>
      <c r="AU169" s="17" t="s">
        <v>80</v>
      </c>
    </row>
    <row r="170" s="2" customFormat="1">
      <c r="A170" s="38"/>
      <c r="B170" s="39"/>
      <c r="C170" s="40"/>
      <c r="D170" s="229" t="s">
        <v>127</v>
      </c>
      <c r="E170" s="40"/>
      <c r="F170" s="230" t="s">
        <v>188</v>
      </c>
      <c r="G170" s="40"/>
      <c r="H170" s="40"/>
      <c r="I170" s="226"/>
      <c r="J170" s="40"/>
      <c r="K170" s="40"/>
      <c r="L170" s="44"/>
      <c r="M170" s="227"/>
      <c r="N170" s="228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127</v>
      </c>
      <c r="AU170" s="17" t="s">
        <v>80</v>
      </c>
    </row>
    <row r="171" s="13" customFormat="1">
      <c r="A171" s="13"/>
      <c r="B171" s="231"/>
      <c r="C171" s="232"/>
      <c r="D171" s="224" t="s">
        <v>129</v>
      </c>
      <c r="E171" s="232"/>
      <c r="F171" s="234" t="s">
        <v>189</v>
      </c>
      <c r="G171" s="232"/>
      <c r="H171" s="235">
        <v>29450.400000000001</v>
      </c>
      <c r="I171" s="236"/>
      <c r="J171" s="232"/>
      <c r="K171" s="232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129</v>
      </c>
      <c r="AU171" s="241" t="s">
        <v>80</v>
      </c>
      <c r="AV171" s="13" t="s">
        <v>80</v>
      </c>
      <c r="AW171" s="13" t="s">
        <v>4</v>
      </c>
      <c r="AX171" s="13" t="s">
        <v>78</v>
      </c>
      <c r="AY171" s="241" t="s">
        <v>116</v>
      </c>
    </row>
    <row r="172" s="2" customFormat="1" ht="44.25" customHeight="1">
      <c r="A172" s="38"/>
      <c r="B172" s="39"/>
      <c r="C172" s="211" t="s">
        <v>190</v>
      </c>
      <c r="D172" s="211" t="s">
        <v>119</v>
      </c>
      <c r="E172" s="212" t="s">
        <v>191</v>
      </c>
      <c r="F172" s="213" t="s">
        <v>192</v>
      </c>
      <c r="G172" s="214" t="s">
        <v>193</v>
      </c>
      <c r="H172" s="215">
        <v>1</v>
      </c>
      <c r="I172" s="216"/>
      <c r="J172" s="217">
        <f>ROUND(I172*H172,2)</f>
        <v>0</v>
      </c>
      <c r="K172" s="213" t="s">
        <v>123</v>
      </c>
      <c r="L172" s="44"/>
      <c r="M172" s="218" t="s">
        <v>1</v>
      </c>
      <c r="N172" s="219" t="s">
        <v>38</v>
      </c>
      <c r="O172" s="91"/>
      <c r="P172" s="220">
        <f>O172*H172</f>
        <v>0</v>
      </c>
      <c r="Q172" s="220">
        <v>0</v>
      </c>
      <c r="R172" s="220">
        <f>Q172*H172</f>
        <v>0</v>
      </c>
      <c r="S172" s="220">
        <v>0</v>
      </c>
      <c r="T172" s="22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2" t="s">
        <v>117</v>
      </c>
      <c r="AT172" s="222" t="s">
        <v>119</v>
      </c>
      <c r="AU172" s="222" t="s">
        <v>80</v>
      </c>
      <c r="AY172" s="17" t="s">
        <v>116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7" t="s">
        <v>78</v>
      </c>
      <c r="BK172" s="223">
        <f>ROUND(I172*H172,2)</f>
        <v>0</v>
      </c>
      <c r="BL172" s="17" t="s">
        <v>117</v>
      </c>
      <c r="BM172" s="222" t="s">
        <v>194</v>
      </c>
    </row>
    <row r="173" s="2" customFormat="1">
      <c r="A173" s="38"/>
      <c r="B173" s="39"/>
      <c r="C173" s="40"/>
      <c r="D173" s="224" t="s">
        <v>125</v>
      </c>
      <c r="E173" s="40"/>
      <c r="F173" s="225" t="s">
        <v>195</v>
      </c>
      <c r="G173" s="40"/>
      <c r="H173" s="40"/>
      <c r="I173" s="226"/>
      <c r="J173" s="40"/>
      <c r="K173" s="40"/>
      <c r="L173" s="44"/>
      <c r="M173" s="227"/>
      <c r="N173" s="228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125</v>
      </c>
      <c r="AU173" s="17" t="s">
        <v>80</v>
      </c>
    </row>
    <row r="174" s="2" customFormat="1">
      <c r="A174" s="38"/>
      <c r="B174" s="39"/>
      <c r="C174" s="40"/>
      <c r="D174" s="229" t="s">
        <v>127</v>
      </c>
      <c r="E174" s="40"/>
      <c r="F174" s="230" t="s">
        <v>196</v>
      </c>
      <c r="G174" s="40"/>
      <c r="H174" s="40"/>
      <c r="I174" s="226"/>
      <c r="J174" s="40"/>
      <c r="K174" s="40"/>
      <c r="L174" s="44"/>
      <c r="M174" s="227"/>
      <c r="N174" s="228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127</v>
      </c>
      <c r="AU174" s="17" t="s">
        <v>80</v>
      </c>
    </row>
    <row r="175" s="2" customFormat="1" ht="37.8" customHeight="1">
      <c r="A175" s="38"/>
      <c r="B175" s="39"/>
      <c r="C175" s="211" t="s">
        <v>197</v>
      </c>
      <c r="D175" s="211" t="s">
        <v>119</v>
      </c>
      <c r="E175" s="212" t="s">
        <v>198</v>
      </c>
      <c r="F175" s="213" t="s">
        <v>199</v>
      </c>
      <c r="G175" s="214" t="s">
        <v>134</v>
      </c>
      <c r="H175" s="215">
        <v>490.83999999999998</v>
      </c>
      <c r="I175" s="216"/>
      <c r="J175" s="217">
        <f>ROUND(I175*H175,2)</f>
        <v>0</v>
      </c>
      <c r="K175" s="213" t="s">
        <v>123</v>
      </c>
      <c r="L175" s="44"/>
      <c r="M175" s="218" t="s">
        <v>1</v>
      </c>
      <c r="N175" s="219" t="s">
        <v>38</v>
      </c>
      <c r="O175" s="91"/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2" t="s">
        <v>117</v>
      </c>
      <c r="AT175" s="222" t="s">
        <v>119</v>
      </c>
      <c r="AU175" s="222" t="s">
        <v>80</v>
      </c>
      <c r="AY175" s="17" t="s">
        <v>116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7" t="s">
        <v>78</v>
      </c>
      <c r="BK175" s="223">
        <f>ROUND(I175*H175,2)</f>
        <v>0</v>
      </c>
      <c r="BL175" s="17" t="s">
        <v>117</v>
      </c>
      <c r="BM175" s="222" t="s">
        <v>200</v>
      </c>
    </row>
    <row r="176" s="2" customFormat="1">
      <c r="A176" s="38"/>
      <c r="B176" s="39"/>
      <c r="C176" s="40"/>
      <c r="D176" s="224" t="s">
        <v>125</v>
      </c>
      <c r="E176" s="40"/>
      <c r="F176" s="225" t="s">
        <v>201</v>
      </c>
      <c r="G176" s="40"/>
      <c r="H176" s="40"/>
      <c r="I176" s="226"/>
      <c r="J176" s="40"/>
      <c r="K176" s="40"/>
      <c r="L176" s="44"/>
      <c r="M176" s="227"/>
      <c r="N176" s="228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125</v>
      </c>
      <c r="AU176" s="17" t="s">
        <v>80</v>
      </c>
    </row>
    <row r="177" s="2" customFormat="1">
      <c r="A177" s="38"/>
      <c r="B177" s="39"/>
      <c r="C177" s="40"/>
      <c r="D177" s="229" t="s">
        <v>127</v>
      </c>
      <c r="E177" s="40"/>
      <c r="F177" s="230" t="s">
        <v>202</v>
      </c>
      <c r="G177" s="40"/>
      <c r="H177" s="40"/>
      <c r="I177" s="226"/>
      <c r="J177" s="40"/>
      <c r="K177" s="40"/>
      <c r="L177" s="44"/>
      <c r="M177" s="227"/>
      <c r="N177" s="228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127</v>
      </c>
      <c r="AU177" s="17" t="s">
        <v>80</v>
      </c>
    </row>
    <row r="178" s="2" customFormat="1" ht="24.15" customHeight="1">
      <c r="A178" s="38"/>
      <c r="B178" s="39"/>
      <c r="C178" s="211" t="s">
        <v>8</v>
      </c>
      <c r="D178" s="211" t="s">
        <v>119</v>
      </c>
      <c r="E178" s="212" t="s">
        <v>203</v>
      </c>
      <c r="F178" s="213" t="s">
        <v>204</v>
      </c>
      <c r="G178" s="214" t="s">
        <v>122</v>
      </c>
      <c r="H178" s="215">
        <v>1480.5</v>
      </c>
      <c r="I178" s="216"/>
      <c r="J178" s="217">
        <f>ROUND(I178*H178,2)</f>
        <v>0</v>
      </c>
      <c r="K178" s="213" t="s">
        <v>123</v>
      </c>
      <c r="L178" s="44"/>
      <c r="M178" s="218" t="s">
        <v>1</v>
      </c>
      <c r="N178" s="219" t="s">
        <v>38</v>
      </c>
      <c r="O178" s="91"/>
      <c r="P178" s="220">
        <f>O178*H178</f>
        <v>0</v>
      </c>
      <c r="Q178" s="220">
        <v>0</v>
      </c>
      <c r="R178" s="220">
        <f>Q178*H178</f>
        <v>0</v>
      </c>
      <c r="S178" s="220">
        <v>0</v>
      </c>
      <c r="T178" s="221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2" t="s">
        <v>117</v>
      </c>
      <c r="AT178" s="222" t="s">
        <v>119</v>
      </c>
      <c r="AU178" s="222" t="s">
        <v>80</v>
      </c>
      <c r="AY178" s="17" t="s">
        <v>116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7" t="s">
        <v>78</v>
      </c>
      <c r="BK178" s="223">
        <f>ROUND(I178*H178,2)</f>
        <v>0</v>
      </c>
      <c r="BL178" s="17" t="s">
        <v>117</v>
      </c>
      <c r="BM178" s="222" t="s">
        <v>205</v>
      </c>
    </row>
    <row r="179" s="2" customFormat="1">
      <c r="A179" s="38"/>
      <c r="B179" s="39"/>
      <c r="C179" s="40"/>
      <c r="D179" s="224" t="s">
        <v>125</v>
      </c>
      <c r="E179" s="40"/>
      <c r="F179" s="225" t="s">
        <v>206</v>
      </c>
      <c r="G179" s="40"/>
      <c r="H179" s="40"/>
      <c r="I179" s="226"/>
      <c r="J179" s="40"/>
      <c r="K179" s="40"/>
      <c r="L179" s="44"/>
      <c r="M179" s="227"/>
      <c r="N179" s="228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125</v>
      </c>
      <c r="AU179" s="17" t="s">
        <v>80</v>
      </c>
    </row>
    <row r="180" s="2" customFormat="1">
      <c r="A180" s="38"/>
      <c r="B180" s="39"/>
      <c r="C180" s="40"/>
      <c r="D180" s="229" t="s">
        <v>127</v>
      </c>
      <c r="E180" s="40"/>
      <c r="F180" s="230" t="s">
        <v>207</v>
      </c>
      <c r="G180" s="40"/>
      <c r="H180" s="40"/>
      <c r="I180" s="226"/>
      <c r="J180" s="40"/>
      <c r="K180" s="40"/>
      <c r="L180" s="44"/>
      <c r="M180" s="227"/>
      <c r="N180" s="228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127</v>
      </c>
      <c r="AU180" s="17" t="s">
        <v>80</v>
      </c>
    </row>
    <row r="181" s="13" customFormat="1">
      <c r="A181" s="13"/>
      <c r="B181" s="231"/>
      <c r="C181" s="232"/>
      <c r="D181" s="224" t="s">
        <v>129</v>
      </c>
      <c r="E181" s="233" t="s">
        <v>1</v>
      </c>
      <c r="F181" s="234" t="s">
        <v>208</v>
      </c>
      <c r="G181" s="232"/>
      <c r="H181" s="235">
        <v>1323</v>
      </c>
      <c r="I181" s="236"/>
      <c r="J181" s="232"/>
      <c r="K181" s="232"/>
      <c r="L181" s="237"/>
      <c r="M181" s="238"/>
      <c r="N181" s="239"/>
      <c r="O181" s="239"/>
      <c r="P181" s="239"/>
      <c r="Q181" s="239"/>
      <c r="R181" s="239"/>
      <c r="S181" s="239"/>
      <c r="T181" s="24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1" t="s">
        <v>129</v>
      </c>
      <c r="AU181" s="241" t="s">
        <v>80</v>
      </c>
      <c r="AV181" s="13" t="s">
        <v>80</v>
      </c>
      <c r="AW181" s="13" t="s">
        <v>30</v>
      </c>
      <c r="AX181" s="13" t="s">
        <v>73</v>
      </c>
      <c r="AY181" s="241" t="s">
        <v>116</v>
      </c>
    </row>
    <row r="182" s="13" customFormat="1">
      <c r="A182" s="13"/>
      <c r="B182" s="231"/>
      <c r="C182" s="232"/>
      <c r="D182" s="224" t="s">
        <v>129</v>
      </c>
      <c r="E182" s="233" t="s">
        <v>1</v>
      </c>
      <c r="F182" s="234" t="s">
        <v>209</v>
      </c>
      <c r="G182" s="232"/>
      <c r="H182" s="235">
        <v>157.5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129</v>
      </c>
      <c r="AU182" s="241" t="s">
        <v>80</v>
      </c>
      <c r="AV182" s="13" t="s">
        <v>80</v>
      </c>
      <c r="AW182" s="13" t="s">
        <v>30</v>
      </c>
      <c r="AX182" s="13" t="s">
        <v>73</v>
      </c>
      <c r="AY182" s="241" t="s">
        <v>116</v>
      </c>
    </row>
    <row r="183" s="14" customFormat="1">
      <c r="A183" s="14"/>
      <c r="B183" s="242"/>
      <c r="C183" s="243"/>
      <c r="D183" s="224" t="s">
        <v>129</v>
      </c>
      <c r="E183" s="244" t="s">
        <v>1</v>
      </c>
      <c r="F183" s="245" t="s">
        <v>131</v>
      </c>
      <c r="G183" s="243"/>
      <c r="H183" s="246">
        <v>1480.5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2" t="s">
        <v>129</v>
      </c>
      <c r="AU183" s="252" t="s">
        <v>80</v>
      </c>
      <c r="AV183" s="14" t="s">
        <v>117</v>
      </c>
      <c r="AW183" s="14" t="s">
        <v>30</v>
      </c>
      <c r="AX183" s="14" t="s">
        <v>78</v>
      </c>
      <c r="AY183" s="252" t="s">
        <v>116</v>
      </c>
    </row>
    <row r="184" s="2" customFormat="1" ht="37.8" customHeight="1">
      <c r="A184" s="38"/>
      <c r="B184" s="39"/>
      <c r="C184" s="211" t="s">
        <v>210</v>
      </c>
      <c r="D184" s="211" t="s">
        <v>119</v>
      </c>
      <c r="E184" s="212" t="s">
        <v>211</v>
      </c>
      <c r="F184" s="213" t="s">
        <v>212</v>
      </c>
      <c r="G184" s="214" t="s">
        <v>122</v>
      </c>
      <c r="H184" s="215">
        <v>44415</v>
      </c>
      <c r="I184" s="216"/>
      <c r="J184" s="217">
        <f>ROUND(I184*H184,2)</f>
        <v>0</v>
      </c>
      <c r="K184" s="213" t="s">
        <v>123</v>
      </c>
      <c r="L184" s="44"/>
      <c r="M184" s="218" t="s">
        <v>1</v>
      </c>
      <c r="N184" s="219" t="s">
        <v>38</v>
      </c>
      <c r="O184" s="91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2" t="s">
        <v>117</v>
      </c>
      <c r="AT184" s="222" t="s">
        <v>119</v>
      </c>
      <c r="AU184" s="222" t="s">
        <v>80</v>
      </c>
      <c r="AY184" s="17" t="s">
        <v>116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7" t="s">
        <v>78</v>
      </c>
      <c r="BK184" s="223">
        <f>ROUND(I184*H184,2)</f>
        <v>0</v>
      </c>
      <c r="BL184" s="17" t="s">
        <v>117</v>
      </c>
      <c r="BM184" s="222" t="s">
        <v>213</v>
      </c>
    </row>
    <row r="185" s="2" customFormat="1">
      <c r="A185" s="38"/>
      <c r="B185" s="39"/>
      <c r="C185" s="40"/>
      <c r="D185" s="224" t="s">
        <v>125</v>
      </c>
      <c r="E185" s="40"/>
      <c r="F185" s="225" t="s">
        <v>214</v>
      </c>
      <c r="G185" s="40"/>
      <c r="H185" s="40"/>
      <c r="I185" s="226"/>
      <c r="J185" s="40"/>
      <c r="K185" s="40"/>
      <c r="L185" s="44"/>
      <c r="M185" s="227"/>
      <c r="N185" s="228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125</v>
      </c>
      <c r="AU185" s="17" t="s">
        <v>80</v>
      </c>
    </row>
    <row r="186" s="2" customFormat="1">
      <c r="A186" s="38"/>
      <c r="B186" s="39"/>
      <c r="C186" s="40"/>
      <c r="D186" s="229" t="s">
        <v>127</v>
      </c>
      <c r="E186" s="40"/>
      <c r="F186" s="230" t="s">
        <v>215</v>
      </c>
      <c r="G186" s="40"/>
      <c r="H186" s="40"/>
      <c r="I186" s="226"/>
      <c r="J186" s="40"/>
      <c r="K186" s="40"/>
      <c r="L186" s="44"/>
      <c r="M186" s="227"/>
      <c r="N186" s="228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127</v>
      </c>
      <c r="AU186" s="17" t="s">
        <v>80</v>
      </c>
    </row>
    <row r="187" s="13" customFormat="1">
      <c r="A187" s="13"/>
      <c r="B187" s="231"/>
      <c r="C187" s="232"/>
      <c r="D187" s="224" t="s">
        <v>129</v>
      </c>
      <c r="E187" s="232"/>
      <c r="F187" s="234" t="s">
        <v>216</v>
      </c>
      <c r="G187" s="232"/>
      <c r="H187" s="235">
        <v>44415</v>
      </c>
      <c r="I187" s="236"/>
      <c r="J187" s="232"/>
      <c r="K187" s="232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129</v>
      </c>
      <c r="AU187" s="241" t="s">
        <v>80</v>
      </c>
      <c r="AV187" s="13" t="s">
        <v>80</v>
      </c>
      <c r="AW187" s="13" t="s">
        <v>4</v>
      </c>
      <c r="AX187" s="13" t="s">
        <v>78</v>
      </c>
      <c r="AY187" s="241" t="s">
        <v>116</v>
      </c>
    </row>
    <row r="188" s="2" customFormat="1" ht="37.8" customHeight="1">
      <c r="A188" s="38"/>
      <c r="B188" s="39"/>
      <c r="C188" s="211" t="s">
        <v>217</v>
      </c>
      <c r="D188" s="211" t="s">
        <v>119</v>
      </c>
      <c r="E188" s="212" t="s">
        <v>218</v>
      </c>
      <c r="F188" s="213" t="s">
        <v>219</v>
      </c>
      <c r="G188" s="214" t="s">
        <v>193</v>
      </c>
      <c r="H188" s="215">
        <v>1</v>
      </c>
      <c r="I188" s="216"/>
      <c r="J188" s="217">
        <f>ROUND(I188*H188,2)</f>
        <v>0</v>
      </c>
      <c r="K188" s="213" t="s">
        <v>123</v>
      </c>
      <c r="L188" s="44"/>
      <c r="M188" s="218" t="s">
        <v>1</v>
      </c>
      <c r="N188" s="219" t="s">
        <v>38</v>
      </c>
      <c r="O188" s="91"/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2" t="s">
        <v>117</v>
      </c>
      <c r="AT188" s="222" t="s">
        <v>119</v>
      </c>
      <c r="AU188" s="222" t="s">
        <v>80</v>
      </c>
      <c r="AY188" s="17" t="s">
        <v>116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7" t="s">
        <v>78</v>
      </c>
      <c r="BK188" s="223">
        <f>ROUND(I188*H188,2)</f>
        <v>0</v>
      </c>
      <c r="BL188" s="17" t="s">
        <v>117</v>
      </c>
      <c r="BM188" s="222" t="s">
        <v>220</v>
      </c>
    </row>
    <row r="189" s="2" customFormat="1">
      <c r="A189" s="38"/>
      <c r="B189" s="39"/>
      <c r="C189" s="40"/>
      <c r="D189" s="224" t="s">
        <v>125</v>
      </c>
      <c r="E189" s="40"/>
      <c r="F189" s="225" t="s">
        <v>221</v>
      </c>
      <c r="G189" s="40"/>
      <c r="H189" s="40"/>
      <c r="I189" s="226"/>
      <c r="J189" s="40"/>
      <c r="K189" s="40"/>
      <c r="L189" s="44"/>
      <c r="M189" s="227"/>
      <c r="N189" s="228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125</v>
      </c>
      <c r="AU189" s="17" t="s">
        <v>80</v>
      </c>
    </row>
    <row r="190" s="2" customFormat="1">
      <c r="A190" s="38"/>
      <c r="B190" s="39"/>
      <c r="C190" s="40"/>
      <c r="D190" s="229" t="s">
        <v>127</v>
      </c>
      <c r="E190" s="40"/>
      <c r="F190" s="230" t="s">
        <v>222</v>
      </c>
      <c r="G190" s="40"/>
      <c r="H190" s="40"/>
      <c r="I190" s="226"/>
      <c r="J190" s="40"/>
      <c r="K190" s="40"/>
      <c r="L190" s="44"/>
      <c r="M190" s="227"/>
      <c r="N190" s="228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127</v>
      </c>
      <c r="AU190" s="17" t="s">
        <v>80</v>
      </c>
    </row>
    <row r="191" s="2" customFormat="1" ht="24.15" customHeight="1">
      <c r="A191" s="38"/>
      <c r="B191" s="39"/>
      <c r="C191" s="211" t="s">
        <v>223</v>
      </c>
      <c r="D191" s="211" t="s">
        <v>119</v>
      </c>
      <c r="E191" s="212" t="s">
        <v>224</v>
      </c>
      <c r="F191" s="213" t="s">
        <v>225</v>
      </c>
      <c r="G191" s="214" t="s">
        <v>122</v>
      </c>
      <c r="H191" s="215">
        <v>1480.5</v>
      </c>
      <c r="I191" s="216"/>
      <c r="J191" s="217">
        <f>ROUND(I191*H191,2)</f>
        <v>0</v>
      </c>
      <c r="K191" s="213" t="s">
        <v>123</v>
      </c>
      <c r="L191" s="44"/>
      <c r="M191" s="218" t="s">
        <v>1</v>
      </c>
      <c r="N191" s="219" t="s">
        <v>38</v>
      </c>
      <c r="O191" s="91"/>
      <c r="P191" s="220">
        <f>O191*H191</f>
        <v>0</v>
      </c>
      <c r="Q191" s="220">
        <v>0</v>
      </c>
      <c r="R191" s="220">
        <f>Q191*H191</f>
        <v>0</v>
      </c>
      <c r="S191" s="220">
        <v>0</v>
      </c>
      <c r="T191" s="221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2" t="s">
        <v>117</v>
      </c>
      <c r="AT191" s="222" t="s">
        <v>119</v>
      </c>
      <c r="AU191" s="222" t="s">
        <v>80</v>
      </c>
      <c r="AY191" s="17" t="s">
        <v>116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7" t="s">
        <v>78</v>
      </c>
      <c r="BK191" s="223">
        <f>ROUND(I191*H191,2)</f>
        <v>0</v>
      </c>
      <c r="BL191" s="17" t="s">
        <v>117</v>
      </c>
      <c r="BM191" s="222" t="s">
        <v>226</v>
      </c>
    </row>
    <row r="192" s="2" customFormat="1">
      <c r="A192" s="38"/>
      <c r="B192" s="39"/>
      <c r="C192" s="40"/>
      <c r="D192" s="224" t="s">
        <v>125</v>
      </c>
      <c r="E192" s="40"/>
      <c r="F192" s="225" t="s">
        <v>227</v>
      </c>
      <c r="G192" s="40"/>
      <c r="H192" s="40"/>
      <c r="I192" s="226"/>
      <c r="J192" s="40"/>
      <c r="K192" s="40"/>
      <c r="L192" s="44"/>
      <c r="M192" s="227"/>
      <c r="N192" s="228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125</v>
      </c>
      <c r="AU192" s="17" t="s">
        <v>80</v>
      </c>
    </row>
    <row r="193" s="2" customFormat="1">
      <c r="A193" s="38"/>
      <c r="B193" s="39"/>
      <c r="C193" s="40"/>
      <c r="D193" s="229" t="s">
        <v>127</v>
      </c>
      <c r="E193" s="40"/>
      <c r="F193" s="230" t="s">
        <v>228</v>
      </c>
      <c r="G193" s="40"/>
      <c r="H193" s="40"/>
      <c r="I193" s="226"/>
      <c r="J193" s="40"/>
      <c r="K193" s="40"/>
      <c r="L193" s="44"/>
      <c r="M193" s="227"/>
      <c r="N193" s="228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127</v>
      </c>
      <c r="AU193" s="17" t="s">
        <v>80</v>
      </c>
    </row>
    <row r="194" s="2" customFormat="1" ht="16.5" customHeight="1">
      <c r="A194" s="38"/>
      <c r="B194" s="39"/>
      <c r="C194" s="211" t="s">
        <v>229</v>
      </c>
      <c r="D194" s="211" t="s">
        <v>119</v>
      </c>
      <c r="E194" s="212" t="s">
        <v>230</v>
      </c>
      <c r="F194" s="213" t="s">
        <v>231</v>
      </c>
      <c r="G194" s="214" t="s">
        <v>134</v>
      </c>
      <c r="H194" s="215">
        <v>1</v>
      </c>
      <c r="I194" s="216"/>
      <c r="J194" s="217">
        <f>ROUND(I194*H194,2)</f>
        <v>0</v>
      </c>
      <c r="K194" s="213" t="s">
        <v>123</v>
      </c>
      <c r="L194" s="44"/>
      <c r="M194" s="218" t="s">
        <v>1</v>
      </c>
      <c r="N194" s="219" t="s">
        <v>38</v>
      </c>
      <c r="O194" s="91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2" t="s">
        <v>117</v>
      </c>
      <c r="AT194" s="222" t="s">
        <v>119</v>
      </c>
      <c r="AU194" s="222" t="s">
        <v>80</v>
      </c>
      <c r="AY194" s="17" t="s">
        <v>116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7" t="s">
        <v>78</v>
      </c>
      <c r="BK194" s="223">
        <f>ROUND(I194*H194,2)</f>
        <v>0</v>
      </c>
      <c r="BL194" s="17" t="s">
        <v>117</v>
      </c>
      <c r="BM194" s="222" t="s">
        <v>232</v>
      </c>
    </row>
    <row r="195" s="2" customFormat="1">
      <c r="A195" s="38"/>
      <c r="B195" s="39"/>
      <c r="C195" s="40"/>
      <c r="D195" s="224" t="s">
        <v>125</v>
      </c>
      <c r="E195" s="40"/>
      <c r="F195" s="225" t="s">
        <v>233</v>
      </c>
      <c r="G195" s="40"/>
      <c r="H195" s="40"/>
      <c r="I195" s="226"/>
      <c r="J195" s="40"/>
      <c r="K195" s="40"/>
      <c r="L195" s="44"/>
      <c r="M195" s="227"/>
      <c r="N195" s="228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125</v>
      </c>
      <c r="AU195" s="17" t="s">
        <v>80</v>
      </c>
    </row>
    <row r="196" s="2" customFormat="1">
      <c r="A196" s="38"/>
      <c r="B196" s="39"/>
      <c r="C196" s="40"/>
      <c r="D196" s="229" t="s">
        <v>127</v>
      </c>
      <c r="E196" s="40"/>
      <c r="F196" s="230" t="s">
        <v>234</v>
      </c>
      <c r="G196" s="40"/>
      <c r="H196" s="40"/>
      <c r="I196" s="226"/>
      <c r="J196" s="40"/>
      <c r="K196" s="40"/>
      <c r="L196" s="44"/>
      <c r="M196" s="227"/>
      <c r="N196" s="228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127</v>
      </c>
      <c r="AU196" s="17" t="s">
        <v>80</v>
      </c>
    </row>
    <row r="197" s="2" customFormat="1" ht="16.5" customHeight="1">
      <c r="A197" s="38"/>
      <c r="B197" s="39"/>
      <c r="C197" s="211" t="s">
        <v>235</v>
      </c>
      <c r="D197" s="211" t="s">
        <v>119</v>
      </c>
      <c r="E197" s="212" t="s">
        <v>236</v>
      </c>
      <c r="F197" s="213" t="s">
        <v>237</v>
      </c>
      <c r="G197" s="214" t="s">
        <v>134</v>
      </c>
      <c r="H197" s="215">
        <v>60</v>
      </c>
      <c r="I197" s="216"/>
      <c r="J197" s="217">
        <f>ROUND(I197*H197,2)</f>
        <v>0</v>
      </c>
      <c r="K197" s="213" t="s">
        <v>123</v>
      </c>
      <c r="L197" s="44"/>
      <c r="M197" s="218" t="s">
        <v>1</v>
      </c>
      <c r="N197" s="219" t="s">
        <v>38</v>
      </c>
      <c r="O197" s="91"/>
      <c r="P197" s="220">
        <f>O197*H197</f>
        <v>0</v>
      </c>
      <c r="Q197" s="220">
        <v>0</v>
      </c>
      <c r="R197" s="220">
        <f>Q197*H197</f>
        <v>0</v>
      </c>
      <c r="S197" s="220">
        <v>0</v>
      </c>
      <c r="T197" s="22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2" t="s">
        <v>117</v>
      </c>
      <c r="AT197" s="222" t="s">
        <v>119</v>
      </c>
      <c r="AU197" s="222" t="s">
        <v>80</v>
      </c>
      <c r="AY197" s="17" t="s">
        <v>116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7" t="s">
        <v>78</v>
      </c>
      <c r="BK197" s="223">
        <f>ROUND(I197*H197,2)</f>
        <v>0</v>
      </c>
      <c r="BL197" s="17" t="s">
        <v>117</v>
      </c>
      <c r="BM197" s="222" t="s">
        <v>238</v>
      </c>
    </row>
    <row r="198" s="2" customFormat="1">
      <c r="A198" s="38"/>
      <c r="B198" s="39"/>
      <c r="C198" s="40"/>
      <c r="D198" s="224" t="s">
        <v>125</v>
      </c>
      <c r="E198" s="40"/>
      <c r="F198" s="225" t="s">
        <v>239</v>
      </c>
      <c r="G198" s="40"/>
      <c r="H198" s="40"/>
      <c r="I198" s="226"/>
      <c r="J198" s="40"/>
      <c r="K198" s="40"/>
      <c r="L198" s="44"/>
      <c r="M198" s="227"/>
      <c r="N198" s="228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125</v>
      </c>
      <c r="AU198" s="17" t="s">
        <v>80</v>
      </c>
    </row>
    <row r="199" s="2" customFormat="1">
      <c r="A199" s="38"/>
      <c r="B199" s="39"/>
      <c r="C199" s="40"/>
      <c r="D199" s="229" t="s">
        <v>127</v>
      </c>
      <c r="E199" s="40"/>
      <c r="F199" s="230" t="s">
        <v>240</v>
      </c>
      <c r="G199" s="40"/>
      <c r="H199" s="40"/>
      <c r="I199" s="226"/>
      <c r="J199" s="40"/>
      <c r="K199" s="40"/>
      <c r="L199" s="44"/>
      <c r="M199" s="227"/>
      <c r="N199" s="228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127</v>
      </c>
      <c r="AU199" s="17" t="s">
        <v>80</v>
      </c>
    </row>
    <row r="200" s="13" customFormat="1">
      <c r="A200" s="13"/>
      <c r="B200" s="231"/>
      <c r="C200" s="232"/>
      <c r="D200" s="224" t="s">
        <v>129</v>
      </c>
      <c r="E200" s="232"/>
      <c r="F200" s="234" t="s">
        <v>241</v>
      </c>
      <c r="G200" s="232"/>
      <c r="H200" s="235">
        <v>60</v>
      </c>
      <c r="I200" s="236"/>
      <c r="J200" s="232"/>
      <c r="K200" s="232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129</v>
      </c>
      <c r="AU200" s="241" t="s">
        <v>80</v>
      </c>
      <c r="AV200" s="13" t="s">
        <v>80</v>
      </c>
      <c r="AW200" s="13" t="s">
        <v>4</v>
      </c>
      <c r="AX200" s="13" t="s">
        <v>78</v>
      </c>
      <c r="AY200" s="241" t="s">
        <v>116</v>
      </c>
    </row>
    <row r="201" s="2" customFormat="1" ht="21.75" customHeight="1">
      <c r="A201" s="38"/>
      <c r="B201" s="39"/>
      <c r="C201" s="211" t="s">
        <v>242</v>
      </c>
      <c r="D201" s="211" t="s">
        <v>119</v>
      </c>
      <c r="E201" s="212" t="s">
        <v>243</v>
      </c>
      <c r="F201" s="213" t="s">
        <v>244</v>
      </c>
      <c r="G201" s="214" t="s">
        <v>134</v>
      </c>
      <c r="H201" s="215">
        <v>1</v>
      </c>
      <c r="I201" s="216"/>
      <c r="J201" s="217">
        <f>ROUND(I201*H201,2)</f>
        <v>0</v>
      </c>
      <c r="K201" s="213" t="s">
        <v>123</v>
      </c>
      <c r="L201" s="44"/>
      <c r="M201" s="218" t="s">
        <v>1</v>
      </c>
      <c r="N201" s="219" t="s">
        <v>38</v>
      </c>
      <c r="O201" s="91"/>
      <c r="P201" s="220">
        <f>O201*H201</f>
        <v>0</v>
      </c>
      <c r="Q201" s="220">
        <v>0</v>
      </c>
      <c r="R201" s="220">
        <f>Q201*H201</f>
        <v>0</v>
      </c>
      <c r="S201" s="220">
        <v>0</v>
      </c>
      <c r="T201" s="221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2" t="s">
        <v>117</v>
      </c>
      <c r="AT201" s="222" t="s">
        <v>119</v>
      </c>
      <c r="AU201" s="222" t="s">
        <v>80</v>
      </c>
      <c r="AY201" s="17" t="s">
        <v>116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7" t="s">
        <v>78</v>
      </c>
      <c r="BK201" s="223">
        <f>ROUND(I201*H201,2)</f>
        <v>0</v>
      </c>
      <c r="BL201" s="17" t="s">
        <v>117</v>
      </c>
      <c r="BM201" s="222" t="s">
        <v>245</v>
      </c>
    </row>
    <row r="202" s="2" customFormat="1">
      <c r="A202" s="38"/>
      <c r="B202" s="39"/>
      <c r="C202" s="40"/>
      <c r="D202" s="224" t="s">
        <v>125</v>
      </c>
      <c r="E202" s="40"/>
      <c r="F202" s="225" t="s">
        <v>246</v>
      </c>
      <c r="G202" s="40"/>
      <c r="H202" s="40"/>
      <c r="I202" s="226"/>
      <c r="J202" s="40"/>
      <c r="K202" s="40"/>
      <c r="L202" s="44"/>
      <c r="M202" s="227"/>
      <c r="N202" s="228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125</v>
      </c>
      <c r="AU202" s="17" t="s">
        <v>80</v>
      </c>
    </row>
    <row r="203" s="2" customFormat="1">
      <c r="A203" s="38"/>
      <c r="B203" s="39"/>
      <c r="C203" s="40"/>
      <c r="D203" s="229" t="s">
        <v>127</v>
      </c>
      <c r="E203" s="40"/>
      <c r="F203" s="230" t="s">
        <v>247</v>
      </c>
      <c r="G203" s="40"/>
      <c r="H203" s="40"/>
      <c r="I203" s="226"/>
      <c r="J203" s="40"/>
      <c r="K203" s="40"/>
      <c r="L203" s="44"/>
      <c r="M203" s="227"/>
      <c r="N203" s="228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127</v>
      </c>
      <c r="AU203" s="17" t="s">
        <v>80</v>
      </c>
    </row>
    <row r="204" s="2" customFormat="1" ht="24.15" customHeight="1">
      <c r="A204" s="38"/>
      <c r="B204" s="39"/>
      <c r="C204" s="211" t="s">
        <v>248</v>
      </c>
      <c r="D204" s="211" t="s">
        <v>119</v>
      </c>
      <c r="E204" s="212" t="s">
        <v>249</v>
      </c>
      <c r="F204" s="213" t="s">
        <v>250</v>
      </c>
      <c r="G204" s="214" t="s">
        <v>193</v>
      </c>
      <c r="H204" s="215">
        <v>52</v>
      </c>
      <c r="I204" s="216"/>
      <c r="J204" s="217">
        <f>ROUND(I204*H204,2)</f>
        <v>0</v>
      </c>
      <c r="K204" s="213" t="s">
        <v>123</v>
      </c>
      <c r="L204" s="44"/>
      <c r="M204" s="218" t="s">
        <v>1</v>
      </c>
      <c r="N204" s="219" t="s">
        <v>38</v>
      </c>
      <c r="O204" s="91"/>
      <c r="P204" s="220">
        <f>O204*H204</f>
        <v>0</v>
      </c>
      <c r="Q204" s="220">
        <v>6.9999999999999994E-05</v>
      </c>
      <c r="R204" s="220">
        <f>Q204*H204</f>
        <v>0.0036399999999999996</v>
      </c>
      <c r="S204" s="220">
        <v>0</v>
      </c>
      <c r="T204" s="221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2" t="s">
        <v>117</v>
      </c>
      <c r="AT204" s="222" t="s">
        <v>119</v>
      </c>
      <c r="AU204" s="222" t="s">
        <v>80</v>
      </c>
      <c r="AY204" s="17" t="s">
        <v>116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7" t="s">
        <v>78</v>
      </c>
      <c r="BK204" s="223">
        <f>ROUND(I204*H204,2)</f>
        <v>0</v>
      </c>
      <c r="BL204" s="17" t="s">
        <v>117</v>
      </c>
      <c r="BM204" s="222" t="s">
        <v>251</v>
      </c>
    </row>
    <row r="205" s="2" customFormat="1">
      <c r="A205" s="38"/>
      <c r="B205" s="39"/>
      <c r="C205" s="40"/>
      <c r="D205" s="224" t="s">
        <v>125</v>
      </c>
      <c r="E205" s="40"/>
      <c r="F205" s="225" t="s">
        <v>252</v>
      </c>
      <c r="G205" s="40"/>
      <c r="H205" s="40"/>
      <c r="I205" s="226"/>
      <c r="J205" s="40"/>
      <c r="K205" s="40"/>
      <c r="L205" s="44"/>
      <c r="M205" s="227"/>
      <c r="N205" s="228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125</v>
      </c>
      <c r="AU205" s="17" t="s">
        <v>80</v>
      </c>
    </row>
    <row r="206" s="2" customFormat="1">
      <c r="A206" s="38"/>
      <c r="B206" s="39"/>
      <c r="C206" s="40"/>
      <c r="D206" s="229" t="s">
        <v>127</v>
      </c>
      <c r="E206" s="40"/>
      <c r="F206" s="230" t="s">
        <v>253</v>
      </c>
      <c r="G206" s="40"/>
      <c r="H206" s="40"/>
      <c r="I206" s="226"/>
      <c r="J206" s="40"/>
      <c r="K206" s="40"/>
      <c r="L206" s="44"/>
      <c r="M206" s="227"/>
      <c r="N206" s="228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127</v>
      </c>
      <c r="AU206" s="17" t="s">
        <v>80</v>
      </c>
    </row>
    <row r="207" s="15" customFormat="1">
      <c r="A207" s="15"/>
      <c r="B207" s="253"/>
      <c r="C207" s="254"/>
      <c r="D207" s="224" t="s">
        <v>129</v>
      </c>
      <c r="E207" s="255" t="s">
        <v>1</v>
      </c>
      <c r="F207" s="256" t="s">
        <v>254</v>
      </c>
      <c r="G207" s="254"/>
      <c r="H207" s="255" t="s">
        <v>1</v>
      </c>
      <c r="I207" s="257"/>
      <c r="J207" s="254"/>
      <c r="K207" s="254"/>
      <c r="L207" s="258"/>
      <c r="M207" s="259"/>
      <c r="N207" s="260"/>
      <c r="O207" s="260"/>
      <c r="P207" s="260"/>
      <c r="Q207" s="260"/>
      <c r="R207" s="260"/>
      <c r="S207" s="260"/>
      <c r="T207" s="261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2" t="s">
        <v>129</v>
      </c>
      <c r="AU207" s="262" t="s">
        <v>80</v>
      </c>
      <c r="AV207" s="15" t="s">
        <v>78</v>
      </c>
      <c r="AW207" s="15" t="s">
        <v>30</v>
      </c>
      <c r="AX207" s="15" t="s">
        <v>73</v>
      </c>
      <c r="AY207" s="262" t="s">
        <v>116</v>
      </c>
    </row>
    <row r="208" s="13" customFormat="1">
      <c r="A208" s="13"/>
      <c r="B208" s="231"/>
      <c r="C208" s="232"/>
      <c r="D208" s="224" t="s">
        <v>129</v>
      </c>
      <c r="E208" s="233" t="s">
        <v>1</v>
      </c>
      <c r="F208" s="234" t="s">
        <v>255</v>
      </c>
      <c r="G208" s="232"/>
      <c r="H208" s="235">
        <v>52</v>
      </c>
      <c r="I208" s="236"/>
      <c r="J208" s="232"/>
      <c r="K208" s="232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129</v>
      </c>
      <c r="AU208" s="241" t="s">
        <v>80</v>
      </c>
      <c r="AV208" s="13" t="s">
        <v>80</v>
      </c>
      <c r="AW208" s="13" t="s">
        <v>30</v>
      </c>
      <c r="AX208" s="13" t="s">
        <v>73</v>
      </c>
      <c r="AY208" s="241" t="s">
        <v>116</v>
      </c>
    </row>
    <row r="209" s="14" customFormat="1">
      <c r="A209" s="14"/>
      <c r="B209" s="242"/>
      <c r="C209" s="243"/>
      <c r="D209" s="224" t="s">
        <v>129</v>
      </c>
      <c r="E209" s="244" t="s">
        <v>1</v>
      </c>
      <c r="F209" s="245" t="s">
        <v>131</v>
      </c>
      <c r="G209" s="243"/>
      <c r="H209" s="246">
        <v>52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2" t="s">
        <v>129</v>
      </c>
      <c r="AU209" s="252" t="s">
        <v>80</v>
      </c>
      <c r="AV209" s="14" t="s">
        <v>117</v>
      </c>
      <c r="AW209" s="14" t="s">
        <v>30</v>
      </c>
      <c r="AX209" s="14" t="s">
        <v>78</v>
      </c>
      <c r="AY209" s="252" t="s">
        <v>116</v>
      </c>
    </row>
    <row r="210" s="2" customFormat="1" ht="24.15" customHeight="1">
      <c r="A210" s="38"/>
      <c r="B210" s="39"/>
      <c r="C210" s="211" t="s">
        <v>256</v>
      </c>
      <c r="D210" s="211" t="s">
        <v>119</v>
      </c>
      <c r="E210" s="212" t="s">
        <v>257</v>
      </c>
      <c r="F210" s="213" t="s">
        <v>258</v>
      </c>
      <c r="G210" s="214" t="s">
        <v>122</v>
      </c>
      <c r="H210" s="215">
        <v>2.7000000000000002</v>
      </c>
      <c r="I210" s="216"/>
      <c r="J210" s="217">
        <f>ROUND(I210*H210,2)</f>
        <v>0</v>
      </c>
      <c r="K210" s="213" t="s">
        <v>123</v>
      </c>
      <c r="L210" s="44"/>
      <c r="M210" s="218" t="s">
        <v>1</v>
      </c>
      <c r="N210" s="219" t="s">
        <v>38</v>
      </c>
      <c r="O210" s="91"/>
      <c r="P210" s="220">
        <f>O210*H210</f>
        <v>0</v>
      </c>
      <c r="Q210" s="220">
        <v>0</v>
      </c>
      <c r="R210" s="220">
        <f>Q210*H210</f>
        <v>0</v>
      </c>
      <c r="S210" s="220">
        <v>1.8</v>
      </c>
      <c r="T210" s="221">
        <f>S210*H210</f>
        <v>4.8600000000000003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2" t="s">
        <v>117</v>
      </c>
      <c r="AT210" s="222" t="s">
        <v>119</v>
      </c>
      <c r="AU210" s="222" t="s">
        <v>80</v>
      </c>
      <c r="AY210" s="17" t="s">
        <v>116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7" t="s">
        <v>78</v>
      </c>
      <c r="BK210" s="223">
        <f>ROUND(I210*H210,2)</f>
        <v>0</v>
      </c>
      <c r="BL210" s="17" t="s">
        <v>117</v>
      </c>
      <c r="BM210" s="222" t="s">
        <v>259</v>
      </c>
    </row>
    <row r="211" s="2" customFormat="1">
      <c r="A211" s="38"/>
      <c r="B211" s="39"/>
      <c r="C211" s="40"/>
      <c r="D211" s="224" t="s">
        <v>125</v>
      </c>
      <c r="E211" s="40"/>
      <c r="F211" s="225" t="s">
        <v>260</v>
      </c>
      <c r="G211" s="40"/>
      <c r="H211" s="40"/>
      <c r="I211" s="226"/>
      <c r="J211" s="40"/>
      <c r="K211" s="40"/>
      <c r="L211" s="44"/>
      <c r="M211" s="227"/>
      <c r="N211" s="228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125</v>
      </c>
      <c r="AU211" s="17" t="s">
        <v>80</v>
      </c>
    </row>
    <row r="212" s="2" customFormat="1">
      <c r="A212" s="38"/>
      <c r="B212" s="39"/>
      <c r="C212" s="40"/>
      <c r="D212" s="229" t="s">
        <v>127</v>
      </c>
      <c r="E212" s="40"/>
      <c r="F212" s="230" t="s">
        <v>261</v>
      </c>
      <c r="G212" s="40"/>
      <c r="H212" s="40"/>
      <c r="I212" s="226"/>
      <c r="J212" s="40"/>
      <c r="K212" s="40"/>
      <c r="L212" s="44"/>
      <c r="M212" s="227"/>
      <c r="N212" s="228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127</v>
      </c>
      <c r="AU212" s="17" t="s">
        <v>80</v>
      </c>
    </row>
    <row r="213" s="15" customFormat="1">
      <c r="A213" s="15"/>
      <c r="B213" s="253"/>
      <c r="C213" s="254"/>
      <c r="D213" s="224" t="s">
        <v>129</v>
      </c>
      <c r="E213" s="255" t="s">
        <v>1</v>
      </c>
      <c r="F213" s="256" t="s">
        <v>262</v>
      </c>
      <c r="G213" s="254"/>
      <c r="H213" s="255" t="s">
        <v>1</v>
      </c>
      <c r="I213" s="257"/>
      <c r="J213" s="254"/>
      <c r="K213" s="254"/>
      <c r="L213" s="258"/>
      <c r="M213" s="259"/>
      <c r="N213" s="260"/>
      <c r="O213" s="260"/>
      <c r="P213" s="260"/>
      <c r="Q213" s="260"/>
      <c r="R213" s="260"/>
      <c r="S213" s="260"/>
      <c r="T213" s="261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2" t="s">
        <v>129</v>
      </c>
      <c r="AU213" s="262" t="s">
        <v>80</v>
      </c>
      <c r="AV213" s="15" t="s">
        <v>78</v>
      </c>
      <c r="AW213" s="15" t="s">
        <v>30</v>
      </c>
      <c r="AX213" s="15" t="s">
        <v>73</v>
      </c>
      <c r="AY213" s="262" t="s">
        <v>116</v>
      </c>
    </row>
    <row r="214" s="13" customFormat="1">
      <c r="A214" s="13"/>
      <c r="B214" s="231"/>
      <c r="C214" s="232"/>
      <c r="D214" s="224" t="s">
        <v>129</v>
      </c>
      <c r="E214" s="233" t="s">
        <v>1</v>
      </c>
      <c r="F214" s="234" t="s">
        <v>263</v>
      </c>
      <c r="G214" s="232"/>
      <c r="H214" s="235">
        <v>2.7000000000000002</v>
      </c>
      <c r="I214" s="236"/>
      <c r="J214" s="232"/>
      <c r="K214" s="232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129</v>
      </c>
      <c r="AU214" s="241" t="s">
        <v>80</v>
      </c>
      <c r="AV214" s="13" t="s">
        <v>80</v>
      </c>
      <c r="AW214" s="13" t="s">
        <v>30</v>
      </c>
      <c r="AX214" s="13" t="s">
        <v>73</v>
      </c>
      <c r="AY214" s="241" t="s">
        <v>116</v>
      </c>
    </row>
    <row r="215" s="14" customFormat="1">
      <c r="A215" s="14"/>
      <c r="B215" s="242"/>
      <c r="C215" s="243"/>
      <c r="D215" s="224" t="s">
        <v>129</v>
      </c>
      <c r="E215" s="244" t="s">
        <v>1</v>
      </c>
      <c r="F215" s="245" t="s">
        <v>131</v>
      </c>
      <c r="G215" s="243"/>
      <c r="H215" s="246">
        <v>2.7000000000000002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2" t="s">
        <v>129</v>
      </c>
      <c r="AU215" s="252" t="s">
        <v>80</v>
      </c>
      <c r="AV215" s="14" t="s">
        <v>117</v>
      </c>
      <c r="AW215" s="14" t="s">
        <v>30</v>
      </c>
      <c r="AX215" s="14" t="s">
        <v>78</v>
      </c>
      <c r="AY215" s="252" t="s">
        <v>116</v>
      </c>
    </row>
    <row r="216" s="2" customFormat="1" ht="24.15" customHeight="1">
      <c r="A216" s="38"/>
      <c r="B216" s="39"/>
      <c r="C216" s="211" t="s">
        <v>7</v>
      </c>
      <c r="D216" s="211" t="s">
        <v>119</v>
      </c>
      <c r="E216" s="212" t="s">
        <v>264</v>
      </c>
      <c r="F216" s="213" t="s">
        <v>265</v>
      </c>
      <c r="G216" s="214" t="s">
        <v>122</v>
      </c>
      <c r="H216" s="215">
        <v>9.3499999999999996</v>
      </c>
      <c r="I216" s="216"/>
      <c r="J216" s="217">
        <f>ROUND(I216*H216,2)</f>
        <v>0</v>
      </c>
      <c r="K216" s="213" t="s">
        <v>123</v>
      </c>
      <c r="L216" s="44"/>
      <c r="M216" s="218" t="s">
        <v>1</v>
      </c>
      <c r="N216" s="219" t="s">
        <v>38</v>
      </c>
      <c r="O216" s="91"/>
      <c r="P216" s="220">
        <f>O216*H216</f>
        <v>0</v>
      </c>
      <c r="Q216" s="220">
        <v>0.50375000000000003</v>
      </c>
      <c r="R216" s="220">
        <f>Q216*H216</f>
        <v>4.7100625000000003</v>
      </c>
      <c r="S216" s="220">
        <v>1.95</v>
      </c>
      <c r="T216" s="221">
        <f>S216*H216</f>
        <v>18.232499999999998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2" t="s">
        <v>117</v>
      </c>
      <c r="AT216" s="222" t="s">
        <v>119</v>
      </c>
      <c r="AU216" s="222" t="s">
        <v>80</v>
      </c>
      <c r="AY216" s="17" t="s">
        <v>116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17" t="s">
        <v>78</v>
      </c>
      <c r="BK216" s="223">
        <f>ROUND(I216*H216,2)</f>
        <v>0</v>
      </c>
      <c r="BL216" s="17" t="s">
        <v>117</v>
      </c>
      <c r="BM216" s="222" t="s">
        <v>266</v>
      </c>
    </row>
    <row r="217" s="2" customFormat="1">
      <c r="A217" s="38"/>
      <c r="B217" s="39"/>
      <c r="C217" s="40"/>
      <c r="D217" s="224" t="s">
        <v>125</v>
      </c>
      <c r="E217" s="40"/>
      <c r="F217" s="225" t="s">
        <v>267</v>
      </c>
      <c r="G217" s="40"/>
      <c r="H217" s="40"/>
      <c r="I217" s="226"/>
      <c r="J217" s="40"/>
      <c r="K217" s="40"/>
      <c r="L217" s="44"/>
      <c r="M217" s="227"/>
      <c r="N217" s="228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125</v>
      </c>
      <c r="AU217" s="17" t="s">
        <v>80</v>
      </c>
    </row>
    <row r="218" s="2" customFormat="1">
      <c r="A218" s="38"/>
      <c r="B218" s="39"/>
      <c r="C218" s="40"/>
      <c r="D218" s="229" t="s">
        <v>127</v>
      </c>
      <c r="E218" s="40"/>
      <c r="F218" s="230" t="s">
        <v>268</v>
      </c>
      <c r="G218" s="40"/>
      <c r="H218" s="40"/>
      <c r="I218" s="226"/>
      <c r="J218" s="40"/>
      <c r="K218" s="40"/>
      <c r="L218" s="44"/>
      <c r="M218" s="227"/>
      <c r="N218" s="228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127</v>
      </c>
      <c r="AU218" s="17" t="s">
        <v>80</v>
      </c>
    </row>
    <row r="219" s="15" customFormat="1">
      <c r="A219" s="15"/>
      <c r="B219" s="253"/>
      <c r="C219" s="254"/>
      <c r="D219" s="224" t="s">
        <v>129</v>
      </c>
      <c r="E219" s="255" t="s">
        <v>1</v>
      </c>
      <c r="F219" s="256" t="s">
        <v>269</v>
      </c>
      <c r="G219" s="254"/>
      <c r="H219" s="255" t="s">
        <v>1</v>
      </c>
      <c r="I219" s="257"/>
      <c r="J219" s="254"/>
      <c r="K219" s="254"/>
      <c r="L219" s="258"/>
      <c r="M219" s="259"/>
      <c r="N219" s="260"/>
      <c r="O219" s="260"/>
      <c r="P219" s="260"/>
      <c r="Q219" s="260"/>
      <c r="R219" s="260"/>
      <c r="S219" s="260"/>
      <c r="T219" s="261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2" t="s">
        <v>129</v>
      </c>
      <c r="AU219" s="262" t="s">
        <v>80</v>
      </c>
      <c r="AV219" s="15" t="s">
        <v>78</v>
      </c>
      <c r="AW219" s="15" t="s">
        <v>30</v>
      </c>
      <c r="AX219" s="15" t="s">
        <v>73</v>
      </c>
      <c r="AY219" s="262" t="s">
        <v>116</v>
      </c>
    </row>
    <row r="220" s="13" customFormat="1">
      <c r="A220" s="13"/>
      <c r="B220" s="231"/>
      <c r="C220" s="232"/>
      <c r="D220" s="224" t="s">
        <v>129</v>
      </c>
      <c r="E220" s="233" t="s">
        <v>1</v>
      </c>
      <c r="F220" s="234" t="s">
        <v>270</v>
      </c>
      <c r="G220" s="232"/>
      <c r="H220" s="235">
        <v>9.3499999999999996</v>
      </c>
      <c r="I220" s="236"/>
      <c r="J220" s="232"/>
      <c r="K220" s="232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129</v>
      </c>
      <c r="AU220" s="241" t="s">
        <v>80</v>
      </c>
      <c r="AV220" s="13" t="s">
        <v>80</v>
      </c>
      <c r="AW220" s="13" t="s">
        <v>30</v>
      </c>
      <c r="AX220" s="13" t="s">
        <v>73</v>
      </c>
      <c r="AY220" s="241" t="s">
        <v>116</v>
      </c>
    </row>
    <row r="221" s="14" customFormat="1">
      <c r="A221" s="14"/>
      <c r="B221" s="242"/>
      <c r="C221" s="243"/>
      <c r="D221" s="224" t="s">
        <v>129</v>
      </c>
      <c r="E221" s="244" t="s">
        <v>1</v>
      </c>
      <c r="F221" s="245" t="s">
        <v>131</v>
      </c>
      <c r="G221" s="243"/>
      <c r="H221" s="246">
        <v>9.3499999999999996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129</v>
      </c>
      <c r="AU221" s="252" t="s">
        <v>80</v>
      </c>
      <c r="AV221" s="14" t="s">
        <v>117</v>
      </c>
      <c r="AW221" s="14" t="s">
        <v>30</v>
      </c>
      <c r="AX221" s="14" t="s">
        <v>78</v>
      </c>
      <c r="AY221" s="252" t="s">
        <v>116</v>
      </c>
    </row>
    <row r="222" s="2" customFormat="1" ht="16.5" customHeight="1">
      <c r="A222" s="38"/>
      <c r="B222" s="39"/>
      <c r="C222" s="263" t="s">
        <v>271</v>
      </c>
      <c r="D222" s="263" t="s">
        <v>272</v>
      </c>
      <c r="E222" s="264" t="s">
        <v>273</v>
      </c>
      <c r="F222" s="265" t="s">
        <v>274</v>
      </c>
      <c r="G222" s="266" t="s">
        <v>193</v>
      </c>
      <c r="H222" s="267">
        <v>2994.3380000000002</v>
      </c>
      <c r="I222" s="268"/>
      <c r="J222" s="269">
        <f>ROUND(I222*H222,2)</f>
        <v>0</v>
      </c>
      <c r="K222" s="265" t="s">
        <v>123</v>
      </c>
      <c r="L222" s="270"/>
      <c r="M222" s="271" t="s">
        <v>1</v>
      </c>
      <c r="N222" s="272" t="s">
        <v>38</v>
      </c>
      <c r="O222" s="91"/>
      <c r="P222" s="220">
        <f>O222*H222</f>
        <v>0</v>
      </c>
      <c r="Q222" s="220">
        <v>0.0041000000000000003</v>
      </c>
      <c r="R222" s="220">
        <f>Q222*H222</f>
        <v>12.276785800000003</v>
      </c>
      <c r="S222" s="220">
        <v>0</v>
      </c>
      <c r="T222" s="221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2" t="s">
        <v>176</v>
      </c>
      <c r="AT222" s="222" t="s">
        <v>272</v>
      </c>
      <c r="AU222" s="222" t="s">
        <v>80</v>
      </c>
      <c r="AY222" s="17" t="s">
        <v>116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17" t="s">
        <v>78</v>
      </c>
      <c r="BK222" s="223">
        <f>ROUND(I222*H222,2)</f>
        <v>0</v>
      </c>
      <c r="BL222" s="17" t="s">
        <v>117</v>
      </c>
      <c r="BM222" s="222" t="s">
        <v>275</v>
      </c>
    </row>
    <row r="223" s="2" customFormat="1">
      <c r="A223" s="38"/>
      <c r="B223" s="39"/>
      <c r="C223" s="40"/>
      <c r="D223" s="224" t="s">
        <v>125</v>
      </c>
      <c r="E223" s="40"/>
      <c r="F223" s="225" t="s">
        <v>274</v>
      </c>
      <c r="G223" s="40"/>
      <c r="H223" s="40"/>
      <c r="I223" s="226"/>
      <c r="J223" s="40"/>
      <c r="K223" s="40"/>
      <c r="L223" s="44"/>
      <c r="M223" s="227"/>
      <c r="N223" s="228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125</v>
      </c>
      <c r="AU223" s="17" t="s">
        <v>80</v>
      </c>
    </row>
    <row r="224" s="13" customFormat="1">
      <c r="A224" s="13"/>
      <c r="B224" s="231"/>
      <c r="C224" s="232"/>
      <c r="D224" s="224" t="s">
        <v>129</v>
      </c>
      <c r="E224" s="232"/>
      <c r="F224" s="234" t="s">
        <v>276</v>
      </c>
      <c r="G224" s="232"/>
      <c r="H224" s="235">
        <v>2994.3380000000002</v>
      </c>
      <c r="I224" s="236"/>
      <c r="J224" s="232"/>
      <c r="K224" s="232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129</v>
      </c>
      <c r="AU224" s="241" t="s">
        <v>80</v>
      </c>
      <c r="AV224" s="13" t="s">
        <v>80</v>
      </c>
      <c r="AW224" s="13" t="s">
        <v>4</v>
      </c>
      <c r="AX224" s="13" t="s">
        <v>78</v>
      </c>
      <c r="AY224" s="241" t="s">
        <v>116</v>
      </c>
    </row>
    <row r="225" s="2" customFormat="1" ht="24.15" customHeight="1">
      <c r="A225" s="38"/>
      <c r="B225" s="39"/>
      <c r="C225" s="211" t="s">
        <v>277</v>
      </c>
      <c r="D225" s="211" t="s">
        <v>119</v>
      </c>
      <c r="E225" s="212" t="s">
        <v>278</v>
      </c>
      <c r="F225" s="213" t="s">
        <v>279</v>
      </c>
      <c r="G225" s="214" t="s">
        <v>134</v>
      </c>
      <c r="H225" s="215">
        <v>981.67999999999995</v>
      </c>
      <c r="I225" s="216"/>
      <c r="J225" s="217">
        <f>ROUND(I225*H225,2)</f>
        <v>0</v>
      </c>
      <c r="K225" s="213" t="s">
        <v>123</v>
      </c>
      <c r="L225" s="44"/>
      <c r="M225" s="218" t="s">
        <v>1</v>
      </c>
      <c r="N225" s="219" t="s">
        <v>38</v>
      </c>
      <c r="O225" s="91"/>
      <c r="P225" s="220">
        <f>O225*H225</f>
        <v>0</v>
      </c>
      <c r="Q225" s="220">
        <v>0</v>
      </c>
      <c r="R225" s="220">
        <f>Q225*H225</f>
        <v>0</v>
      </c>
      <c r="S225" s="220">
        <v>0</v>
      </c>
      <c r="T225" s="221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2" t="s">
        <v>117</v>
      </c>
      <c r="AT225" s="222" t="s">
        <v>119</v>
      </c>
      <c r="AU225" s="222" t="s">
        <v>80</v>
      </c>
      <c r="AY225" s="17" t="s">
        <v>116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7" t="s">
        <v>78</v>
      </c>
      <c r="BK225" s="223">
        <f>ROUND(I225*H225,2)</f>
        <v>0</v>
      </c>
      <c r="BL225" s="17" t="s">
        <v>117</v>
      </c>
      <c r="BM225" s="222" t="s">
        <v>280</v>
      </c>
    </row>
    <row r="226" s="2" customFormat="1">
      <c r="A226" s="38"/>
      <c r="B226" s="39"/>
      <c r="C226" s="40"/>
      <c r="D226" s="224" t="s">
        <v>125</v>
      </c>
      <c r="E226" s="40"/>
      <c r="F226" s="225" t="s">
        <v>281</v>
      </c>
      <c r="G226" s="40"/>
      <c r="H226" s="40"/>
      <c r="I226" s="226"/>
      <c r="J226" s="40"/>
      <c r="K226" s="40"/>
      <c r="L226" s="44"/>
      <c r="M226" s="227"/>
      <c r="N226" s="228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125</v>
      </c>
      <c r="AU226" s="17" t="s">
        <v>80</v>
      </c>
    </row>
    <row r="227" s="2" customFormat="1">
      <c r="A227" s="38"/>
      <c r="B227" s="39"/>
      <c r="C227" s="40"/>
      <c r="D227" s="229" t="s">
        <v>127</v>
      </c>
      <c r="E227" s="40"/>
      <c r="F227" s="230" t="s">
        <v>282</v>
      </c>
      <c r="G227" s="40"/>
      <c r="H227" s="40"/>
      <c r="I227" s="226"/>
      <c r="J227" s="40"/>
      <c r="K227" s="40"/>
      <c r="L227" s="44"/>
      <c r="M227" s="227"/>
      <c r="N227" s="228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127</v>
      </c>
      <c r="AU227" s="17" t="s">
        <v>80</v>
      </c>
    </row>
    <row r="228" s="13" customFormat="1">
      <c r="A228" s="13"/>
      <c r="B228" s="231"/>
      <c r="C228" s="232"/>
      <c r="D228" s="224" t="s">
        <v>129</v>
      </c>
      <c r="E228" s="232"/>
      <c r="F228" s="234" t="s">
        <v>283</v>
      </c>
      <c r="G228" s="232"/>
      <c r="H228" s="235">
        <v>981.67999999999995</v>
      </c>
      <c r="I228" s="236"/>
      <c r="J228" s="232"/>
      <c r="K228" s="232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129</v>
      </c>
      <c r="AU228" s="241" t="s">
        <v>80</v>
      </c>
      <c r="AV228" s="13" t="s">
        <v>80</v>
      </c>
      <c r="AW228" s="13" t="s">
        <v>4</v>
      </c>
      <c r="AX228" s="13" t="s">
        <v>78</v>
      </c>
      <c r="AY228" s="241" t="s">
        <v>116</v>
      </c>
    </row>
    <row r="229" s="2" customFormat="1" ht="24.15" customHeight="1">
      <c r="A229" s="38"/>
      <c r="B229" s="39"/>
      <c r="C229" s="211" t="s">
        <v>284</v>
      </c>
      <c r="D229" s="211" t="s">
        <v>119</v>
      </c>
      <c r="E229" s="212" t="s">
        <v>285</v>
      </c>
      <c r="F229" s="213" t="s">
        <v>286</v>
      </c>
      <c r="G229" s="214" t="s">
        <v>134</v>
      </c>
      <c r="H229" s="215">
        <v>981.67999999999995</v>
      </c>
      <c r="I229" s="216"/>
      <c r="J229" s="217">
        <f>ROUND(I229*H229,2)</f>
        <v>0</v>
      </c>
      <c r="K229" s="213" t="s">
        <v>123</v>
      </c>
      <c r="L229" s="44"/>
      <c r="M229" s="218" t="s">
        <v>1</v>
      </c>
      <c r="N229" s="219" t="s">
        <v>38</v>
      </c>
      <c r="O229" s="91"/>
      <c r="P229" s="220">
        <f>O229*H229</f>
        <v>0</v>
      </c>
      <c r="Q229" s="220">
        <v>0</v>
      </c>
      <c r="R229" s="220">
        <f>Q229*H229</f>
        <v>0</v>
      </c>
      <c r="S229" s="220">
        <v>0</v>
      </c>
      <c r="T229" s="221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2" t="s">
        <v>117</v>
      </c>
      <c r="AT229" s="222" t="s">
        <v>119</v>
      </c>
      <c r="AU229" s="222" t="s">
        <v>80</v>
      </c>
      <c r="AY229" s="17" t="s">
        <v>116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7" t="s">
        <v>78</v>
      </c>
      <c r="BK229" s="223">
        <f>ROUND(I229*H229,2)</f>
        <v>0</v>
      </c>
      <c r="BL229" s="17" t="s">
        <v>117</v>
      </c>
      <c r="BM229" s="222" t="s">
        <v>287</v>
      </c>
    </row>
    <row r="230" s="2" customFormat="1">
      <c r="A230" s="38"/>
      <c r="B230" s="39"/>
      <c r="C230" s="40"/>
      <c r="D230" s="224" t="s">
        <v>125</v>
      </c>
      <c r="E230" s="40"/>
      <c r="F230" s="225" t="s">
        <v>288</v>
      </c>
      <c r="G230" s="40"/>
      <c r="H230" s="40"/>
      <c r="I230" s="226"/>
      <c r="J230" s="40"/>
      <c r="K230" s="40"/>
      <c r="L230" s="44"/>
      <c r="M230" s="227"/>
      <c r="N230" s="228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125</v>
      </c>
      <c r="AU230" s="17" t="s">
        <v>80</v>
      </c>
    </row>
    <row r="231" s="2" customFormat="1">
      <c r="A231" s="38"/>
      <c r="B231" s="39"/>
      <c r="C231" s="40"/>
      <c r="D231" s="229" t="s">
        <v>127</v>
      </c>
      <c r="E231" s="40"/>
      <c r="F231" s="230" t="s">
        <v>289</v>
      </c>
      <c r="G231" s="40"/>
      <c r="H231" s="40"/>
      <c r="I231" s="226"/>
      <c r="J231" s="40"/>
      <c r="K231" s="40"/>
      <c r="L231" s="44"/>
      <c r="M231" s="227"/>
      <c r="N231" s="228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127</v>
      </c>
      <c r="AU231" s="17" t="s">
        <v>80</v>
      </c>
    </row>
    <row r="232" s="13" customFormat="1">
      <c r="A232" s="13"/>
      <c r="B232" s="231"/>
      <c r="C232" s="232"/>
      <c r="D232" s="224" t="s">
        <v>129</v>
      </c>
      <c r="E232" s="232"/>
      <c r="F232" s="234" t="s">
        <v>283</v>
      </c>
      <c r="G232" s="232"/>
      <c r="H232" s="235">
        <v>981.67999999999995</v>
      </c>
      <c r="I232" s="236"/>
      <c r="J232" s="232"/>
      <c r="K232" s="232"/>
      <c r="L232" s="237"/>
      <c r="M232" s="238"/>
      <c r="N232" s="239"/>
      <c r="O232" s="239"/>
      <c r="P232" s="239"/>
      <c r="Q232" s="239"/>
      <c r="R232" s="239"/>
      <c r="S232" s="239"/>
      <c r="T232" s="24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1" t="s">
        <v>129</v>
      </c>
      <c r="AU232" s="241" t="s">
        <v>80</v>
      </c>
      <c r="AV232" s="13" t="s">
        <v>80</v>
      </c>
      <c r="AW232" s="13" t="s">
        <v>4</v>
      </c>
      <c r="AX232" s="13" t="s">
        <v>78</v>
      </c>
      <c r="AY232" s="241" t="s">
        <v>116</v>
      </c>
    </row>
    <row r="233" s="2" customFormat="1" ht="24.15" customHeight="1">
      <c r="A233" s="38"/>
      <c r="B233" s="39"/>
      <c r="C233" s="211" t="s">
        <v>290</v>
      </c>
      <c r="D233" s="211" t="s">
        <v>119</v>
      </c>
      <c r="E233" s="212" t="s">
        <v>291</v>
      </c>
      <c r="F233" s="213" t="s">
        <v>292</v>
      </c>
      <c r="G233" s="214" t="s">
        <v>122</v>
      </c>
      <c r="H233" s="215">
        <v>1480.5</v>
      </c>
      <c r="I233" s="216"/>
      <c r="J233" s="217">
        <f>ROUND(I233*H233,2)</f>
        <v>0</v>
      </c>
      <c r="K233" s="213" t="s">
        <v>123</v>
      </c>
      <c r="L233" s="44"/>
      <c r="M233" s="218" t="s">
        <v>1</v>
      </c>
      <c r="N233" s="219" t="s">
        <v>38</v>
      </c>
      <c r="O233" s="91"/>
      <c r="P233" s="220">
        <f>O233*H233</f>
        <v>0</v>
      </c>
      <c r="Q233" s="220">
        <v>0</v>
      </c>
      <c r="R233" s="220">
        <f>Q233*H233</f>
        <v>0</v>
      </c>
      <c r="S233" s="220">
        <v>0</v>
      </c>
      <c r="T233" s="221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2" t="s">
        <v>117</v>
      </c>
      <c r="AT233" s="222" t="s">
        <v>119</v>
      </c>
      <c r="AU233" s="222" t="s">
        <v>80</v>
      </c>
      <c r="AY233" s="17" t="s">
        <v>116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7" t="s">
        <v>78</v>
      </c>
      <c r="BK233" s="223">
        <f>ROUND(I233*H233,2)</f>
        <v>0</v>
      </c>
      <c r="BL233" s="17" t="s">
        <v>117</v>
      </c>
      <c r="BM233" s="222" t="s">
        <v>293</v>
      </c>
    </row>
    <row r="234" s="2" customFormat="1">
      <c r="A234" s="38"/>
      <c r="B234" s="39"/>
      <c r="C234" s="40"/>
      <c r="D234" s="224" t="s">
        <v>125</v>
      </c>
      <c r="E234" s="40"/>
      <c r="F234" s="225" t="s">
        <v>294</v>
      </c>
      <c r="G234" s="40"/>
      <c r="H234" s="40"/>
      <c r="I234" s="226"/>
      <c r="J234" s="40"/>
      <c r="K234" s="40"/>
      <c r="L234" s="44"/>
      <c r="M234" s="227"/>
      <c r="N234" s="228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125</v>
      </c>
      <c r="AU234" s="17" t="s">
        <v>80</v>
      </c>
    </row>
    <row r="235" s="2" customFormat="1">
      <c r="A235" s="38"/>
      <c r="B235" s="39"/>
      <c r="C235" s="40"/>
      <c r="D235" s="229" t="s">
        <v>127</v>
      </c>
      <c r="E235" s="40"/>
      <c r="F235" s="230" t="s">
        <v>295</v>
      </c>
      <c r="G235" s="40"/>
      <c r="H235" s="40"/>
      <c r="I235" s="226"/>
      <c r="J235" s="40"/>
      <c r="K235" s="40"/>
      <c r="L235" s="44"/>
      <c r="M235" s="227"/>
      <c r="N235" s="228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127</v>
      </c>
      <c r="AU235" s="17" t="s">
        <v>80</v>
      </c>
    </row>
    <row r="236" s="2" customFormat="1" ht="24.15" customHeight="1">
      <c r="A236" s="38"/>
      <c r="B236" s="39"/>
      <c r="C236" s="211" t="s">
        <v>296</v>
      </c>
      <c r="D236" s="211" t="s">
        <v>119</v>
      </c>
      <c r="E236" s="212" t="s">
        <v>297</v>
      </c>
      <c r="F236" s="213" t="s">
        <v>298</v>
      </c>
      <c r="G236" s="214" t="s">
        <v>122</v>
      </c>
      <c r="H236" s="215">
        <v>1480.5</v>
      </c>
      <c r="I236" s="216"/>
      <c r="J236" s="217">
        <f>ROUND(I236*H236,2)</f>
        <v>0</v>
      </c>
      <c r="K236" s="213" t="s">
        <v>123</v>
      </c>
      <c r="L236" s="44"/>
      <c r="M236" s="218" t="s">
        <v>1</v>
      </c>
      <c r="N236" s="219" t="s">
        <v>38</v>
      </c>
      <c r="O236" s="91"/>
      <c r="P236" s="220">
        <f>O236*H236</f>
        <v>0</v>
      </c>
      <c r="Q236" s="220">
        <v>0</v>
      </c>
      <c r="R236" s="220">
        <f>Q236*H236</f>
        <v>0</v>
      </c>
      <c r="S236" s="220">
        <v>0</v>
      </c>
      <c r="T236" s="221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2" t="s">
        <v>117</v>
      </c>
      <c r="AT236" s="222" t="s">
        <v>119</v>
      </c>
      <c r="AU236" s="222" t="s">
        <v>80</v>
      </c>
      <c r="AY236" s="17" t="s">
        <v>116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17" t="s">
        <v>78</v>
      </c>
      <c r="BK236" s="223">
        <f>ROUND(I236*H236,2)</f>
        <v>0</v>
      </c>
      <c r="BL236" s="17" t="s">
        <v>117</v>
      </c>
      <c r="BM236" s="222" t="s">
        <v>299</v>
      </c>
    </row>
    <row r="237" s="2" customFormat="1">
      <c r="A237" s="38"/>
      <c r="B237" s="39"/>
      <c r="C237" s="40"/>
      <c r="D237" s="224" t="s">
        <v>125</v>
      </c>
      <c r="E237" s="40"/>
      <c r="F237" s="225" t="s">
        <v>300</v>
      </c>
      <c r="G237" s="40"/>
      <c r="H237" s="40"/>
      <c r="I237" s="226"/>
      <c r="J237" s="40"/>
      <c r="K237" s="40"/>
      <c r="L237" s="44"/>
      <c r="M237" s="227"/>
      <c r="N237" s="228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125</v>
      </c>
      <c r="AU237" s="17" t="s">
        <v>80</v>
      </c>
    </row>
    <row r="238" s="2" customFormat="1">
      <c r="A238" s="38"/>
      <c r="B238" s="39"/>
      <c r="C238" s="40"/>
      <c r="D238" s="229" t="s">
        <v>127</v>
      </c>
      <c r="E238" s="40"/>
      <c r="F238" s="230" t="s">
        <v>301</v>
      </c>
      <c r="G238" s="40"/>
      <c r="H238" s="40"/>
      <c r="I238" s="226"/>
      <c r="J238" s="40"/>
      <c r="K238" s="40"/>
      <c r="L238" s="44"/>
      <c r="M238" s="227"/>
      <c r="N238" s="228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127</v>
      </c>
      <c r="AU238" s="17" t="s">
        <v>80</v>
      </c>
    </row>
    <row r="239" s="12" customFormat="1" ht="22.8" customHeight="1">
      <c r="A239" s="12"/>
      <c r="B239" s="195"/>
      <c r="C239" s="196"/>
      <c r="D239" s="197" t="s">
        <v>72</v>
      </c>
      <c r="E239" s="209" t="s">
        <v>302</v>
      </c>
      <c r="F239" s="209" t="s">
        <v>303</v>
      </c>
      <c r="G239" s="196"/>
      <c r="H239" s="196"/>
      <c r="I239" s="199"/>
      <c r="J239" s="210">
        <f>BK239</f>
        <v>0</v>
      </c>
      <c r="K239" s="196"/>
      <c r="L239" s="201"/>
      <c r="M239" s="202"/>
      <c r="N239" s="203"/>
      <c r="O239" s="203"/>
      <c r="P239" s="204">
        <f>SUM(P240:P258)</f>
        <v>0</v>
      </c>
      <c r="Q239" s="203"/>
      <c r="R239" s="204">
        <f>SUM(R240:R258)</f>
        <v>0</v>
      </c>
      <c r="S239" s="203"/>
      <c r="T239" s="205">
        <f>SUM(T240:T258)</f>
        <v>9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6" t="s">
        <v>78</v>
      </c>
      <c r="AT239" s="207" t="s">
        <v>72</v>
      </c>
      <c r="AU239" s="207" t="s">
        <v>78</v>
      </c>
      <c r="AY239" s="206" t="s">
        <v>116</v>
      </c>
      <c r="BK239" s="208">
        <f>SUM(BK240:BK258)</f>
        <v>0</v>
      </c>
    </row>
    <row r="240" s="2" customFormat="1" ht="24.15" customHeight="1">
      <c r="A240" s="38"/>
      <c r="B240" s="39"/>
      <c r="C240" s="211" t="s">
        <v>304</v>
      </c>
      <c r="D240" s="211" t="s">
        <v>119</v>
      </c>
      <c r="E240" s="212" t="s">
        <v>305</v>
      </c>
      <c r="F240" s="213" t="s">
        <v>306</v>
      </c>
      <c r="G240" s="214" t="s">
        <v>122</v>
      </c>
      <c r="H240" s="215">
        <v>6</v>
      </c>
      <c r="I240" s="216"/>
      <c r="J240" s="217">
        <f>ROUND(I240*H240,2)</f>
        <v>0</v>
      </c>
      <c r="K240" s="213" t="s">
        <v>123</v>
      </c>
      <c r="L240" s="44"/>
      <c r="M240" s="218" t="s">
        <v>1</v>
      </c>
      <c r="N240" s="219" t="s">
        <v>38</v>
      </c>
      <c r="O240" s="91"/>
      <c r="P240" s="220">
        <f>O240*H240</f>
        <v>0</v>
      </c>
      <c r="Q240" s="220">
        <v>0</v>
      </c>
      <c r="R240" s="220">
        <f>Q240*H240</f>
        <v>0</v>
      </c>
      <c r="S240" s="220">
        <v>1.5</v>
      </c>
      <c r="T240" s="221">
        <f>S240*H240</f>
        <v>9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2" t="s">
        <v>117</v>
      </c>
      <c r="AT240" s="222" t="s">
        <v>119</v>
      </c>
      <c r="AU240" s="222" t="s">
        <v>80</v>
      </c>
      <c r="AY240" s="17" t="s">
        <v>116</v>
      </c>
      <c r="BE240" s="223">
        <f>IF(N240="základní",J240,0)</f>
        <v>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17" t="s">
        <v>78</v>
      </c>
      <c r="BK240" s="223">
        <f>ROUND(I240*H240,2)</f>
        <v>0</v>
      </c>
      <c r="BL240" s="17" t="s">
        <v>117</v>
      </c>
      <c r="BM240" s="222" t="s">
        <v>307</v>
      </c>
    </row>
    <row r="241" s="2" customFormat="1">
      <c r="A241" s="38"/>
      <c r="B241" s="39"/>
      <c r="C241" s="40"/>
      <c r="D241" s="224" t="s">
        <v>125</v>
      </c>
      <c r="E241" s="40"/>
      <c r="F241" s="225" t="s">
        <v>308</v>
      </c>
      <c r="G241" s="40"/>
      <c r="H241" s="40"/>
      <c r="I241" s="226"/>
      <c r="J241" s="40"/>
      <c r="K241" s="40"/>
      <c r="L241" s="44"/>
      <c r="M241" s="227"/>
      <c r="N241" s="228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125</v>
      </c>
      <c r="AU241" s="17" t="s">
        <v>80</v>
      </c>
    </row>
    <row r="242" s="2" customFormat="1">
      <c r="A242" s="38"/>
      <c r="B242" s="39"/>
      <c r="C242" s="40"/>
      <c r="D242" s="229" t="s">
        <v>127</v>
      </c>
      <c r="E242" s="40"/>
      <c r="F242" s="230" t="s">
        <v>309</v>
      </c>
      <c r="G242" s="40"/>
      <c r="H242" s="40"/>
      <c r="I242" s="226"/>
      <c r="J242" s="40"/>
      <c r="K242" s="40"/>
      <c r="L242" s="44"/>
      <c r="M242" s="227"/>
      <c r="N242" s="228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127</v>
      </c>
      <c r="AU242" s="17" t="s">
        <v>80</v>
      </c>
    </row>
    <row r="243" s="2" customFormat="1" ht="33" customHeight="1">
      <c r="A243" s="38"/>
      <c r="B243" s="39"/>
      <c r="C243" s="211" t="s">
        <v>310</v>
      </c>
      <c r="D243" s="211" t="s">
        <v>119</v>
      </c>
      <c r="E243" s="212" t="s">
        <v>311</v>
      </c>
      <c r="F243" s="213" t="s">
        <v>312</v>
      </c>
      <c r="G243" s="214" t="s">
        <v>147</v>
      </c>
      <c r="H243" s="215">
        <v>50.655000000000001</v>
      </c>
      <c r="I243" s="216"/>
      <c r="J243" s="217">
        <f>ROUND(I243*H243,2)</f>
        <v>0</v>
      </c>
      <c r="K243" s="213" t="s">
        <v>123</v>
      </c>
      <c r="L243" s="44"/>
      <c r="M243" s="218" t="s">
        <v>1</v>
      </c>
      <c r="N243" s="219" t="s">
        <v>38</v>
      </c>
      <c r="O243" s="91"/>
      <c r="P243" s="220">
        <f>O243*H243</f>
        <v>0</v>
      </c>
      <c r="Q243" s="220">
        <v>0</v>
      </c>
      <c r="R243" s="220">
        <f>Q243*H243</f>
        <v>0</v>
      </c>
      <c r="S243" s="220">
        <v>0</v>
      </c>
      <c r="T243" s="221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2" t="s">
        <v>117</v>
      </c>
      <c r="AT243" s="222" t="s">
        <v>119</v>
      </c>
      <c r="AU243" s="222" t="s">
        <v>80</v>
      </c>
      <c r="AY243" s="17" t="s">
        <v>116</v>
      </c>
      <c r="BE243" s="223">
        <f>IF(N243="základní",J243,0)</f>
        <v>0</v>
      </c>
      <c r="BF243" s="223">
        <f>IF(N243="snížená",J243,0)</f>
        <v>0</v>
      </c>
      <c r="BG243" s="223">
        <f>IF(N243="zákl. přenesená",J243,0)</f>
        <v>0</v>
      </c>
      <c r="BH243" s="223">
        <f>IF(N243="sníž. přenesená",J243,0)</f>
        <v>0</v>
      </c>
      <c r="BI243" s="223">
        <f>IF(N243="nulová",J243,0)</f>
        <v>0</v>
      </c>
      <c r="BJ243" s="17" t="s">
        <v>78</v>
      </c>
      <c r="BK243" s="223">
        <f>ROUND(I243*H243,2)</f>
        <v>0</v>
      </c>
      <c r="BL243" s="17" t="s">
        <v>117</v>
      </c>
      <c r="BM243" s="222" t="s">
        <v>313</v>
      </c>
    </row>
    <row r="244" s="2" customFormat="1">
      <c r="A244" s="38"/>
      <c r="B244" s="39"/>
      <c r="C244" s="40"/>
      <c r="D244" s="224" t="s">
        <v>125</v>
      </c>
      <c r="E244" s="40"/>
      <c r="F244" s="225" t="s">
        <v>314</v>
      </c>
      <c r="G244" s="40"/>
      <c r="H244" s="40"/>
      <c r="I244" s="226"/>
      <c r="J244" s="40"/>
      <c r="K244" s="40"/>
      <c r="L244" s="44"/>
      <c r="M244" s="227"/>
      <c r="N244" s="228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125</v>
      </c>
      <c r="AU244" s="17" t="s">
        <v>80</v>
      </c>
    </row>
    <row r="245" s="2" customFormat="1">
      <c r="A245" s="38"/>
      <c r="B245" s="39"/>
      <c r="C245" s="40"/>
      <c r="D245" s="229" t="s">
        <v>127</v>
      </c>
      <c r="E245" s="40"/>
      <c r="F245" s="230" t="s">
        <v>315</v>
      </c>
      <c r="G245" s="40"/>
      <c r="H245" s="40"/>
      <c r="I245" s="226"/>
      <c r="J245" s="40"/>
      <c r="K245" s="40"/>
      <c r="L245" s="44"/>
      <c r="M245" s="227"/>
      <c r="N245" s="228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127</v>
      </c>
      <c r="AU245" s="17" t="s">
        <v>80</v>
      </c>
    </row>
    <row r="246" s="2" customFormat="1" ht="24.15" customHeight="1">
      <c r="A246" s="38"/>
      <c r="B246" s="39"/>
      <c r="C246" s="211" t="s">
        <v>316</v>
      </c>
      <c r="D246" s="211" t="s">
        <v>119</v>
      </c>
      <c r="E246" s="212" t="s">
        <v>317</v>
      </c>
      <c r="F246" s="213" t="s">
        <v>318</v>
      </c>
      <c r="G246" s="214" t="s">
        <v>147</v>
      </c>
      <c r="H246" s="215">
        <v>50.655000000000001</v>
      </c>
      <c r="I246" s="216"/>
      <c r="J246" s="217">
        <f>ROUND(I246*H246,2)</f>
        <v>0</v>
      </c>
      <c r="K246" s="213" t="s">
        <v>123</v>
      </c>
      <c r="L246" s="44"/>
      <c r="M246" s="218" t="s">
        <v>1</v>
      </c>
      <c r="N246" s="219" t="s">
        <v>38</v>
      </c>
      <c r="O246" s="91"/>
      <c r="P246" s="220">
        <f>O246*H246</f>
        <v>0</v>
      </c>
      <c r="Q246" s="220">
        <v>0</v>
      </c>
      <c r="R246" s="220">
        <f>Q246*H246</f>
        <v>0</v>
      </c>
      <c r="S246" s="220">
        <v>0</v>
      </c>
      <c r="T246" s="221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2" t="s">
        <v>117</v>
      </c>
      <c r="AT246" s="222" t="s">
        <v>119</v>
      </c>
      <c r="AU246" s="222" t="s">
        <v>80</v>
      </c>
      <c r="AY246" s="17" t="s">
        <v>116</v>
      </c>
      <c r="BE246" s="223">
        <f>IF(N246="základní",J246,0)</f>
        <v>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17" t="s">
        <v>78</v>
      </c>
      <c r="BK246" s="223">
        <f>ROUND(I246*H246,2)</f>
        <v>0</v>
      </c>
      <c r="BL246" s="17" t="s">
        <v>117</v>
      </c>
      <c r="BM246" s="222" t="s">
        <v>319</v>
      </c>
    </row>
    <row r="247" s="2" customFormat="1">
      <c r="A247" s="38"/>
      <c r="B247" s="39"/>
      <c r="C247" s="40"/>
      <c r="D247" s="224" t="s">
        <v>125</v>
      </c>
      <c r="E247" s="40"/>
      <c r="F247" s="225" t="s">
        <v>320</v>
      </c>
      <c r="G247" s="40"/>
      <c r="H247" s="40"/>
      <c r="I247" s="226"/>
      <c r="J247" s="40"/>
      <c r="K247" s="40"/>
      <c r="L247" s="44"/>
      <c r="M247" s="227"/>
      <c r="N247" s="228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125</v>
      </c>
      <c r="AU247" s="17" t="s">
        <v>80</v>
      </c>
    </row>
    <row r="248" s="2" customFormat="1">
      <c r="A248" s="38"/>
      <c r="B248" s="39"/>
      <c r="C248" s="40"/>
      <c r="D248" s="229" t="s">
        <v>127</v>
      </c>
      <c r="E248" s="40"/>
      <c r="F248" s="230" t="s">
        <v>321</v>
      </c>
      <c r="G248" s="40"/>
      <c r="H248" s="40"/>
      <c r="I248" s="226"/>
      <c r="J248" s="40"/>
      <c r="K248" s="40"/>
      <c r="L248" s="44"/>
      <c r="M248" s="227"/>
      <c r="N248" s="228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127</v>
      </c>
      <c r="AU248" s="17" t="s">
        <v>80</v>
      </c>
    </row>
    <row r="249" s="2" customFormat="1" ht="24.15" customHeight="1">
      <c r="A249" s="38"/>
      <c r="B249" s="39"/>
      <c r="C249" s="211" t="s">
        <v>322</v>
      </c>
      <c r="D249" s="211" t="s">
        <v>119</v>
      </c>
      <c r="E249" s="212" t="s">
        <v>323</v>
      </c>
      <c r="F249" s="213" t="s">
        <v>324</v>
      </c>
      <c r="G249" s="214" t="s">
        <v>147</v>
      </c>
      <c r="H249" s="215">
        <v>759.82500000000005</v>
      </c>
      <c r="I249" s="216"/>
      <c r="J249" s="217">
        <f>ROUND(I249*H249,2)</f>
        <v>0</v>
      </c>
      <c r="K249" s="213" t="s">
        <v>123</v>
      </c>
      <c r="L249" s="44"/>
      <c r="M249" s="218" t="s">
        <v>1</v>
      </c>
      <c r="N249" s="219" t="s">
        <v>38</v>
      </c>
      <c r="O249" s="91"/>
      <c r="P249" s="220">
        <f>O249*H249</f>
        <v>0</v>
      </c>
      <c r="Q249" s="220">
        <v>0</v>
      </c>
      <c r="R249" s="220">
        <f>Q249*H249</f>
        <v>0</v>
      </c>
      <c r="S249" s="220">
        <v>0</v>
      </c>
      <c r="T249" s="221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2" t="s">
        <v>117</v>
      </c>
      <c r="AT249" s="222" t="s">
        <v>119</v>
      </c>
      <c r="AU249" s="222" t="s">
        <v>80</v>
      </c>
      <c r="AY249" s="17" t="s">
        <v>116</v>
      </c>
      <c r="BE249" s="223">
        <f>IF(N249="základní",J249,0)</f>
        <v>0</v>
      </c>
      <c r="BF249" s="223">
        <f>IF(N249="snížená",J249,0)</f>
        <v>0</v>
      </c>
      <c r="BG249" s="223">
        <f>IF(N249="zákl. přenesená",J249,0)</f>
        <v>0</v>
      </c>
      <c r="BH249" s="223">
        <f>IF(N249="sníž. přenesená",J249,0)</f>
        <v>0</v>
      </c>
      <c r="BI249" s="223">
        <f>IF(N249="nulová",J249,0)</f>
        <v>0</v>
      </c>
      <c r="BJ249" s="17" t="s">
        <v>78</v>
      </c>
      <c r="BK249" s="223">
        <f>ROUND(I249*H249,2)</f>
        <v>0</v>
      </c>
      <c r="BL249" s="17" t="s">
        <v>117</v>
      </c>
      <c r="BM249" s="222" t="s">
        <v>325</v>
      </c>
    </row>
    <row r="250" s="2" customFormat="1">
      <c r="A250" s="38"/>
      <c r="B250" s="39"/>
      <c r="C250" s="40"/>
      <c r="D250" s="224" t="s">
        <v>125</v>
      </c>
      <c r="E250" s="40"/>
      <c r="F250" s="225" t="s">
        <v>326</v>
      </c>
      <c r="G250" s="40"/>
      <c r="H250" s="40"/>
      <c r="I250" s="226"/>
      <c r="J250" s="40"/>
      <c r="K250" s="40"/>
      <c r="L250" s="44"/>
      <c r="M250" s="227"/>
      <c r="N250" s="228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125</v>
      </c>
      <c r="AU250" s="17" t="s">
        <v>80</v>
      </c>
    </row>
    <row r="251" s="2" customFormat="1">
      <c r="A251" s="38"/>
      <c r="B251" s="39"/>
      <c r="C251" s="40"/>
      <c r="D251" s="229" t="s">
        <v>127</v>
      </c>
      <c r="E251" s="40"/>
      <c r="F251" s="230" t="s">
        <v>327</v>
      </c>
      <c r="G251" s="40"/>
      <c r="H251" s="40"/>
      <c r="I251" s="226"/>
      <c r="J251" s="40"/>
      <c r="K251" s="40"/>
      <c r="L251" s="44"/>
      <c r="M251" s="227"/>
      <c r="N251" s="228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127</v>
      </c>
      <c r="AU251" s="17" t="s">
        <v>80</v>
      </c>
    </row>
    <row r="252" s="13" customFormat="1">
      <c r="A252" s="13"/>
      <c r="B252" s="231"/>
      <c r="C252" s="232"/>
      <c r="D252" s="224" t="s">
        <v>129</v>
      </c>
      <c r="E252" s="232"/>
      <c r="F252" s="234" t="s">
        <v>328</v>
      </c>
      <c r="G252" s="232"/>
      <c r="H252" s="235">
        <v>759.82500000000005</v>
      </c>
      <c r="I252" s="236"/>
      <c r="J252" s="232"/>
      <c r="K252" s="232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129</v>
      </c>
      <c r="AU252" s="241" t="s">
        <v>80</v>
      </c>
      <c r="AV252" s="13" t="s">
        <v>80</v>
      </c>
      <c r="AW252" s="13" t="s">
        <v>4</v>
      </c>
      <c r="AX252" s="13" t="s">
        <v>78</v>
      </c>
      <c r="AY252" s="241" t="s">
        <v>116</v>
      </c>
    </row>
    <row r="253" s="2" customFormat="1" ht="33" customHeight="1">
      <c r="A253" s="38"/>
      <c r="B253" s="39"/>
      <c r="C253" s="211" t="s">
        <v>329</v>
      </c>
      <c r="D253" s="211" t="s">
        <v>119</v>
      </c>
      <c r="E253" s="212" t="s">
        <v>330</v>
      </c>
      <c r="F253" s="213" t="s">
        <v>331</v>
      </c>
      <c r="G253" s="214" t="s">
        <v>147</v>
      </c>
      <c r="H253" s="215">
        <v>32.238</v>
      </c>
      <c r="I253" s="216"/>
      <c r="J253" s="217">
        <f>ROUND(I253*H253,2)</f>
        <v>0</v>
      </c>
      <c r="K253" s="213" t="s">
        <v>123</v>
      </c>
      <c r="L253" s="44"/>
      <c r="M253" s="218" t="s">
        <v>1</v>
      </c>
      <c r="N253" s="219" t="s">
        <v>38</v>
      </c>
      <c r="O253" s="91"/>
      <c r="P253" s="220">
        <f>O253*H253</f>
        <v>0</v>
      </c>
      <c r="Q253" s="220">
        <v>0</v>
      </c>
      <c r="R253" s="220">
        <f>Q253*H253</f>
        <v>0</v>
      </c>
      <c r="S253" s="220">
        <v>0</v>
      </c>
      <c r="T253" s="221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2" t="s">
        <v>117</v>
      </c>
      <c r="AT253" s="222" t="s">
        <v>119</v>
      </c>
      <c r="AU253" s="222" t="s">
        <v>80</v>
      </c>
      <c r="AY253" s="17" t="s">
        <v>116</v>
      </c>
      <c r="BE253" s="223">
        <f>IF(N253="základní",J253,0)</f>
        <v>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17" t="s">
        <v>78</v>
      </c>
      <c r="BK253" s="223">
        <f>ROUND(I253*H253,2)</f>
        <v>0</v>
      </c>
      <c r="BL253" s="17" t="s">
        <v>117</v>
      </c>
      <c r="BM253" s="222" t="s">
        <v>332</v>
      </c>
    </row>
    <row r="254" s="2" customFormat="1">
      <c r="A254" s="38"/>
      <c r="B254" s="39"/>
      <c r="C254" s="40"/>
      <c r="D254" s="224" t="s">
        <v>125</v>
      </c>
      <c r="E254" s="40"/>
      <c r="F254" s="225" t="s">
        <v>333</v>
      </c>
      <c r="G254" s="40"/>
      <c r="H254" s="40"/>
      <c r="I254" s="226"/>
      <c r="J254" s="40"/>
      <c r="K254" s="40"/>
      <c r="L254" s="44"/>
      <c r="M254" s="227"/>
      <c r="N254" s="228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125</v>
      </c>
      <c r="AU254" s="17" t="s">
        <v>80</v>
      </c>
    </row>
    <row r="255" s="2" customFormat="1">
      <c r="A255" s="38"/>
      <c r="B255" s="39"/>
      <c r="C255" s="40"/>
      <c r="D255" s="229" t="s">
        <v>127</v>
      </c>
      <c r="E255" s="40"/>
      <c r="F255" s="230" t="s">
        <v>334</v>
      </c>
      <c r="G255" s="40"/>
      <c r="H255" s="40"/>
      <c r="I255" s="226"/>
      <c r="J255" s="40"/>
      <c r="K255" s="40"/>
      <c r="L255" s="44"/>
      <c r="M255" s="227"/>
      <c r="N255" s="228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127</v>
      </c>
      <c r="AU255" s="17" t="s">
        <v>80</v>
      </c>
    </row>
    <row r="256" s="15" customFormat="1">
      <c r="A256" s="15"/>
      <c r="B256" s="253"/>
      <c r="C256" s="254"/>
      <c r="D256" s="224" t="s">
        <v>129</v>
      </c>
      <c r="E256" s="255" t="s">
        <v>1</v>
      </c>
      <c r="F256" s="256" t="s">
        <v>335</v>
      </c>
      <c r="G256" s="254"/>
      <c r="H256" s="255" t="s">
        <v>1</v>
      </c>
      <c r="I256" s="257"/>
      <c r="J256" s="254"/>
      <c r="K256" s="254"/>
      <c r="L256" s="258"/>
      <c r="M256" s="259"/>
      <c r="N256" s="260"/>
      <c r="O256" s="260"/>
      <c r="P256" s="260"/>
      <c r="Q256" s="260"/>
      <c r="R256" s="260"/>
      <c r="S256" s="260"/>
      <c r="T256" s="261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2" t="s">
        <v>129</v>
      </c>
      <c r="AU256" s="262" t="s">
        <v>80</v>
      </c>
      <c r="AV256" s="15" t="s">
        <v>78</v>
      </c>
      <c r="AW256" s="15" t="s">
        <v>30</v>
      </c>
      <c r="AX256" s="15" t="s">
        <v>73</v>
      </c>
      <c r="AY256" s="262" t="s">
        <v>116</v>
      </c>
    </row>
    <row r="257" s="13" customFormat="1">
      <c r="A257" s="13"/>
      <c r="B257" s="231"/>
      <c r="C257" s="232"/>
      <c r="D257" s="224" t="s">
        <v>129</v>
      </c>
      <c r="E257" s="233" t="s">
        <v>1</v>
      </c>
      <c r="F257" s="234" t="s">
        <v>336</v>
      </c>
      <c r="G257" s="232"/>
      <c r="H257" s="235">
        <v>32.238</v>
      </c>
      <c r="I257" s="236"/>
      <c r="J257" s="232"/>
      <c r="K257" s="232"/>
      <c r="L257" s="237"/>
      <c r="M257" s="238"/>
      <c r="N257" s="239"/>
      <c r="O257" s="239"/>
      <c r="P257" s="239"/>
      <c r="Q257" s="239"/>
      <c r="R257" s="239"/>
      <c r="S257" s="239"/>
      <c r="T257" s="24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1" t="s">
        <v>129</v>
      </c>
      <c r="AU257" s="241" t="s">
        <v>80</v>
      </c>
      <c r="AV257" s="13" t="s">
        <v>80</v>
      </c>
      <c r="AW257" s="13" t="s">
        <v>30</v>
      </c>
      <c r="AX257" s="13" t="s">
        <v>73</v>
      </c>
      <c r="AY257" s="241" t="s">
        <v>116</v>
      </c>
    </row>
    <row r="258" s="14" customFormat="1">
      <c r="A258" s="14"/>
      <c r="B258" s="242"/>
      <c r="C258" s="243"/>
      <c r="D258" s="224" t="s">
        <v>129</v>
      </c>
      <c r="E258" s="244" t="s">
        <v>1</v>
      </c>
      <c r="F258" s="245" t="s">
        <v>131</v>
      </c>
      <c r="G258" s="243"/>
      <c r="H258" s="246">
        <v>32.238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2" t="s">
        <v>129</v>
      </c>
      <c r="AU258" s="252" t="s">
        <v>80</v>
      </c>
      <c r="AV258" s="14" t="s">
        <v>117</v>
      </c>
      <c r="AW258" s="14" t="s">
        <v>30</v>
      </c>
      <c r="AX258" s="14" t="s">
        <v>78</v>
      </c>
      <c r="AY258" s="252" t="s">
        <v>116</v>
      </c>
    </row>
    <row r="259" s="12" customFormat="1" ht="22.8" customHeight="1">
      <c r="A259" s="12"/>
      <c r="B259" s="195"/>
      <c r="C259" s="196"/>
      <c r="D259" s="197" t="s">
        <v>72</v>
      </c>
      <c r="E259" s="209" t="s">
        <v>337</v>
      </c>
      <c r="F259" s="209" t="s">
        <v>338</v>
      </c>
      <c r="G259" s="196"/>
      <c r="H259" s="196"/>
      <c r="I259" s="199"/>
      <c r="J259" s="210">
        <f>BK259</f>
        <v>0</v>
      </c>
      <c r="K259" s="196"/>
      <c r="L259" s="201"/>
      <c r="M259" s="202"/>
      <c r="N259" s="203"/>
      <c r="O259" s="203"/>
      <c r="P259" s="204">
        <f>SUM(P260:P262)</f>
        <v>0</v>
      </c>
      <c r="Q259" s="203"/>
      <c r="R259" s="204">
        <f>SUM(R260:R262)</f>
        <v>0</v>
      </c>
      <c r="S259" s="203"/>
      <c r="T259" s="205">
        <f>SUM(T260:T262)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6" t="s">
        <v>78</v>
      </c>
      <c r="AT259" s="207" t="s">
        <v>72</v>
      </c>
      <c r="AU259" s="207" t="s">
        <v>78</v>
      </c>
      <c r="AY259" s="206" t="s">
        <v>116</v>
      </c>
      <c r="BK259" s="208">
        <f>SUM(BK260:BK262)</f>
        <v>0</v>
      </c>
    </row>
    <row r="260" s="2" customFormat="1" ht="24.15" customHeight="1">
      <c r="A260" s="38"/>
      <c r="B260" s="39"/>
      <c r="C260" s="211" t="s">
        <v>339</v>
      </c>
      <c r="D260" s="211" t="s">
        <v>119</v>
      </c>
      <c r="E260" s="212" t="s">
        <v>340</v>
      </c>
      <c r="F260" s="213" t="s">
        <v>341</v>
      </c>
      <c r="G260" s="214" t="s">
        <v>147</v>
      </c>
      <c r="H260" s="215">
        <v>32.017000000000003</v>
      </c>
      <c r="I260" s="216"/>
      <c r="J260" s="217">
        <f>ROUND(I260*H260,2)</f>
        <v>0</v>
      </c>
      <c r="K260" s="213" t="s">
        <v>123</v>
      </c>
      <c r="L260" s="44"/>
      <c r="M260" s="218" t="s">
        <v>1</v>
      </c>
      <c r="N260" s="219" t="s">
        <v>38</v>
      </c>
      <c r="O260" s="91"/>
      <c r="P260" s="220">
        <f>O260*H260</f>
        <v>0</v>
      </c>
      <c r="Q260" s="220">
        <v>0</v>
      </c>
      <c r="R260" s="220">
        <f>Q260*H260</f>
        <v>0</v>
      </c>
      <c r="S260" s="220">
        <v>0</v>
      </c>
      <c r="T260" s="221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2" t="s">
        <v>117</v>
      </c>
      <c r="AT260" s="222" t="s">
        <v>119</v>
      </c>
      <c r="AU260" s="222" t="s">
        <v>80</v>
      </c>
      <c r="AY260" s="17" t="s">
        <v>116</v>
      </c>
      <c r="BE260" s="223">
        <f>IF(N260="základní",J260,0)</f>
        <v>0</v>
      </c>
      <c r="BF260" s="223">
        <f>IF(N260="snížená",J260,0)</f>
        <v>0</v>
      </c>
      <c r="BG260" s="223">
        <f>IF(N260="zákl. přenesená",J260,0)</f>
        <v>0</v>
      </c>
      <c r="BH260" s="223">
        <f>IF(N260="sníž. přenesená",J260,0)</f>
        <v>0</v>
      </c>
      <c r="BI260" s="223">
        <f>IF(N260="nulová",J260,0)</f>
        <v>0</v>
      </c>
      <c r="BJ260" s="17" t="s">
        <v>78</v>
      </c>
      <c r="BK260" s="223">
        <f>ROUND(I260*H260,2)</f>
        <v>0</v>
      </c>
      <c r="BL260" s="17" t="s">
        <v>117</v>
      </c>
      <c r="BM260" s="222" t="s">
        <v>342</v>
      </c>
    </row>
    <row r="261" s="2" customFormat="1">
      <c r="A261" s="38"/>
      <c r="B261" s="39"/>
      <c r="C261" s="40"/>
      <c r="D261" s="224" t="s">
        <v>125</v>
      </c>
      <c r="E261" s="40"/>
      <c r="F261" s="225" t="s">
        <v>343</v>
      </c>
      <c r="G261" s="40"/>
      <c r="H261" s="40"/>
      <c r="I261" s="226"/>
      <c r="J261" s="40"/>
      <c r="K261" s="40"/>
      <c r="L261" s="44"/>
      <c r="M261" s="227"/>
      <c r="N261" s="228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125</v>
      </c>
      <c r="AU261" s="17" t="s">
        <v>80</v>
      </c>
    </row>
    <row r="262" s="2" customFormat="1">
      <c r="A262" s="38"/>
      <c r="B262" s="39"/>
      <c r="C262" s="40"/>
      <c r="D262" s="229" t="s">
        <v>127</v>
      </c>
      <c r="E262" s="40"/>
      <c r="F262" s="230" t="s">
        <v>344</v>
      </c>
      <c r="G262" s="40"/>
      <c r="H262" s="40"/>
      <c r="I262" s="226"/>
      <c r="J262" s="40"/>
      <c r="K262" s="40"/>
      <c r="L262" s="44"/>
      <c r="M262" s="227"/>
      <c r="N262" s="228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127</v>
      </c>
      <c r="AU262" s="17" t="s">
        <v>80</v>
      </c>
    </row>
    <row r="263" s="12" customFormat="1" ht="25.92" customHeight="1">
      <c r="A263" s="12"/>
      <c r="B263" s="195"/>
      <c r="C263" s="196"/>
      <c r="D263" s="197" t="s">
        <v>72</v>
      </c>
      <c r="E263" s="198" t="s">
        <v>345</v>
      </c>
      <c r="F263" s="198" t="s">
        <v>346</v>
      </c>
      <c r="G263" s="196"/>
      <c r="H263" s="196"/>
      <c r="I263" s="199"/>
      <c r="J263" s="200">
        <f>BK263</f>
        <v>0</v>
      </c>
      <c r="K263" s="196"/>
      <c r="L263" s="201"/>
      <c r="M263" s="202"/>
      <c r="N263" s="203"/>
      <c r="O263" s="203"/>
      <c r="P263" s="204">
        <f>P264+P406</f>
        <v>0</v>
      </c>
      <c r="Q263" s="203"/>
      <c r="R263" s="204">
        <f>R264+R406</f>
        <v>13.456494480000002</v>
      </c>
      <c r="S263" s="203"/>
      <c r="T263" s="205">
        <f>T264+T406</f>
        <v>18.562833999999999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6" t="s">
        <v>80</v>
      </c>
      <c r="AT263" s="207" t="s">
        <v>72</v>
      </c>
      <c r="AU263" s="207" t="s">
        <v>73</v>
      </c>
      <c r="AY263" s="206" t="s">
        <v>116</v>
      </c>
      <c r="BK263" s="208">
        <f>BK264+BK406</f>
        <v>0</v>
      </c>
    </row>
    <row r="264" s="12" customFormat="1" ht="22.8" customHeight="1">
      <c r="A264" s="12"/>
      <c r="B264" s="195"/>
      <c r="C264" s="196"/>
      <c r="D264" s="197" t="s">
        <v>72</v>
      </c>
      <c r="E264" s="209" t="s">
        <v>347</v>
      </c>
      <c r="F264" s="209" t="s">
        <v>348</v>
      </c>
      <c r="G264" s="196"/>
      <c r="H264" s="196"/>
      <c r="I264" s="199"/>
      <c r="J264" s="210">
        <f>BK264</f>
        <v>0</v>
      </c>
      <c r="K264" s="196"/>
      <c r="L264" s="201"/>
      <c r="M264" s="202"/>
      <c r="N264" s="203"/>
      <c r="O264" s="203"/>
      <c r="P264" s="204">
        <f>SUM(P265:P405)</f>
        <v>0</v>
      </c>
      <c r="Q264" s="203"/>
      <c r="R264" s="204">
        <f>SUM(R265:R405)</f>
        <v>13.377346100000002</v>
      </c>
      <c r="S264" s="203"/>
      <c r="T264" s="205">
        <f>SUM(T265:T405)</f>
        <v>18.562833999999999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6" t="s">
        <v>80</v>
      </c>
      <c r="AT264" s="207" t="s">
        <v>72</v>
      </c>
      <c r="AU264" s="207" t="s">
        <v>78</v>
      </c>
      <c r="AY264" s="206" t="s">
        <v>116</v>
      </c>
      <c r="BK264" s="208">
        <f>SUM(BK265:BK405)</f>
        <v>0</v>
      </c>
    </row>
    <row r="265" s="2" customFormat="1" ht="16.5" customHeight="1">
      <c r="A265" s="38"/>
      <c r="B265" s="39"/>
      <c r="C265" s="211" t="s">
        <v>349</v>
      </c>
      <c r="D265" s="211" t="s">
        <v>119</v>
      </c>
      <c r="E265" s="212" t="s">
        <v>350</v>
      </c>
      <c r="F265" s="213" t="s">
        <v>351</v>
      </c>
      <c r="G265" s="214" t="s">
        <v>352</v>
      </c>
      <c r="H265" s="215">
        <v>1</v>
      </c>
      <c r="I265" s="216"/>
      <c r="J265" s="217">
        <f>ROUND(I265*H265,2)</f>
        <v>0</v>
      </c>
      <c r="K265" s="213" t="s">
        <v>1</v>
      </c>
      <c r="L265" s="44"/>
      <c r="M265" s="218" t="s">
        <v>1</v>
      </c>
      <c r="N265" s="219" t="s">
        <v>38</v>
      </c>
      <c r="O265" s="91"/>
      <c r="P265" s="220">
        <f>O265*H265</f>
        <v>0</v>
      </c>
      <c r="Q265" s="220">
        <v>0</v>
      </c>
      <c r="R265" s="220">
        <f>Q265*H265</f>
        <v>0</v>
      </c>
      <c r="S265" s="220">
        <v>0</v>
      </c>
      <c r="T265" s="221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2" t="s">
        <v>229</v>
      </c>
      <c r="AT265" s="222" t="s">
        <v>119</v>
      </c>
      <c r="AU265" s="222" t="s">
        <v>80</v>
      </c>
      <c r="AY265" s="17" t="s">
        <v>116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7" t="s">
        <v>78</v>
      </c>
      <c r="BK265" s="223">
        <f>ROUND(I265*H265,2)</f>
        <v>0</v>
      </c>
      <c r="BL265" s="17" t="s">
        <v>229</v>
      </c>
      <c r="BM265" s="222" t="s">
        <v>353</v>
      </c>
    </row>
    <row r="266" s="2" customFormat="1">
      <c r="A266" s="38"/>
      <c r="B266" s="39"/>
      <c r="C266" s="40"/>
      <c r="D266" s="224" t="s">
        <v>125</v>
      </c>
      <c r="E266" s="40"/>
      <c r="F266" s="225" t="s">
        <v>351</v>
      </c>
      <c r="G266" s="40"/>
      <c r="H266" s="40"/>
      <c r="I266" s="226"/>
      <c r="J266" s="40"/>
      <c r="K266" s="40"/>
      <c r="L266" s="44"/>
      <c r="M266" s="227"/>
      <c r="N266" s="228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125</v>
      </c>
      <c r="AU266" s="17" t="s">
        <v>80</v>
      </c>
    </row>
    <row r="267" s="2" customFormat="1" ht="33" customHeight="1">
      <c r="A267" s="38"/>
      <c r="B267" s="39"/>
      <c r="C267" s="211" t="s">
        <v>354</v>
      </c>
      <c r="D267" s="211" t="s">
        <v>119</v>
      </c>
      <c r="E267" s="212" t="s">
        <v>355</v>
      </c>
      <c r="F267" s="213" t="s">
        <v>356</v>
      </c>
      <c r="G267" s="214" t="s">
        <v>122</v>
      </c>
      <c r="H267" s="215">
        <v>37.57</v>
      </c>
      <c r="I267" s="216"/>
      <c r="J267" s="217">
        <f>ROUND(I267*H267,2)</f>
        <v>0</v>
      </c>
      <c r="K267" s="213" t="s">
        <v>123</v>
      </c>
      <c r="L267" s="44"/>
      <c r="M267" s="218" t="s">
        <v>1</v>
      </c>
      <c r="N267" s="219" t="s">
        <v>38</v>
      </c>
      <c r="O267" s="91"/>
      <c r="P267" s="220">
        <f>O267*H267</f>
        <v>0</v>
      </c>
      <c r="Q267" s="220">
        <v>0.00189</v>
      </c>
      <c r="R267" s="220">
        <f>Q267*H267</f>
        <v>0.071007299999999995</v>
      </c>
      <c r="S267" s="220">
        <v>0</v>
      </c>
      <c r="T267" s="221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2" t="s">
        <v>229</v>
      </c>
      <c r="AT267" s="222" t="s">
        <v>119</v>
      </c>
      <c r="AU267" s="222" t="s">
        <v>80</v>
      </c>
      <c r="AY267" s="17" t="s">
        <v>116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17" t="s">
        <v>78</v>
      </c>
      <c r="BK267" s="223">
        <f>ROUND(I267*H267,2)</f>
        <v>0</v>
      </c>
      <c r="BL267" s="17" t="s">
        <v>229</v>
      </c>
      <c r="BM267" s="222" t="s">
        <v>357</v>
      </c>
    </row>
    <row r="268" s="2" customFormat="1">
      <c r="A268" s="38"/>
      <c r="B268" s="39"/>
      <c r="C268" s="40"/>
      <c r="D268" s="224" t="s">
        <v>125</v>
      </c>
      <c r="E268" s="40"/>
      <c r="F268" s="225" t="s">
        <v>358</v>
      </c>
      <c r="G268" s="40"/>
      <c r="H268" s="40"/>
      <c r="I268" s="226"/>
      <c r="J268" s="40"/>
      <c r="K268" s="40"/>
      <c r="L268" s="44"/>
      <c r="M268" s="227"/>
      <c r="N268" s="228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125</v>
      </c>
      <c r="AU268" s="17" t="s">
        <v>80</v>
      </c>
    </row>
    <row r="269" s="2" customFormat="1">
      <c r="A269" s="38"/>
      <c r="B269" s="39"/>
      <c r="C269" s="40"/>
      <c r="D269" s="229" t="s">
        <v>127</v>
      </c>
      <c r="E269" s="40"/>
      <c r="F269" s="230" t="s">
        <v>359</v>
      </c>
      <c r="G269" s="40"/>
      <c r="H269" s="40"/>
      <c r="I269" s="226"/>
      <c r="J269" s="40"/>
      <c r="K269" s="40"/>
      <c r="L269" s="44"/>
      <c r="M269" s="227"/>
      <c r="N269" s="228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127</v>
      </c>
      <c r="AU269" s="17" t="s">
        <v>80</v>
      </c>
    </row>
    <row r="270" s="13" customFormat="1">
      <c r="A270" s="13"/>
      <c r="B270" s="231"/>
      <c r="C270" s="232"/>
      <c r="D270" s="224" t="s">
        <v>129</v>
      </c>
      <c r="E270" s="233" t="s">
        <v>1</v>
      </c>
      <c r="F270" s="234" t="s">
        <v>360</v>
      </c>
      <c r="G270" s="232"/>
      <c r="H270" s="235">
        <v>27.884</v>
      </c>
      <c r="I270" s="236"/>
      <c r="J270" s="232"/>
      <c r="K270" s="232"/>
      <c r="L270" s="237"/>
      <c r="M270" s="238"/>
      <c r="N270" s="239"/>
      <c r="O270" s="239"/>
      <c r="P270" s="239"/>
      <c r="Q270" s="239"/>
      <c r="R270" s="239"/>
      <c r="S270" s="239"/>
      <c r="T270" s="24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1" t="s">
        <v>129</v>
      </c>
      <c r="AU270" s="241" t="s">
        <v>80</v>
      </c>
      <c r="AV270" s="13" t="s">
        <v>80</v>
      </c>
      <c r="AW270" s="13" t="s">
        <v>30</v>
      </c>
      <c r="AX270" s="13" t="s">
        <v>73</v>
      </c>
      <c r="AY270" s="241" t="s">
        <v>116</v>
      </c>
    </row>
    <row r="271" s="13" customFormat="1">
      <c r="A271" s="13"/>
      <c r="B271" s="231"/>
      <c r="C271" s="232"/>
      <c r="D271" s="224" t="s">
        <v>129</v>
      </c>
      <c r="E271" s="233" t="s">
        <v>1</v>
      </c>
      <c r="F271" s="234" t="s">
        <v>361</v>
      </c>
      <c r="G271" s="232"/>
      <c r="H271" s="235">
        <v>9.6859999999999999</v>
      </c>
      <c r="I271" s="236"/>
      <c r="J271" s="232"/>
      <c r="K271" s="232"/>
      <c r="L271" s="237"/>
      <c r="M271" s="238"/>
      <c r="N271" s="239"/>
      <c r="O271" s="239"/>
      <c r="P271" s="239"/>
      <c r="Q271" s="239"/>
      <c r="R271" s="239"/>
      <c r="S271" s="239"/>
      <c r="T271" s="24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1" t="s">
        <v>129</v>
      </c>
      <c r="AU271" s="241" t="s">
        <v>80</v>
      </c>
      <c r="AV271" s="13" t="s">
        <v>80</v>
      </c>
      <c r="AW271" s="13" t="s">
        <v>30</v>
      </c>
      <c r="AX271" s="13" t="s">
        <v>73</v>
      </c>
      <c r="AY271" s="241" t="s">
        <v>116</v>
      </c>
    </row>
    <row r="272" s="14" customFormat="1">
      <c r="A272" s="14"/>
      <c r="B272" s="242"/>
      <c r="C272" s="243"/>
      <c r="D272" s="224" t="s">
        <v>129</v>
      </c>
      <c r="E272" s="244" t="s">
        <v>1</v>
      </c>
      <c r="F272" s="245" t="s">
        <v>131</v>
      </c>
      <c r="G272" s="243"/>
      <c r="H272" s="246">
        <v>37.57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2" t="s">
        <v>129</v>
      </c>
      <c r="AU272" s="252" t="s">
        <v>80</v>
      </c>
      <c r="AV272" s="14" t="s">
        <v>117</v>
      </c>
      <c r="AW272" s="14" t="s">
        <v>30</v>
      </c>
      <c r="AX272" s="14" t="s">
        <v>78</v>
      </c>
      <c r="AY272" s="252" t="s">
        <v>116</v>
      </c>
    </row>
    <row r="273" s="2" customFormat="1" ht="21.75" customHeight="1">
      <c r="A273" s="38"/>
      <c r="B273" s="39"/>
      <c r="C273" s="211" t="s">
        <v>362</v>
      </c>
      <c r="D273" s="211" t="s">
        <v>119</v>
      </c>
      <c r="E273" s="212" t="s">
        <v>363</v>
      </c>
      <c r="F273" s="213" t="s">
        <v>364</v>
      </c>
      <c r="G273" s="214" t="s">
        <v>193</v>
      </c>
      <c r="H273" s="215">
        <v>54</v>
      </c>
      <c r="I273" s="216"/>
      <c r="J273" s="217">
        <f>ROUND(I273*H273,2)</f>
        <v>0</v>
      </c>
      <c r="K273" s="213" t="s">
        <v>123</v>
      </c>
      <c r="L273" s="44"/>
      <c r="M273" s="218" t="s">
        <v>1</v>
      </c>
      <c r="N273" s="219" t="s">
        <v>38</v>
      </c>
      <c r="O273" s="91"/>
      <c r="P273" s="220">
        <f>O273*H273</f>
        <v>0</v>
      </c>
      <c r="Q273" s="220">
        <v>0.0026700000000000001</v>
      </c>
      <c r="R273" s="220">
        <f>Q273*H273</f>
        <v>0.14418</v>
      </c>
      <c r="S273" s="220">
        <v>0</v>
      </c>
      <c r="T273" s="221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2" t="s">
        <v>229</v>
      </c>
      <c r="AT273" s="222" t="s">
        <v>119</v>
      </c>
      <c r="AU273" s="222" t="s">
        <v>80</v>
      </c>
      <c r="AY273" s="17" t="s">
        <v>116</v>
      </c>
      <c r="BE273" s="223">
        <f>IF(N273="základní",J273,0)</f>
        <v>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17" t="s">
        <v>78</v>
      </c>
      <c r="BK273" s="223">
        <f>ROUND(I273*H273,2)</f>
        <v>0</v>
      </c>
      <c r="BL273" s="17" t="s">
        <v>229</v>
      </c>
      <c r="BM273" s="222" t="s">
        <v>365</v>
      </c>
    </row>
    <row r="274" s="2" customFormat="1">
      <c r="A274" s="38"/>
      <c r="B274" s="39"/>
      <c r="C274" s="40"/>
      <c r="D274" s="224" t="s">
        <v>125</v>
      </c>
      <c r="E274" s="40"/>
      <c r="F274" s="225" t="s">
        <v>366</v>
      </c>
      <c r="G274" s="40"/>
      <c r="H274" s="40"/>
      <c r="I274" s="226"/>
      <c r="J274" s="40"/>
      <c r="K274" s="40"/>
      <c r="L274" s="44"/>
      <c r="M274" s="227"/>
      <c r="N274" s="228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125</v>
      </c>
      <c r="AU274" s="17" t="s">
        <v>80</v>
      </c>
    </row>
    <row r="275" s="2" customFormat="1">
      <c r="A275" s="38"/>
      <c r="B275" s="39"/>
      <c r="C275" s="40"/>
      <c r="D275" s="229" t="s">
        <v>127</v>
      </c>
      <c r="E275" s="40"/>
      <c r="F275" s="230" t="s">
        <v>367</v>
      </c>
      <c r="G275" s="40"/>
      <c r="H275" s="40"/>
      <c r="I275" s="226"/>
      <c r="J275" s="40"/>
      <c r="K275" s="40"/>
      <c r="L275" s="44"/>
      <c r="M275" s="227"/>
      <c r="N275" s="228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127</v>
      </c>
      <c r="AU275" s="17" t="s">
        <v>80</v>
      </c>
    </row>
    <row r="276" s="15" customFormat="1">
      <c r="A276" s="15"/>
      <c r="B276" s="253"/>
      <c r="C276" s="254"/>
      <c r="D276" s="224" t="s">
        <v>129</v>
      </c>
      <c r="E276" s="255" t="s">
        <v>1</v>
      </c>
      <c r="F276" s="256" t="s">
        <v>368</v>
      </c>
      <c r="G276" s="254"/>
      <c r="H276" s="255" t="s">
        <v>1</v>
      </c>
      <c r="I276" s="257"/>
      <c r="J276" s="254"/>
      <c r="K276" s="254"/>
      <c r="L276" s="258"/>
      <c r="M276" s="259"/>
      <c r="N276" s="260"/>
      <c r="O276" s="260"/>
      <c r="P276" s="260"/>
      <c r="Q276" s="260"/>
      <c r="R276" s="260"/>
      <c r="S276" s="260"/>
      <c r="T276" s="261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2" t="s">
        <v>129</v>
      </c>
      <c r="AU276" s="262" t="s">
        <v>80</v>
      </c>
      <c r="AV276" s="15" t="s">
        <v>78</v>
      </c>
      <c r="AW276" s="15" t="s">
        <v>30</v>
      </c>
      <c r="AX276" s="15" t="s">
        <v>73</v>
      </c>
      <c r="AY276" s="262" t="s">
        <v>116</v>
      </c>
    </row>
    <row r="277" s="13" customFormat="1">
      <c r="A277" s="13"/>
      <c r="B277" s="231"/>
      <c r="C277" s="232"/>
      <c r="D277" s="224" t="s">
        <v>129</v>
      </c>
      <c r="E277" s="233" t="s">
        <v>1</v>
      </c>
      <c r="F277" s="234" t="s">
        <v>369</v>
      </c>
      <c r="G277" s="232"/>
      <c r="H277" s="235">
        <v>54</v>
      </c>
      <c r="I277" s="236"/>
      <c r="J277" s="232"/>
      <c r="K277" s="232"/>
      <c r="L277" s="237"/>
      <c r="M277" s="238"/>
      <c r="N277" s="239"/>
      <c r="O277" s="239"/>
      <c r="P277" s="239"/>
      <c r="Q277" s="239"/>
      <c r="R277" s="239"/>
      <c r="S277" s="239"/>
      <c r="T277" s="24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1" t="s">
        <v>129</v>
      </c>
      <c r="AU277" s="241" t="s">
        <v>80</v>
      </c>
      <c r="AV277" s="13" t="s">
        <v>80</v>
      </c>
      <c r="AW277" s="13" t="s">
        <v>30</v>
      </c>
      <c r="AX277" s="13" t="s">
        <v>73</v>
      </c>
      <c r="AY277" s="241" t="s">
        <v>116</v>
      </c>
    </row>
    <row r="278" s="14" customFormat="1">
      <c r="A278" s="14"/>
      <c r="B278" s="242"/>
      <c r="C278" s="243"/>
      <c r="D278" s="224" t="s">
        <v>129</v>
      </c>
      <c r="E278" s="244" t="s">
        <v>1</v>
      </c>
      <c r="F278" s="245" t="s">
        <v>131</v>
      </c>
      <c r="G278" s="243"/>
      <c r="H278" s="246">
        <v>54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2" t="s">
        <v>129</v>
      </c>
      <c r="AU278" s="252" t="s">
        <v>80</v>
      </c>
      <c r="AV278" s="14" t="s">
        <v>117</v>
      </c>
      <c r="AW278" s="14" t="s">
        <v>30</v>
      </c>
      <c r="AX278" s="14" t="s">
        <v>78</v>
      </c>
      <c r="AY278" s="252" t="s">
        <v>116</v>
      </c>
    </row>
    <row r="279" s="2" customFormat="1" ht="24.15" customHeight="1">
      <c r="A279" s="38"/>
      <c r="B279" s="39"/>
      <c r="C279" s="263" t="s">
        <v>370</v>
      </c>
      <c r="D279" s="263" t="s">
        <v>272</v>
      </c>
      <c r="E279" s="264" t="s">
        <v>371</v>
      </c>
      <c r="F279" s="265" t="s">
        <v>372</v>
      </c>
      <c r="G279" s="266" t="s">
        <v>193</v>
      </c>
      <c r="H279" s="267">
        <v>54</v>
      </c>
      <c r="I279" s="268"/>
      <c r="J279" s="269">
        <f>ROUND(I279*H279,2)</f>
        <v>0</v>
      </c>
      <c r="K279" s="265" t="s">
        <v>123</v>
      </c>
      <c r="L279" s="270"/>
      <c r="M279" s="271" t="s">
        <v>1</v>
      </c>
      <c r="N279" s="272" t="s">
        <v>38</v>
      </c>
      <c r="O279" s="91"/>
      <c r="P279" s="220">
        <f>O279*H279</f>
        <v>0</v>
      </c>
      <c r="Q279" s="220">
        <v>0.00064999999999999997</v>
      </c>
      <c r="R279" s="220">
        <f>Q279*H279</f>
        <v>0.035099999999999999</v>
      </c>
      <c r="S279" s="220">
        <v>0</v>
      </c>
      <c r="T279" s="221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2" t="s">
        <v>339</v>
      </c>
      <c r="AT279" s="222" t="s">
        <v>272</v>
      </c>
      <c r="AU279" s="222" t="s">
        <v>80</v>
      </c>
      <c r="AY279" s="17" t="s">
        <v>116</v>
      </c>
      <c r="BE279" s="223">
        <f>IF(N279="základní",J279,0)</f>
        <v>0</v>
      </c>
      <c r="BF279" s="223">
        <f>IF(N279="snížená",J279,0)</f>
        <v>0</v>
      </c>
      <c r="BG279" s="223">
        <f>IF(N279="zákl. přenesená",J279,0)</f>
        <v>0</v>
      </c>
      <c r="BH279" s="223">
        <f>IF(N279="sníž. přenesená",J279,0)</f>
        <v>0</v>
      </c>
      <c r="BI279" s="223">
        <f>IF(N279="nulová",J279,0)</f>
        <v>0</v>
      </c>
      <c r="BJ279" s="17" t="s">
        <v>78</v>
      </c>
      <c r="BK279" s="223">
        <f>ROUND(I279*H279,2)</f>
        <v>0</v>
      </c>
      <c r="BL279" s="17" t="s">
        <v>229</v>
      </c>
      <c r="BM279" s="222" t="s">
        <v>373</v>
      </c>
    </row>
    <row r="280" s="2" customFormat="1">
      <c r="A280" s="38"/>
      <c r="B280" s="39"/>
      <c r="C280" s="40"/>
      <c r="D280" s="224" t="s">
        <v>125</v>
      </c>
      <c r="E280" s="40"/>
      <c r="F280" s="225" t="s">
        <v>372</v>
      </c>
      <c r="G280" s="40"/>
      <c r="H280" s="40"/>
      <c r="I280" s="226"/>
      <c r="J280" s="40"/>
      <c r="K280" s="40"/>
      <c r="L280" s="44"/>
      <c r="M280" s="227"/>
      <c r="N280" s="228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125</v>
      </c>
      <c r="AU280" s="17" t="s">
        <v>80</v>
      </c>
    </row>
    <row r="281" s="2" customFormat="1" ht="24.15" customHeight="1">
      <c r="A281" s="38"/>
      <c r="B281" s="39"/>
      <c r="C281" s="211" t="s">
        <v>374</v>
      </c>
      <c r="D281" s="211" t="s">
        <v>119</v>
      </c>
      <c r="E281" s="212" t="s">
        <v>375</v>
      </c>
      <c r="F281" s="213" t="s">
        <v>376</v>
      </c>
      <c r="G281" s="214" t="s">
        <v>377</v>
      </c>
      <c r="H281" s="215">
        <v>510.13099999999997</v>
      </c>
      <c r="I281" s="216"/>
      <c r="J281" s="217">
        <f>ROUND(I281*H281,2)</f>
        <v>0</v>
      </c>
      <c r="K281" s="213" t="s">
        <v>123</v>
      </c>
      <c r="L281" s="44"/>
      <c r="M281" s="218" t="s">
        <v>1</v>
      </c>
      <c r="N281" s="219" t="s">
        <v>38</v>
      </c>
      <c r="O281" s="91"/>
      <c r="P281" s="220">
        <f>O281*H281</f>
        <v>0</v>
      </c>
      <c r="Q281" s="220">
        <v>0</v>
      </c>
      <c r="R281" s="220">
        <f>Q281*H281</f>
        <v>0</v>
      </c>
      <c r="S281" s="220">
        <v>0.014</v>
      </c>
      <c r="T281" s="221">
        <f>S281*H281</f>
        <v>7.1418339999999993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2" t="s">
        <v>229</v>
      </c>
      <c r="AT281" s="222" t="s">
        <v>119</v>
      </c>
      <c r="AU281" s="222" t="s">
        <v>80</v>
      </c>
      <c r="AY281" s="17" t="s">
        <v>116</v>
      </c>
      <c r="BE281" s="223">
        <f>IF(N281="základní",J281,0)</f>
        <v>0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17" t="s">
        <v>78</v>
      </c>
      <c r="BK281" s="223">
        <f>ROUND(I281*H281,2)</f>
        <v>0</v>
      </c>
      <c r="BL281" s="17" t="s">
        <v>229</v>
      </c>
      <c r="BM281" s="222" t="s">
        <v>378</v>
      </c>
    </row>
    <row r="282" s="2" customFormat="1">
      <c r="A282" s="38"/>
      <c r="B282" s="39"/>
      <c r="C282" s="40"/>
      <c r="D282" s="224" t="s">
        <v>125</v>
      </c>
      <c r="E282" s="40"/>
      <c r="F282" s="225" t="s">
        <v>379</v>
      </c>
      <c r="G282" s="40"/>
      <c r="H282" s="40"/>
      <c r="I282" s="226"/>
      <c r="J282" s="40"/>
      <c r="K282" s="40"/>
      <c r="L282" s="44"/>
      <c r="M282" s="227"/>
      <c r="N282" s="228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125</v>
      </c>
      <c r="AU282" s="17" t="s">
        <v>80</v>
      </c>
    </row>
    <row r="283" s="2" customFormat="1">
      <c r="A283" s="38"/>
      <c r="B283" s="39"/>
      <c r="C283" s="40"/>
      <c r="D283" s="229" t="s">
        <v>127</v>
      </c>
      <c r="E283" s="40"/>
      <c r="F283" s="230" t="s">
        <v>380</v>
      </c>
      <c r="G283" s="40"/>
      <c r="H283" s="40"/>
      <c r="I283" s="226"/>
      <c r="J283" s="40"/>
      <c r="K283" s="40"/>
      <c r="L283" s="44"/>
      <c r="M283" s="227"/>
      <c r="N283" s="228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127</v>
      </c>
      <c r="AU283" s="17" t="s">
        <v>80</v>
      </c>
    </row>
    <row r="284" s="13" customFormat="1">
      <c r="A284" s="13"/>
      <c r="B284" s="231"/>
      <c r="C284" s="232"/>
      <c r="D284" s="224" t="s">
        <v>129</v>
      </c>
      <c r="E284" s="233" t="s">
        <v>1</v>
      </c>
      <c r="F284" s="234" t="s">
        <v>381</v>
      </c>
      <c r="G284" s="232"/>
      <c r="H284" s="235">
        <v>266.73599999999999</v>
      </c>
      <c r="I284" s="236"/>
      <c r="J284" s="232"/>
      <c r="K284" s="232"/>
      <c r="L284" s="237"/>
      <c r="M284" s="238"/>
      <c r="N284" s="239"/>
      <c r="O284" s="239"/>
      <c r="P284" s="239"/>
      <c r="Q284" s="239"/>
      <c r="R284" s="239"/>
      <c r="S284" s="239"/>
      <c r="T284" s="24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1" t="s">
        <v>129</v>
      </c>
      <c r="AU284" s="241" t="s">
        <v>80</v>
      </c>
      <c r="AV284" s="13" t="s">
        <v>80</v>
      </c>
      <c r="AW284" s="13" t="s">
        <v>30</v>
      </c>
      <c r="AX284" s="13" t="s">
        <v>73</v>
      </c>
      <c r="AY284" s="241" t="s">
        <v>116</v>
      </c>
    </row>
    <row r="285" s="13" customFormat="1">
      <c r="A285" s="13"/>
      <c r="B285" s="231"/>
      <c r="C285" s="232"/>
      <c r="D285" s="224" t="s">
        <v>129</v>
      </c>
      <c r="E285" s="233" t="s">
        <v>1</v>
      </c>
      <c r="F285" s="234" t="s">
        <v>382</v>
      </c>
      <c r="G285" s="232"/>
      <c r="H285" s="235">
        <v>28.867999999999999</v>
      </c>
      <c r="I285" s="236"/>
      <c r="J285" s="232"/>
      <c r="K285" s="232"/>
      <c r="L285" s="237"/>
      <c r="M285" s="238"/>
      <c r="N285" s="239"/>
      <c r="O285" s="239"/>
      <c r="P285" s="239"/>
      <c r="Q285" s="239"/>
      <c r="R285" s="239"/>
      <c r="S285" s="239"/>
      <c r="T285" s="24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1" t="s">
        <v>129</v>
      </c>
      <c r="AU285" s="241" t="s">
        <v>80</v>
      </c>
      <c r="AV285" s="13" t="s">
        <v>80</v>
      </c>
      <c r="AW285" s="13" t="s">
        <v>30</v>
      </c>
      <c r="AX285" s="13" t="s">
        <v>73</v>
      </c>
      <c r="AY285" s="241" t="s">
        <v>116</v>
      </c>
    </row>
    <row r="286" s="13" customFormat="1">
      <c r="A286" s="13"/>
      <c r="B286" s="231"/>
      <c r="C286" s="232"/>
      <c r="D286" s="224" t="s">
        <v>129</v>
      </c>
      <c r="E286" s="233" t="s">
        <v>1</v>
      </c>
      <c r="F286" s="234" t="s">
        <v>383</v>
      </c>
      <c r="G286" s="232"/>
      <c r="H286" s="235">
        <v>46</v>
      </c>
      <c r="I286" s="236"/>
      <c r="J286" s="232"/>
      <c r="K286" s="232"/>
      <c r="L286" s="237"/>
      <c r="M286" s="238"/>
      <c r="N286" s="239"/>
      <c r="O286" s="239"/>
      <c r="P286" s="239"/>
      <c r="Q286" s="239"/>
      <c r="R286" s="239"/>
      <c r="S286" s="239"/>
      <c r="T286" s="24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1" t="s">
        <v>129</v>
      </c>
      <c r="AU286" s="241" t="s">
        <v>80</v>
      </c>
      <c r="AV286" s="13" t="s">
        <v>80</v>
      </c>
      <c r="AW286" s="13" t="s">
        <v>30</v>
      </c>
      <c r="AX286" s="13" t="s">
        <v>73</v>
      </c>
      <c r="AY286" s="241" t="s">
        <v>116</v>
      </c>
    </row>
    <row r="287" s="13" customFormat="1">
      <c r="A287" s="13"/>
      <c r="B287" s="231"/>
      <c r="C287" s="232"/>
      <c r="D287" s="224" t="s">
        <v>129</v>
      </c>
      <c r="E287" s="233" t="s">
        <v>1</v>
      </c>
      <c r="F287" s="234" t="s">
        <v>384</v>
      </c>
      <c r="G287" s="232"/>
      <c r="H287" s="235">
        <v>10.5</v>
      </c>
      <c r="I287" s="236"/>
      <c r="J287" s="232"/>
      <c r="K287" s="232"/>
      <c r="L287" s="237"/>
      <c r="M287" s="238"/>
      <c r="N287" s="239"/>
      <c r="O287" s="239"/>
      <c r="P287" s="239"/>
      <c r="Q287" s="239"/>
      <c r="R287" s="239"/>
      <c r="S287" s="239"/>
      <c r="T287" s="24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1" t="s">
        <v>129</v>
      </c>
      <c r="AU287" s="241" t="s">
        <v>80</v>
      </c>
      <c r="AV287" s="13" t="s">
        <v>80</v>
      </c>
      <c r="AW287" s="13" t="s">
        <v>30</v>
      </c>
      <c r="AX287" s="13" t="s">
        <v>73</v>
      </c>
      <c r="AY287" s="241" t="s">
        <v>116</v>
      </c>
    </row>
    <row r="288" s="13" customFormat="1">
      <c r="A288" s="13"/>
      <c r="B288" s="231"/>
      <c r="C288" s="232"/>
      <c r="D288" s="224" t="s">
        <v>129</v>
      </c>
      <c r="E288" s="233" t="s">
        <v>1</v>
      </c>
      <c r="F288" s="234" t="s">
        <v>385</v>
      </c>
      <c r="G288" s="232"/>
      <c r="H288" s="235">
        <v>9</v>
      </c>
      <c r="I288" s="236"/>
      <c r="J288" s="232"/>
      <c r="K288" s="232"/>
      <c r="L288" s="237"/>
      <c r="M288" s="238"/>
      <c r="N288" s="239"/>
      <c r="O288" s="239"/>
      <c r="P288" s="239"/>
      <c r="Q288" s="239"/>
      <c r="R288" s="239"/>
      <c r="S288" s="239"/>
      <c r="T288" s="24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1" t="s">
        <v>129</v>
      </c>
      <c r="AU288" s="241" t="s">
        <v>80</v>
      </c>
      <c r="AV288" s="13" t="s">
        <v>80</v>
      </c>
      <c r="AW288" s="13" t="s">
        <v>30</v>
      </c>
      <c r="AX288" s="13" t="s">
        <v>73</v>
      </c>
      <c r="AY288" s="241" t="s">
        <v>116</v>
      </c>
    </row>
    <row r="289" s="13" customFormat="1">
      <c r="A289" s="13"/>
      <c r="B289" s="231"/>
      <c r="C289" s="232"/>
      <c r="D289" s="224" t="s">
        <v>129</v>
      </c>
      <c r="E289" s="233" t="s">
        <v>1</v>
      </c>
      <c r="F289" s="234" t="s">
        <v>386</v>
      </c>
      <c r="G289" s="232"/>
      <c r="H289" s="235">
        <v>17.027000000000001</v>
      </c>
      <c r="I289" s="236"/>
      <c r="J289" s="232"/>
      <c r="K289" s="232"/>
      <c r="L289" s="237"/>
      <c r="M289" s="238"/>
      <c r="N289" s="239"/>
      <c r="O289" s="239"/>
      <c r="P289" s="239"/>
      <c r="Q289" s="239"/>
      <c r="R289" s="239"/>
      <c r="S289" s="239"/>
      <c r="T289" s="24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1" t="s">
        <v>129</v>
      </c>
      <c r="AU289" s="241" t="s">
        <v>80</v>
      </c>
      <c r="AV289" s="13" t="s">
        <v>80</v>
      </c>
      <c r="AW289" s="13" t="s">
        <v>30</v>
      </c>
      <c r="AX289" s="13" t="s">
        <v>73</v>
      </c>
      <c r="AY289" s="241" t="s">
        <v>116</v>
      </c>
    </row>
    <row r="290" s="13" customFormat="1">
      <c r="A290" s="13"/>
      <c r="B290" s="231"/>
      <c r="C290" s="232"/>
      <c r="D290" s="224" t="s">
        <v>129</v>
      </c>
      <c r="E290" s="233" t="s">
        <v>1</v>
      </c>
      <c r="F290" s="234" t="s">
        <v>387</v>
      </c>
      <c r="G290" s="232"/>
      <c r="H290" s="235">
        <v>132</v>
      </c>
      <c r="I290" s="236"/>
      <c r="J290" s="232"/>
      <c r="K290" s="232"/>
      <c r="L290" s="237"/>
      <c r="M290" s="238"/>
      <c r="N290" s="239"/>
      <c r="O290" s="239"/>
      <c r="P290" s="239"/>
      <c r="Q290" s="239"/>
      <c r="R290" s="239"/>
      <c r="S290" s="239"/>
      <c r="T290" s="24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1" t="s">
        <v>129</v>
      </c>
      <c r="AU290" s="241" t="s">
        <v>80</v>
      </c>
      <c r="AV290" s="13" t="s">
        <v>80</v>
      </c>
      <c r="AW290" s="13" t="s">
        <v>30</v>
      </c>
      <c r="AX290" s="13" t="s">
        <v>73</v>
      </c>
      <c r="AY290" s="241" t="s">
        <v>116</v>
      </c>
    </row>
    <row r="291" s="14" customFormat="1">
      <c r="A291" s="14"/>
      <c r="B291" s="242"/>
      <c r="C291" s="243"/>
      <c r="D291" s="224" t="s">
        <v>129</v>
      </c>
      <c r="E291" s="244" t="s">
        <v>1</v>
      </c>
      <c r="F291" s="245" t="s">
        <v>131</v>
      </c>
      <c r="G291" s="243"/>
      <c r="H291" s="246">
        <v>510.13099999999997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2" t="s">
        <v>129</v>
      </c>
      <c r="AU291" s="252" t="s">
        <v>80</v>
      </c>
      <c r="AV291" s="14" t="s">
        <v>117</v>
      </c>
      <c r="AW291" s="14" t="s">
        <v>30</v>
      </c>
      <c r="AX291" s="14" t="s">
        <v>78</v>
      </c>
      <c r="AY291" s="252" t="s">
        <v>116</v>
      </c>
    </row>
    <row r="292" s="2" customFormat="1" ht="37.8" customHeight="1">
      <c r="A292" s="38"/>
      <c r="B292" s="39"/>
      <c r="C292" s="211" t="s">
        <v>388</v>
      </c>
      <c r="D292" s="211" t="s">
        <v>119</v>
      </c>
      <c r="E292" s="212" t="s">
        <v>389</v>
      </c>
      <c r="F292" s="213" t="s">
        <v>390</v>
      </c>
      <c r="G292" s="214" t="s">
        <v>377</v>
      </c>
      <c r="H292" s="215">
        <v>543.20000000000005</v>
      </c>
      <c r="I292" s="216"/>
      <c r="J292" s="217">
        <f>ROUND(I292*H292,2)</f>
        <v>0</v>
      </c>
      <c r="K292" s="213" t="s">
        <v>123</v>
      </c>
      <c r="L292" s="44"/>
      <c r="M292" s="218" t="s">
        <v>1</v>
      </c>
      <c r="N292" s="219" t="s">
        <v>38</v>
      </c>
      <c r="O292" s="91"/>
      <c r="P292" s="220">
        <f>O292*H292</f>
        <v>0</v>
      </c>
      <c r="Q292" s="220">
        <v>0</v>
      </c>
      <c r="R292" s="220">
        <f>Q292*H292</f>
        <v>0</v>
      </c>
      <c r="S292" s="220">
        <v>0</v>
      </c>
      <c r="T292" s="221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2" t="s">
        <v>229</v>
      </c>
      <c r="AT292" s="222" t="s">
        <v>119</v>
      </c>
      <c r="AU292" s="222" t="s">
        <v>80</v>
      </c>
      <c r="AY292" s="17" t="s">
        <v>116</v>
      </c>
      <c r="BE292" s="223">
        <f>IF(N292="základní",J292,0)</f>
        <v>0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17" t="s">
        <v>78</v>
      </c>
      <c r="BK292" s="223">
        <f>ROUND(I292*H292,2)</f>
        <v>0</v>
      </c>
      <c r="BL292" s="17" t="s">
        <v>229</v>
      </c>
      <c r="BM292" s="222" t="s">
        <v>391</v>
      </c>
    </row>
    <row r="293" s="2" customFormat="1">
      <c r="A293" s="38"/>
      <c r="B293" s="39"/>
      <c r="C293" s="40"/>
      <c r="D293" s="224" t="s">
        <v>125</v>
      </c>
      <c r="E293" s="40"/>
      <c r="F293" s="225" t="s">
        <v>392</v>
      </c>
      <c r="G293" s="40"/>
      <c r="H293" s="40"/>
      <c r="I293" s="226"/>
      <c r="J293" s="40"/>
      <c r="K293" s="40"/>
      <c r="L293" s="44"/>
      <c r="M293" s="227"/>
      <c r="N293" s="228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125</v>
      </c>
      <c r="AU293" s="17" t="s">
        <v>80</v>
      </c>
    </row>
    <row r="294" s="2" customFormat="1">
      <c r="A294" s="38"/>
      <c r="B294" s="39"/>
      <c r="C294" s="40"/>
      <c r="D294" s="229" t="s">
        <v>127</v>
      </c>
      <c r="E294" s="40"/>
      <c r="F294" s="230" t="s">
        <v>393</v>
      </c>
      <c r="G294" s="40"/>
      <c r="H294" s="40"/>
      <c r="I294" s="226"/>
      <c r="J294" s="40"/>
      <c r="K294" s="40"/>
      <c r="L294" s="44"/>
      <c r="M294" s="227"/>
      <c r="N294" s="228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127</v>
      </c>
      <c r="AU294" s="17" t="s">
        <v>80</v>
      </c>
    </row>
    <row r="295" s="15" customFormat="1">
      <c r="A295" s="15"/>
      <c r="B295" s="253"/>
      <c r="C295" s="254"/>
      <c r="D295" s="224" t="s">
        <v>129</v>
      </c>
      <c r="E295" s="255" t="s">
        <v>1</v>
      </c>
      <c r="F295" s="256" t="s">
        <v>394</v>
      </c>
      <c r="G295" s="254"/>
      <c r="H295" s="255" t="s">
        <v>1</v>
      </c>
      <c r="I295" s="257"/>
      <c r="J295" s="254"/>
      <c r="K295" s="254"/>
      <c r="L295" s="258"/>
      <c r="M295" s="259"/>
      <c r="N295" s="260"/>
      <c r="O295" s="260"/>
      <c r="P295" s="260"/>
      <c r="Q295" s="260"/>
      <c r="R295" s="260"/>
      <c r="S295" s="260"/>
      <c r="T295" s="261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2" t="s">
        <v>129</v>
      </c>
      <c r="AU295" s="262" t="s">
        <v>80</v>
      </c>
      <c r="AV295" s="15" t="s">
        <v>78</v>
      </c>
      <c r="AW295" s="15" t="s">
        <v>30</v>
      </c>
      <c r="AX295" s="15" t="s">
        <v>73</v>
      </c>
      <c r="AY295" s="262" t="s">
        <v>116</v>
      </c>
    </row>
    <row r="296" s="13" customFormat="1">
      <c r="A296" s="13"/>
      <c r="B296" s="231"/>
      <c r="C296" s="232"/>
      <c r="D296" s="224" t="s">
        <v>129</v>
      </c>
      <c r="E296" s="233" t="s">
        <v>1</v>
      </c>
      <c r="F296" s="234" t="s">
        <v>395</v>
      </c>
      <c r="G296" s="232"/>
      <c r="H296" s="235">
        <v>33.600000000000001</v>
      </c>
      <c r="I296" s="236"/>
      <c r="J296" s="232"/>
      <c r="K296" s="232"/>
      <c r="L296" s="237"/>
      <c r="M296" s="238"/>
      <c r="N296" s="239"/>
      <c r="O296" s="239"/>
      <c r="P296" s="239"/>
      <c r="Q296" s="239"/>
      <c r="R296" s="239"/>
      <c r="S296" s="239"/>
      <c r="T296" s="24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1" t="s">
        <v>129</v>
      </c>
      <c r="AU296" s="241" t="s">
        <v>80</v>
      </c>
      <c r="AV296" s="13" t="s">
        <v>80</v>
      </c>
      <c r="AW296" s="13" t="s">
        <v>30</v>
      </c>
      <c r="AX296" s="13" t="s">
        <v>73</v>
      </c>
      <c r="AY296" s="241" t="s">
        <v>116</v>
      </c>
    </row>
    <row r="297" s="13" customFormat="1">
      <c r="A297" s="13"/>
      <c r="B297" s="231"/>
      <c r="C297" s="232"/>
      <c r="D297" s="224" t="s">
        <v>129</v>
      </c>
      <c r="E297" s="233" t="s">
        <v>1</v>
      </c>
      <c r="F297" s="234" t="s">
        <v>396</v>
      </c>
      <c r="G297" s="232"/>
      <c r="H297" s="235">
        <v>308</v>
      </c>
      <c r="I297" s="236"/>
      <c r="J297" s="232"/>
      <c r="K297" s="232"/>
      <c r="L297" s="237"/>
      <c r="M297" s="238"/>
      <c r="N297" s="239"/>
      <c r="O297" s="239"/>
      <c r="P297" s="239"/>
      <c r="Q297" s="239"/>
      <c r="R297" s="239"/>
      <c r="S297" s="239"/>
      <c r="T297" s="24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1" t="s">
        <v>129</v>
      </c>
      <c r="AU297" s="241" t="s">
        <v>80</v>
      </c>
      <c r="AV297" s="13" t="s">
        <v>80</v>
      </c>
      <c r="AW297" s="13" t="s">
        <v>30</v>
      </c>
      <c r="AX297" s="13" t="s">
        <v>73</v>
      </c>
      <c r="AY297" s="241" t="s">
        <v>116</v>
      </c>
    </row>
    <row r="298" s="15" customFormat="1">
      <c r="A298" s="15"/>
      <c r="B298" s="253"/>
      <c r="C298" s="254"/>
      <c r="D298" s="224" t="s">
        <v>129</v>
      </c>
      <c r="E298" s="255" t="s">
        <v>1</v>
      </c>
      <c r="F298" s="256" t="s">
        <v>397</v>
      </c>
      <c r="G298" s="254"/>
      <c r="H298" s="255" t="s">
        <v>1</v>
      </c>
      <c r="I298" s="257"/>
      <c r="J298" s="254"/>
      <c r="K298" s="254"/>
      <c r="L298" s="258"/>
      <c r="M298" s="259"/>
      <c r="N298" s="260"/>
      <c r="O298" s="260"/>
      <c r="P298" s="260"/>
      <c r="Q298" s="260"/>
      <c r="R298" s="260"/>
      <c r="S298" s="260"/>
      <c r="T298" s="261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2" t="s">
        <v>129</v>
      </c>
      <c r="AU298" s="262" t="s">
        <v>80</v>
      </c>
      <c r="AV298" s="15" t="s">
        <v>78</v>
      </c>
      <c r="AW298" s="15" t="s">
        <v>30</v>
      </c>
      <c r="AX298" s="15" t="s">
        <v>73</v>
      </c>
      <c r="AY298" s="262" t="s">
        <v>116</v>
      </c>
    </row>
    <row r="299" s="13" customFormat="1">
      <c r="A299" s="13"/>
      <c r="B299" s="231"/>
      <c r="C299" s="232"/>
      <c r="D299" s="224" t="s">
        <v>129</v>
      </c>
      <c r="E299" s="233" t="s">
        <v>1</v>
      </c>
      <c r="F299" s="234" t="s">
        <v>398</v>
      </c>
      <c r="G299" s="232"/>
      <c r="H299" s="235">
        <v>38.399999999999999</v>
      </c>
      <c r="I299" s="236"/>
      <c r="J299" s="232"/>
      <c r="K299" s="232"/>
      <c r="L299" s="237"/>
      <c r="M299" s="238"/>
      <c r="N299" s="239"/>
      <c r="O299" s="239"/>
      <c r="P299" s="239"/>
      <c r="Q299" s="239"/>
      <c r="R299" s="239"/>
      <c r="S299" s="239"/>
      <c r="T299" s="24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1" t="s">
        <v>129</v>
      </c>
      <c r="AU299" s="241" t="s">
        <v>80</v>
      </c>
      <c r="AV299" s="13" t="s">
        <v>80</v>
      </c>
      <c r="AW299" s="13" t="s">
        <v>30</v>
      </c>
      <c r="AX299" s="13" t="s">
        <v>73</v>
      </c>
      <c r="AY299" s="241" t="s">
        <v>116</v>
      </c>
    </row>
    <row r="300" s="13" customFormat="1">
      <c r="A300" s="13"/>
      <c r="B300" s="231"/>
      <c r="C300" s="232"/>
      <c r="D300" s="224" t="s">
        <v>129</v>
      </c>
      <c r="E300" s="233" t="s">
        <v>1</v>
      </c>
      <c r="F300" s="234" t="s">
        <v>399</v>
      </c>
      <c r="G300" s="232"/>
      <c r="H300" s="235">
        <v>103.2</v>
      </c>
      <c r="I300" s="236"/>
      <c r="J300" s="232"/>
      <c r="K300" s="232"/>
      <c r="L300" s="237"/>
      <c r="M300" s="238"/>
      <c r="N300" s="239"/>
      <c r="O300" s="239"/>
      <c r="P300" s="239"/>
      <c r="Q300" s="239"/>
      <c r="R300" s="239"/>
      <c r="S300" s="239"/>
      <c r="T300" s="24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1" t="s">
        <v>129</v>
      </c>
      <c r="AU300" s="241" t="s">
        <v>80</v>
      </c>
      <c r="AV300" s="13" t="s">
        <v>80</v>
      </c>
      <c r="AW300" s="13" t="s">
        <v>30</v>
      </c>
      <c r="AX300" s="13" t="s">
        <v>73</v>
      </c>
      <c r="AY300" s="241" t="s">
        <v>116</v>
      </c>
    </row>
    <row r="301" s="15" customFormat="1">
      <c r="A301" s="15"/>
      <c r="B301" s="253"/>
      <c r="C301" s="254"/>
      <c r="D301" s="224" t="s">
        <v>129</v>
      </c>
      <c r="E301" s="255" t="s">
        <v>1</v>
      </c>
      <c r="F301" s="256" t="s">
        <v>400</v>
      </c>
      <c r="G301" s="254"/>
      <c r="H301" s="255" t="s">
        <v>1</v>
      </c>
      <c r="I301" s="257"/>
      <c r="J301" s="254"/>
      <c r="K301" s="254"/>
      <c r="L301" s="258"/>
      <c r="M301" s="259"/>
      <c r="N301" s="260"/>
      <c r="O301" s="260"/>
      <c r="P301" s="260"/>
      <c r="Q301" s="260"/>
      <c r="R301" s="260"/>
      <c r="S301" s="260"/>
      <c r="T301" s="261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2" t="s">
        <v>129</v>
      </c>
      <c r="AU301" s="262" t="s">
        <v>80</v>
      </c>
      <c r="AV301" s="15" t="s">
        <v>78</v>
      </c>
      <c r="AW301" s="15" t="s">
        <v>30</v>
      </c>
      <c r="AX301" s="15" t="s">
        <v>73</v>
      </c>
      <c r="AY301" s="262" t="s">
        <v>116</v>
      </c>
    </row>
    <row r="302" s="13" customFormat="1">
      <c r="A302" s="13"/>
      <c r="B302" s="231"/>
      <c r="C302" s="232"/>
      <c r="D302" s="224" t="s">
        <v>129</v>
      </c>
      <c r="E302" s="233" t="s">
        <v>1</v>
      </c>
      <c r="F302" s="234" t="s">
        <v>401</v>
      </c>
      <c r="G302" s="232"/>
      <c r="H302" s="235">
        <v>18</v>
      </c>
      <c r="I302" s="236"/>
      <c r="J302" s="232"/>
      <c r="K302" s="232"/>
      <c r="L302" s="237"/>
      <c r="M302" s="238"/>
      <c r="N302" s="239"/>
      <c r="O302" s="239"/>
      <c r="P302" s="239"/>
      <c r="Q302" s="239"/>
      <c r="R302" s="239"/>
      <c r="S302" s="239"/>
      <c r="T302" s="24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1" t="s">
        <v>129</v>
      </c>
      <c r="AU302" s="241" t="s">
        <v>80</v>
      </c>
      <c r="AV302" s="13" t="s">
        <v>80</v>
      </c>
      <c r="AW302" s="13" t="s">
        <v>30</v>
      </c>
      <c r="AX302" s="13" t="s">
        <v>73</v>
      </c>
      <c r="AY302" s="241" t="s">
        <v>116</v>
      </c>
    </row>
    <row r="303" s="13" customFormat="1">
      <c r="A303" s="13"/>
      <c r="B303" s="231"/>
      <c r="C303" s="232"/>
      <c r="D303" s="224" t="s">
        <v>129</v>
      </c>
      <c r="E303" s="233" t="s">
        <v>1</v>
      </c>
      <c r="F303" s="234" t="s">
        <v>402</v>
      </c>
      <c r="G303" s="232"/>
      <c r="H303" s="235">
        <v>20</v>
      </c>
      <c r="I303" s="236"/>
      <c r="J303" s="232"/>
      <c r="K303" s="232"/>
      <c r="L303" s="237"/>
      <c r="M303" s="238"/>
      <c r="N303" s="239"/>
      <c r="O303" s="239"/>
      <c r="P303" s="239"/>
      <c r="Q303" s="239"/>
      <c r="R303" s="239"/>
      <c r="S303" s="239"/>
      <c r="T303" s="24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1" t="s">
        <v>129</v>
      </c>
      <c r="AU303" s="241" t="s">
        <v>80</v>
      </c>
      <c r="AV303" s="13" t="s">
        <v>80</v>
      </c>
      <c r="AW303" s="13" t="s">
        <v>30</v>
      </c>
      <c r="AX303" s="13" t="s">
        <v>73</v>
      </c>
      <c r="AY303" s="241" t="s">
        <v>116</v>
      </c>
    </row>
    <row r="304" s="13" customFormat="1">
      <c r="A304" s="13"/>
      <c r="B304" s="231"/>
      <c r="C304" s="232"/>
      <c r="D304" s="224" t="s">
        <v>129</v>
      </c>
      <c r="E304" s="233" t="s">
        <v>1</v>
      </c>
      <c r="F304" s="234" t="s">
        <v>403</v>
      </c>
      <c r="G304" s="232"/>
      <c r="H304" s="235">
        <v>22</v>
      </c>
      <c r="I304" s="236"/>
      <c r="J304" s="232"/>
      <c r="K304" s="232"/>
      <c r="L304" s="237"/>
      <c r="M304" s="238"/>
      <c r="N304" s="239"/>
      <c r="O304" s="239"/>
      <c r="P304" s="239"/>
      <c r="Q304" s="239"/>
      <c r="R304" s="239"/>
      <c r="S304" s="239"/>
      <c r="T304" s="24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1" t="s">
        <v>129</v>
      </c>
      <c r="AU304" s="241" t="s">
        <v>80</v>
      </c>
      <c r="AV304" s="13" t="s">
        <v>80</v>
      </c>
      <c r="AW304" s="13" t="s">
        <v>30</v>
      </c>
      <c r="AX304" s="13" t="s">
        <v>73</v>
      </c>
      <c r="AY304" s="241" t="s">
        <v>116</v>
      </c>
    </row>
    <row r="305" s="14" customFormat="1">
      <c r="A305" s="14"/>
      <c r="B305" s="242"/>
      <c r="C305" s="243"/>
      <c r="D305" s="224" t="s">
        <v>129</v>
      </c>
      <c r="E305" s="244" t="s">
        <v>1</v>
      </c>
      <c r="F305" s="245" t="s">
        <v>131</v>
      </c>
      <c r="G305" s="243"/>
      <c r="H305" s="246">
        <v>543.20000000000005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2" t="s">
        <v>129</v>
      </c>
      <c r="AU305" s="252" t="s">
        <v>80</v>
      </c>
      <c r="AV305" s="14" t="s">
        <v>117</v>
      </c>
      <c r="AW305" s="14" t="s">
        <v>30</v>
      </c>
      <c r="AX305" s="14" t="s">
        <v>78</v>
      </c>
      <c r="AY305" s="252" t="s">
        <v>116</v>
      </c>
    </row>
    <row r="306" s="2" customFormat="1" ht="24.15" customHeight="1">
      <c r="A306" s="38"/>
      <c r="B306" s="39"/>
      <c r="C306" s="263" t="s">
        <v>404</v>
      </c>
      <c r="D306" s="263" t="s">
        <v>272</v>
      </c>
      <c r="E306" s="264" t="s">
        <v>405</v>
      </c>
      <c r="F306" s="265" t="s">
        <v>406</v>
      </c>
      <c r="G306" s="266" t="s">
        <v>122</v>
      </c>
      <c r="H306" s="267">
        <v>11.444000000000001</v>
      </c>
      <c r="I306" s="268"/>
      <c r="J306" s="269">
        <f>ROUND(I306*H306,2)</f>
        <v>0</v>
      </c>
      <c r="K306" s="265" t="s">
        <v>123</v>
      </c>
      <c r="L306" s="270"/>
      <c r="M306" s="271" t="s">
        <v>1</v>
      </c>
      <c r="N306" s="272" t="s">
        <v>38</v>
      </c>
      <c r="O306" s="91"/>
      <c r="P306" s="220">
        <f>O306*H306</f>
        <v>0</v>
      </c>
      <c r="Q306" s="220">
        <v>0.44</v>
      </c>
      <c r="R306" s="220">
        <f>Q306*H306</f>
        <v>5.0353600000000007</v>
      </c>
      <c r="S306" s="220">
        <v>0</v>
      </c>
      <c r="T306" s="221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2" t="s">
        <v>339</v>
      </c>
      <c r="AT306" s="222" t="s">
        <v>272</v>
      </c>
      <c r="AU306" s="222" t="s">
        <v>80</v>
      </c>
      <c r="AY306" s="17" t="s">
        <v>116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17" t="s">
        <v>78</v>
      </c>
      <c r="BK306" s="223">
        <f>ROUND(I306*H306,2)</f>
        <v>0</v>
      </c>
      <c r="BL306" s="17" t="s">
        <v>229</v>
      </c>
      <c r="BM306" s="222" t="s">
        <v>407</v>
      </c>
    </row>
    <row r="307" s="2" customFormat="1">
      <c r="A307" s="38"/>
      <c r="B307" s="39"/>
      <c r="C307" s="40"/>
      <c r="D307" s="224" t="s">
        <v>125</v>
      </c>
      <c r="E307" s="40"/>
      <c r="F307" s="225" t="s">
        <v>406</v>
      </c>
      <c r="G307" s="40"/>
      <c r="H307" s="40"/>
      <c r="I307" s="226"/>
      <c r="J307" s="40"/>
      <c r="K307" s="40"/>
      <c r="L307" s="44"/>
      <c r="M307" s="227"/>
      <c r="N307" s="228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125</v>
      </c>
      <c r="AU307" s="17" t="s">
        <v>80</v>
      </c>
    </row>
    <row r="308" s="15" customFormat="1">
      <c r="A308" s="15"/>
      <c r="B308" s="253"/>
      <c r="C308" s="254"/>
      <c r="D308" s="224" t="s">
        <v>129</v>
      </c>
      <c r="E308" s="255" t="s">
        <v>1</v>
      </c>
      <c r="F308" s="256" t="s">
        <v>408</v>
      </c>
      <c r="G308" s="254"/>
      <c r="H308" s="255" t="s">
        <v>1</v>
      </c>
      <c r="I308" s="257"/>
      <c r="J308" s="254"/>
      <c r="K308" s="254"/>
      <c r="L308" s="258"/>
      <c r="M308" s="259"/>
      <c r="N308" s="260"/>
      <c r="O308" s="260"/>
      <c r="P308" s="260"/>
      <c r="Q308" s="260"/>
      <c r="R308" s="260"/>
      <c r="S308" s="260"/>
      <c r="T308" s="261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2" t="s">
        <v>129</v>
      </c>
      <c r="AU308" s="262" t="s">
        <v>80</v>
      </c>
      <c r="AV308" s="15" t="s">
        <v>78</v>
      </c>
      <c r="AW308" s="15" t="s">
        <v>30</v>
      </c>
      <c r="AX308" s="15" t="s">
        <v>73</v>
      </c>
      <c r="AY308" s="262" t="s">
        <v>116</v>
      </c>
    </row>
    <row r="309" s="15" customFormat="1">
      <c r="A309" s="15"/>
      <c r="B309" s="253"/>
      <c r="C309" s="254"/>
      <c r="D309" s="224" t="s">
        <v>129</v>
      </c>
      <c r="E309" s="255" t="s">
        <v>1</v>
      </c>
      <c r="F309" s="256" t="s">
        <v>394</v>
      </c>
      <c r="G309" s="254"/>
      <c r="H309" s="255" t="s">
        <v>1</v>
      </c>
      <c r="I309" s="257"/>
      <c r="J309" s="254"/>
      <c r="K309" s="254"/>
      <c r="L309" s="258"/>
      <c r="M309" s="259"/>
      <c r="N309" s="260"/>
      <c r="O309" s="260"/>
      <c r="P309" s="260"/>
      <c r="Q309" s="260"/>
      <c r="R309" s="260"/>
      <c r="S309" s="260"/>
      <c r="T309" s="261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2" t="s">
        <v>129</v>
      </c>
      <c r="AU309" s="262" t="s">
        <v>80</v>
      </c>
      <c r="AV309" s="15" t="s">
        <v>78</v>
      </c>
      <c r="AW309" s="15" t="s">
        <v>30</v>
      </c>
      <c r="AX309" s="15" t="s">
        <v>73</v>
      </c>
      <c r="AY309" s="262" t="s">
        <v>116</v>
      </c>
    </row>
    <row r="310" s="13" customFormat="1">
      <c r="A310" s="13"/>
      <c r="B310" s="231"/>
      <c r="C310" s="232"/>
      <c r="D310" s="224" t="s">
        <v>129</v>
      </c>
      <c r="E310" s="233" t="s">
        <v>1</v>
      </c>
      <c r="F310" s="234" t="s">
        <v>409</v>
      </c>
      <c r="G310" s="232"/>
      <c r="H310" s="235">
        <v>0.77300000000000002</v>
      </c>
      <c r="I310" s="236"/>
      <c r="J310" s="232"/>
      <c r="K310" s="232"/>
      <c r="L310" s="237"/>
      <c r="M310" s="238"/>
      <c r="N310" s="239"/>
      <c r="O310" s="239"/>
      <c r="P310" s="239"/>
      <c r="Q310" s="239"/>
      <c r="R310" s="239"/>
      <c r="S310" s="239"/>
      <c r="T310" s="240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1" t="s">
        <v>129</v>
      </c>
      <c r="AU310" s="241" t="s">
        <v>80</v>
      </c>
      <c r="AV310" s="13" t="s">
        <v>80</v>
      </c>
      <c r="AW310" s="13" t="s">
        <v>30</v>
      </c>
      <c r="AX310" s="13" t="s">
        <v>73</v>
      </c>
      <c r="AY310" s="241" t="s">
        <v>116</v>
      </c>
    </row>
    <row r="311" s="13" customFormat="1">
      <c r="A311" s="13"/>
      <c r="B311" s="231"/>
      <c r="C311" s="232"/>
      <c r="D311" s="224" t="s">
        <v>129</v>
      </c>
      <c r="E311" s="233" t="s">
        <v>1</v>
      </c>
      <c r="F311" s="234" t="s">
        <v>410</v>
      </c>
      <c r="G311" s="232"/>
      <c r="H311" s="235">
        <v>7.0839999999999996</v>
      </c>
      <c r="I311" s="236"/>
      <c r="J311" s="232"/>
      <c r="K311" s="232"/>
      <c r="L311" s="237"/>
      <c r="M311" s="238"/>
      <c r="N311" s="239"/>
      <c r="O311" s="239"/>
      <c r="P311" s="239"/>
      <c r="Q311" s="239"/>
      <c r="R311" s="239"/>
      <c r="S311" s="239"/>
      <c r="T311" s="24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1" t="s">
        <v>129</v>
      </c>
      <c r="AU311" s="241" t="s">
        <v>80</v>
      </c>
      <c r="AV311" s="13" t="s">
        <v>80</v>
      </c>
      <c r="AW311" s="13" t="s">
        <v>30</v>
      </c>
      <c r="AX311" s="13" t="s">
        <v>73</v>
      </c>
      <c r="AY311" s="241" t="s">
        <v>116</v>
      </c>
    </row>
    <row r="312" s="15" customFormat="1">
      <c r="A312" s="15"/>
      <c r="B312" s="253"/>
      <c r="C312" s="254"/>
      <c r="D312" s="224" t="s">
        <v>129</v>
      </c>
      <c r="E312" s="255" t="s">
        <v>1</v>
      </c>
      <c r="F312" s="256" t="s">
        <v>397</v>
      </c>
      <c r="G312" s="254"/>
      <c r="H312" s="255" t="s">
        <v>1</v>
      </c>
      <c r="I312" s="257"/>
      <c r="J312" s="254"/>
      <c r="K312" s="254"/>
      <c r="L312" s="258"/>
      <c r="M312" s="259"/>
      <c r="N312" s="260"/>
      <c r="O312" s="260"/>
      <c r="P312" s="260"/>
      <c r="Q312" s="260"/>
      <c r="R312" s="260"/>
      <c r="S312" s="260"/>
      <c r="T312" s="261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2" t="s">
        <v>129</v>
      </c>
      <c r="AU312" s="262" t="s">
        <v>80</v>
      </c>
      <c r="AV312" s="15" t="s">
        <v>78</v>
      </c>
      <c r="AW312" s="15" t="s">
        <v>30</v>
      </c>
      <c r="AX312" s="15" t="s">
        <v>73</v>
      </c>
      <c r="AY312" s="262" t="s">
        <v>116</v>
      </c>
    </row>
    <row r="313" s="13" customFormat="1">
      <c r="A313" s="13"/>
      <c r="B313" s="231"/>
      <c r="C313" s="232"/>
      <c r="D313" s="224" t="s">
        <v>129</v>
      </c>
      <c r="E313" s="233" t="s">
        <v>1</v>
      </c>
      <c r="F313" s="234" t="s">
        <v>411</v>
      </c>
      <c r="G313" s="232"/>
      <c r="H313" s="235">
        <v>0.63600000000000001</v>
      </c>
      <c r="I313" s="236"/>
      <c r="J313" s="232"/>
      <c r="K313" s="232"/>
      <c r="L313" s="237"/>
      <c r="M313" s="238"/>
      <c r="N313" s="239"/>
      <c r="O313" s="239"/>
      <c r="P313" s="239"/>
      <c r="Q313" s="239"/>
      <c r="R313" s="239"/>
      <c r="S313" s="239"/>
      <c r="T313" s="24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1" t="s">
        <v>129</v>
      </c>
      <c r="AU313" s="241" t="s">
        <v>80</v>
      </c>
      <c r="AV313" s="13" t="s">
        <v>80</v>
      </c>
      <c r="AW313" s="13" t="s">
        <v>30</v>
      </c>
      <c r="AX313" s="13" t="s">
        <v>73</v>
      </c>
      <c r="AY313" s="241" t="s">
        <v>116</v>
      </c>
    </row>
    <row r="314" s="13" customFormat="1">
      <c r="A314" s="13"/>
      <c r="B314" s="231"/>
      <c r="C314" s="232"/>
      <c r="D314" s="224" t="s">
        <v>129</v>
      </c>
      <c r="E314" s="233" t="s">
        <v>1</v>
      </c>
      <c r="F314" s="234" t="s">
        <v>412</v>
      </c>
      <c r="G314" s="232"/>
      <c r="H314" s="235">
        <v>1.7090000000000001</v>
      </c>
      <c r="I314" s="236"/>
      <c r="J314" s="232"/>
      <c r="K314" s="232"/>
      <c r="L314" s="237"/>
      <c r="M314" s="238"/>
      <c r="N314" s="239"/>
      <c r="O314" s="239"/>
      <c r="P314" s="239"/>
      <c r="Q314" s="239"/>
      <c r="R314" s="239"/>
      <c r="S314" s="239"/>
      <c r="T314" s="24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1" t="s">
        <v>129</v>
      </c>
      <c r="AU314" s="241" t="s">
        <v>80</v>
      </c>
      <c r="AV314" s="13" t="s">
        <v>80</v>
      </c>
      <c r="AW314" s="13" t="s">
        <v>30</v>
      </c>
      <c r="AX314" s="13" t="s">
        <v>73</v>
      </c>
      <c r="AY314" s="241" t="s">
        <v>116</v>
      </c>
    </row>
    <row r="315" s="15" customFormat="1">
      <c r="A315" s="15"/>
      <c r="B315" s="253"/>
      <c r="C315" s="254"/>
      <c r="D315" s="224" t="s">
        <v>129</v>
      </c>
      <c r="E315" s="255" t="s">
        <v>1</v>
      </c>
      <c r="F315" s="256" t="s">
        <v>400</v>
      </c>
      <c r="G315" s="254"/>
      <c r="H315" s="255" t="s">
        <v>1</v>
      </c>
      <c r="I315" s="257"/>
      <c r="J315" s="254"/>
      <c r="K315" s="254"/>
      <c r="L315" s="258"/>
      <c r="M315" s="259"/>
      <c r="N315" s="260"/>
      <c r="O315" s="260"/>
      <c r="P315" s="260"/>
      <c r="Q315" s="260"/>
      <c r="R315" s="260"/>
      <c r="S315" s="260"/>
      <c r="T315" s="261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2" t="s">
        <v>129</v>
      </c>
      <c r="AU315" s="262" t="s">
        <v>80</v>
      </c>
      <c r="AV315" s="15" t="s">
        <v>78</v>
      </c>
      <c r="AW315" s="15" t="s">
        <v>30</v>
      </c>
      <c r="AX315" s="15" t="s">
        <v>73</v>
      </c>
      <c r="AY315" s="262" t="s">
        <v>116</v>
      </c>
    </row>
    <row r="316" s="13" customFormat="1">
      <c r="A316" s="13"/>
      <c r="B316" s="231"/>
      <c r="C316" s="232"/>
      <c r="D316" s="224" t="s">
        <v>129</v>
      </c>
      <c r="E316" s="233" t="s">
        <v>1</v>
      </c>
      <c r="F316" s="234" t="s">
        <v>413</v>
      </c>
      <c r="G316" s="232"/>
      <c r="H316" s="235">
        <v>0.373</v>
      </c>
      <c r="I316" s="236"/>
      <c r="J316" s="232"/>
      <c r="K316" s="232"/>
      <c r="L316" s="237"/>
      <c r="M316" s="238"/>
      <c r="N316" s="239"/>
      <c r="O316" s="239"/>
      <c r="P316" s="239"/>
      <c r="Q316" s="239"/>
      <c r="R316" s="239"/>
      <c r="S316" s="239"/>
      <c r="T316" s="24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1" t="s">
        <v>129</v>
      </c>
      <c r="AU316" s="241" t="s">
        <v>80</v>
      </c>
      <c r="AV316" s="13" t="s">
        <v>80</v>
      </c>
      <c r="AW316" s="13" t="s">
        <v>30</v>
      </c>
      <c r="AX316" s="13" t="s">
        <v>73</v>
      </c>
      <c r="AY316" s="241" t="s">
        <v>116</v>
      </c>
    </row>
    <row r="317" s="13" customFormat="1">
      <c r="A317" s="13"/>
      <c r="B317" s="231"/>
      <c r="C317" s="232"/>
      <c r="D317" s="224" t="s">
        <v>129</v>
      </c>
      <c r="E317" s="233" t="s">
        <v>1</v>
      </c>
      <c r="F317" s="234" t="s">
        <v>414</v>
      </c>
      <c r="G317" s="232"/>
      <c r="H317" s="235">
        <v>0.41399999999999998</v>
      </c>
      <c r="I317" s="236"/>
      <c r="J317" s="232"/>
      <c r="K317" s="232"/>
      <c r="L317" s="237"/>
      <c r="M317" s="238"/>
      <c r="N317" s="239"/>
      <c r="O317" s="239"/>
      <c r="P317" s="239"/>
      <c r="Q317" s="239"/>
      <c r="R317" s="239"/>
      <c r="S317" s="239"/>
      <c r="T317" s="24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1" t="s">
        <v>129</v>
      </c>
      <c r="AU317" s="241" t="s">
        <v>80</v>
      </c>
      <c r="AV317" s="13" t="s">
        <v>80</v>
      </c>
      <c r="AW317" s="13" t="s">
        <v>30</v>
      </c>
      <c r="AX317" s="13" t="s">
        <v>73</v>
      </c>
      <c r="AY317" s="241" t="s">
        <v>116</v>
      </c>
    </row>
    <row r="318" s="13" customFormat="1">
      <c r="A318" s="13"/>
      <c r="B318" s="231"/>
      <c r="C318" s="232"/>
      <c r="D318" s="224" t="s">
        <v>129</v>
      </c>
      <c r="E318" s="233" t="s">
        <v>1</v>
      </c>
      <c r="F318" s="234" t="s">
        <v>415</v>
      </c>
      <c r="G318" s="232"/>
      <c r="H318" s="235">
        <v>0.45500000000000002</v>
      </c>
      <c r="I318" s="236"/>
      <c r="J318" s="232"/>
      <c r="K318" s="232"/>
      <c r="L318" s="237"/>
      <c r="M318" s="238"/>
      <c r="N318" s="239"/>
      <c r="O318" s="239"/>
      <c r="P318" s="239"/>
      <c r="Q318" s="239"/>
      <c r="R318" s="239"/>
      <c r="S318" s="239"/>
      <c r="T318" s="24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1" t="s">
        <v>129</v>
      </c>
      <c r="AU318" s="241" t="s">
        <v>80</v>
      </c>
      <c r="AV318" s="13" t="s">
        <v>80</v>
      </c>
      <c r="AW318" s="13" t="s">
        <v>30</v>
      </c>
      <c r="AX318" s="13" t="s">
        <v>73</v>
      </c>
      <c r="AY318" s="241" t="s">
        <v>116</v>
      </c>
    </row>
    <row r="319" s="14" customFormat="1">
      <c r="A319" s="14"/>
      <c r="B319" s="242"/>
      <c r="C319" s="243"/>
      <c r="D319" s="224" t="s">
        <v>129</v>
      </c>
      <c r="E319" s="244" t="s">
        <v>1</v>
      </c>
      <c r="F319" s="245" t="s">
        <v>131</v>
      </c>
      <c r="G319" s="243"/>
      <c r="H319" s="246">
        <v>11.444000000000001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2" t="s">
        <v>129</v>
      </c>
      <c r="AU319" s="252" t="s">
        <v>80</v>
      </c>
      <c r="AV319" s="14" t="s">
        <v>117</v>
      </c>
      <c r="AW319" s="14" t="s">
        <v>30</v>
      </c>
      <c r="AX319" s="14" t="s">
        <v>78</v>
      </c>
      <c r="AY319" s="252" t="s">
        <v>116</v>
      </c>
    </row>
    <row r="320" s="2" customFormat="1" ht="37.8" customHeight="1">
      <c r="A320" s="38"/>
      <c r="B320" s="39"/>
      <c r="C320" s="211" t="s">
        <v>416</v>
      </c>
      <c r="D320" s="211" t="s">
        <v>119</v>
      </c>
      <c r="E320" s="212" t="s">
        <v>417</v>
      </c>
      <c r="F320" s="213" t="s">
        <v>418</v>
      </c>
      <c r="G320" s="214" t="s">
        <v>377</v>
      </c>
      <c r="H320" s="215">
        <v>44.799999999999997</v>
      </c>
      <c r="I320" s="216"/>
      <c r="J320" s="217">
        <f>ROUND(I320*H320,2)</f>
        <v>0</v>
      </c>
      <c r="K320" s="213" t="s">
        <v>123</v>
      </c>
      <c r="L320" s="44"/>
      <c r="M320" s="218" t="s">
        <v>1</v>
      </c>
      <c r="N320" s="219" t="s">
        <v>38</v>
      </c>
      <c r="O320" s="91"/>
      <c r="P320" s="220">
        <f>O320*H320</f>
        <v>0</v>
      </c>
      <c r="Q320" s="220">
        <v>0</v>
      </c>
      <c r="R320" s="220">
        <f>Q320*H320</f>
        <v>0</v>
      </c>
      <c r="S320" s="220">
        <v>0</v>
      </c>
      <c r="T320" s="221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2" t="s">
        <v>229</v>
      </c>
      <c r="AT320" s="222" t="s">
        <v>119</v>
      </c>
      <c r="AU320" s="222" t="s">
        <v>80</v>
      </c>
      <c r="AY320" s="17" t="s">
        <v>116</v>
      </c>
      <c r="BE320" s="223">
        <f>IF(N320="základní",J320,0)</f>
        <v>0</v>
      </c>
      <c r="BF320" s="223">
        <f>IF(N320="snížená",J320,0)</f>
        <v>0</v>
      </c>
      <c r="BG320" s="223">
        <f>IF(N320="zákl. přenesená",J320,0)</f>
        <v>0</v>
      </c>
      <c r="BH320" s="223">
        <f>IF(N320="sníž. přenesená",J320,0)</f>
        <v>0</v>
      </c>
      <c r="BI320" s="223">
        <f>IF(N320="nulová",J320,0)</f>
        <v>0</v>
      </c>
      <c r="BJ320" s="17" t="s">
        <v>78</v>
      </c>
      <c r="BK320" s="223">
        <f>ROUND(I320*H320,2)</f>
        <v>0</v>
      </c>
      <c r="BL320" s="17" t="s">
        <v>229</v>
      </c>
      <c r="BM320" s="222" t="s">
        <v>419</v>
      </c>
    </row>
    <row r="321" s="2" customFormat="1">
      <c r="A321" s="38"/>
      <c r="B321" s="39"/>
      <c r="C321" s="40"/>
      <c r="D321" s="224" t="s">
        <v>125</v>
      </c>
      <c r="E321" s="40"/>
      <c r="F321" s="225" t="s">
        <v>420</v>
      </c>
      <c r="G321" s="40"/>
      <c r="H321" s="40"/>
      <c r="I321" s="226"/>
      <c r="J321" s="40"/>
      <c r="K321" s="40"/>
      <c r="L321" s="44"/>
      <c r="M321" s="227"/>
      <c r="N321" s="228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125</v>
      </c>
      <c r="AU321" s="17" t="s">
        <v>80</v>
      </c>
    </row>
    <row r="322" s="2" customFormat="1">
      <c r="A322" s="38"/>
      <c r="B322" s="39"/>
      <c r="C322" s="40"/>
      <c r="D322" s="229" t="s">
        <v>127</v>
      </c>
      <c r="E322" s="40"/>
      <c r="F322" s="230" t="s">
        <v>421</v>
      </c>
      <c r="G322" s="40"/>
      <c r="H322" s="40"/>
      <c r="I322" s="226"/>
      <c r="J322" s="40"/>
      <c r="K322" s="40"/>
      <c r="L322" s="44"/>
      <c r="M322" s="227"/>
      <c r="N322" s="228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127</v>
      </c>
      <c r="AU322" s="17" t="s">
        <v>80</v>
      </c>
    </row>
    <row r="323" s="15" customFormat="1">
      <c r="A323" s="15"/>
      <c r="B323" s="253"/>
      <c r="C323" s="254"/>
      <c r="D323" s="224" t="s">
        <v>129</v>
      </c>
      <c r="E323" s="255" t="s">
        <v>1</v>
      </c>
      <c r="F323" s="256" t="s">
        <v>422</v>
      </c>
      <c r="G323" s="254"/>
      <c r="H323" s="255" t="s">
        <v>1</v>
      </c>
      <c r="I323" s="257"/>
      <c r="J323" s="254"/>
      <c r="K323" s="254"/>
      <c r="L323" s="258"/>
      <c r="M323" s="259"/>
      <c r="N323" s="260"/>
      <c r="O323" s="260"/>
      <c r="P323" s="260"/>
      <c r="Q323" s="260"/>
      <c r="R323" s="260"/>
      <c r="S323" s="260"/>
      <c r="T323" s="261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2" t="s">
        <v>129</v>
      </c>
      <c r="AU323" s="262" t="s">
        <v>80</v>
      </c>
      <c r="AV323" s="15" t="s">
        <v>78</v>
      </c>
      <c r="AW323" s="15" t="s">
        <v>30</v>
      </c>
      <c r="AX323" s="15" t="s">
        <v>73</v>
      </c>
      <c r="AY323" s="262" t="s">
        <v>116</v>
      </c>
    </row>
    <row r="324" s="13" customFormat="1">
      <c r="A324" s="13"/>
      <c r="B324" s="231"/>
      <c r="C324" s="232"/>
      <c r="D324" s="224" t="s">
        <v>129</v>
      </c>
      <c r="E324" s="233" t="s">
        <v>1</v>
      </c>
      <c r="F324" s="234" t="s">
        <v>423</v>
      </c>
      <c r="G324" s="232"/>
      <c r="H324" s="235">
        <v>6.5999999999999996</v>
      </c>
      <c r="I324" s="236"/>
      <c r="J324" s="232"/>
      <c r="K324" s="232"/>
      <c r="L324" s="237"/>
      <c r="M324" s="238"/>
      <c r="N324" s="239"/>
      <c r="O324" s="239"/>
      <c r="P324" s="239"/>
      <c r="Q324" s="239"/>
      <c r="R324" s="239"/>
      <c r="S324" s="239"/>
      <c r="T324" s="24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1" t="s">
        <v>129</v>
      </c>
      <c r="AU324" s="241" t="s">
        <v>80</v>
      </c>
      <c r="AV324" s="13" t="s">
        <v>80</v>
      </c>
      <c r="AW324" s="13" t="s">
        <v>30</v>
      </c>
      <c r="AX324" s="13" t="s">
        <v>73</v>
      </c>
      <c r="AY324" s="241" t="s">
        <v>116</v>
      </c>
    </row>
    <row r="325" s="13" customFormat="1">
      <c r="A325" s="13"/>
      <c r="B325" s="231"/>
      <c r="C325" s="232"/>
      <c r="D325" s="224" t="s">
        <v>129</v>
      </c>
      <c r="E325" s="233" t="s">
        <v>1</v>
      </c>
      <c r="F325" s="234" t="s">
        <v>424</v>
      </c>
      <c r="G325" s="232"/>
      <c r="H325" s="235">
        <v>8.8000000000000007</v>
      </c>
      <c r="I325" s="236"/>
      <c r="J325" s="232"/>
      <c r="K325" s="232"/>
      <c r="L325" s="237"/>
      <c r="M325" s="238"/>
      <c r="N325" s="239"/>
      <c r="O325" s="239"/>
      <c r="P325" s="239"/>
      <c r="Q325" s="239"/>
      <c r="R325" s="239"/>
      <c r="S325" s="239"/>
      <c r="T325" s="24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1" t="s">
        <v>129</v>
      </c>
      <c r="AU325" s="241" t="s">
        <v>80</v>
      </c>
      <c r="AV325" s="13" t="s">
        <v>80</v>
      </c>
      <c r="AW325" s="13" t="s">
        <v>30</v>
      </c>
      <c r="AX325" s="13" t="s">
        <v>73</v>
      </c>
      <c r="AY325" s="241" t="s">
        <v>116</v>
      </c>
    </row>
    <row r="326" s="15" customFormat="1">
      <c r="A326" s="15"/>
      <c r="B326" s="253"/>
      <c r="C326" s="254"/>
      <c r="D326" s="224" t="s">
        <v>129</v>
      </c>
      <c r="E326" s="255" t="s">
        <v>1</v>
      </c>
      <c r="F326" s="256" t="s">
        <v>425</v>
      </c>
      <c r="G326" s="254"/>
      <c r="H326" s="255" t="s">
        <v>1</v>
      </c>
      <c r="I326" s="257"/>
      <c r="J326" s="254"/>
      <c r="K326" s="254"/>
      <c r="L326" s="258"/>
      <c r="M326" s="259"/>
      <c r="N326" s="260"/>
      <c r="O326" s="260"/>
      <c r="P326" s="260"/>
      <c r="Q326" s="260"/>
      <c r="R326" s="260"/>
      <c r="S326" s="260"/>
      <c r="T326" s="261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2" t="s">
        <v>129</v>
      </c>
      <c r="AU326" s="262" t="s">
        <v>80</v>
      </c>
      <c r="AV326" s="15" t="s">
        <v>78</v>
      </c>
      <c r="AW326" s="15" t="s">
        <v>30</v>
      </c>
      <c r="AX326" s="15" t="s">
        <v>73</v>
      </c>
      <c r="AY326" s="262" t="s">
        <v>116</v>
      </c>
    </row>
    <row r="327" s="13" customFormat="1">
      <c r="A327" s="13"/>
      <c r="B327" s="231"/>
      <c r="C327" s="232"/>
      <c r="D327" s="224" t="s">
        <v>129</v>
      </c>
      <c r="E327" s="233" t="s">
        <v>1</v>
      </c>
      <c r="F327" s="234" t="s">
        <v>426</v>
      </c>
      <c r="G327" s="232"/>
      <c r="H327" s="235">
        <v>22.5</v>
      </c>
      <c r="I327" s="236"/>
      <c r="J327" s="232"/>
      <c r="K327" s="232"/>
      <c r="L327" s="237"/>
      <c r="M327" s="238"/>
      <c r="N327" s="239"/>
      <c r="O327" s="239"/>
      <c r="P327" s="239"/>
      <c r="Q327" s="239"/>
      <c r="R327" s="239"/>
      <c r="S327" s="239"/>
      <c r="T327" s="24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1" t="s">
        <v>129</v>
      </c>
      <c r="AU327" s="241" t="s">
        <v>80</v>
      </c>
      <c r="AV327" s="13" t="s">
        <v>80</v>
      </c>
      <c r="AW327" s="13" t="s">
        <v>30</v>
      </c>
      <c r="AX327" s="13" t="s">
        <v>73</v>
      </c>
      <c r="AY327" s="241" t="s">
        <v>116</v>
      </c>
    </row>
    <row r="328" s="15" customFormat="1">
      <c r="A328" s="15"/>
      <c r="B328" s="253"/>
      <c r="C328" s="254"/>
      <c r="D328" s="224" t="s">
        <v>129</v>
      </c>
      <c r="E328" s="255" t="s">
        <v>1</v>
      </c>
      <c r="F328" s="256" t="s">
        <v>427</v>
      </c>
      <c r="G328" s="254"/>
      <c r="H328" s="255" t="s">
        <v>1</v>
      </c>
      <c r="I328" s="257"/>
      <c r="J328" s="254"/>
      <c r="K328" s="254"/>
      <c r="L328" s="258"/>
      <c r="M328" s="259"/>
      <c r="N328" s="260"/>
      <c r="O328" s="260"/>
      <c r="P328" s="260"/>
      <c r="Q328" s="260"/>
      <c r="R328" s="260"/>
      <c r="S328" s="260"/>
      <c r="T328" s="261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2" t="s">
        <v>129</v>
      </c>
      <c r="AU328" s="262" t="s">
        <v>80</v>
      </c>
      <c r="AV328" s="15" t="s">
        <v>78</v>
      </c>
      <c r="AW328" s="15" t="s">
        <v>30</v>
      </c>
      <c r="AX328" s="15" t="s">
        <v>73</v>
      </c>
      <c r="AY328" s="262" t="s">
        <v>116</v>
      </c>
    </row>
    <row r="329" s="13" customFormat="1">
      <c r="A329" s="13"/>
      <c r="B329" s="231"/>
      <c r="C329" s="232"/>
      <c r="D329" s="224" t="s">
        <v>129</v>
      </c>
      <c r="E329" s="233" t="s">
        <v>1</v>
      </c>
      <c r="F329" s="234" t="s">
        <v>428</v>
      </c>
      <c r="G329" s="232"/>
      <c r="H329" s="235">
        <v>2.7000000000000002</v>
      </c>
      <c r="I329" s="236"/>
      <c r="J329" s="232"/>
      <c r="K329" s="232"/>
      <c r="L329" s="237"/>
      <c r="M329" s="238"/>
      <c r="N329" s="239"/>
      <c r="O329" s="239"/>
      <c r="P329" s="239"/>
      <c r="Q329" s="239"/>
      <c r="R329" s="239"/>
      <c r="S329" s="239"/>
      <c r="T329" s="240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1" t="s">
        <v>129</v>
      </c>
      <c r="AU329" s="241" t="s">
        <v>80</v>
      </c>
      <c r="AV329" s="13" t="s">
        <v>80</v>
      </c>
      <c r="AW329" s="13" t="s">
        <v>30</v>
      </c>
      <c r="AX329" s="13" t="s">
        <v>73</v>
      </c>
      <c r="AY329" s="241" t="s">
        <v>116</v>
      </c>
    </row>
    <row r="330" s="15" customFormat="1">
      <c r="A330" s="15"/>
      <c r="B330" s="253"/>
      <c r="C330" s="254"/>
      <c r="D330" s="224" t="s">
        <v>129</v>
      </c>
      <c r="E330" s="255" t="s">
        <v>1</v>
      </c>
      <c r="F330" s="256" t="s">
        <v>429</v>
      </c>
      <c r="G330" s="254"/>
      <c r="H330" s="255" t="s">
        <v>1</v>
      </c>
      <c r="I330" s="257"/>
      <c r="J330" s="254"/>
      <c r="K330" s="254"/>
      <c r="L330" s="258"/>
      <c r="M330" s="259"/>
      <c r="N330" s="260"/>
      <c r="O330" s="260"/>
      <c r="P330" s="260"/>
      <c r="Q330" s="260"/>
      <c r="R330" s="260"/>
      <c r="S330" s="260"/>
      <c r="T330" s="261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2" t="s">
        <v>129</v>
      </c>
      <c r="AU330" s="262" t="s">
        <v>80</v>
      </c>
      <c r="AV330" s="15" t="s">
        <v>78</v>
      </c>
      <c r="AW330" s="15" t="s">
        <v>30</v>
      </c>
      <c r="AX330" s="15" t="s">
        <v>73</v>
      </c>
      <c r="AY330" s="262" t="s">
        <v>116</v>
      </c>
    </row>
    <row r="331" s="13" customFormat="1">
      <c r="A331" s="13"/>
      <c r="B331" s="231"/>
      <c r="C331" s="232"/>
      <c r="D331" s="224" t="s">
        <v>129</v>
      </c>
      <c r="E331" s="233" t="s">
        <v>1</v>
      </c>
      <c r="F331" s="234" t="s">
        <v>430</v>
      </c>
      <c r="G331" s="232"/>
      <c r="H331" s="235">
        <v>4.2000000000000002</v>
      </c>
      <c r="I331" s="236"/>
      <c r="J331" s="232"/>
      <c r="K331" s="232"/>
      <c r="L331" s="237"/>
      <c r="M331" s="238"/>
      <c r="N331" s="239"/>
      <c r="O331" s="239"/>
      <c r="P331" s="239"/>
      <c r="Q331" s="239"/>
      <c r="R331" s="239"/>
      <c r="S331" s="239"/>
      <c r="T331" s="24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1" t="s">
        <v>129</v>
      </c>
      <c r="AU331" s="241" t="s">
        <v>80</v>
      </c>
      <c r="AV331" s="13" t="s">
        <v>80</v>
      </c>
      <c r="AW331" s="13" t="s">
        <v>30</v>
      </c>
      <c r="AX331" s="13" t="s">
        <v>73</v>
      </c>
      <c r="AY331" s="241" t="s">
        <v>116</v>
      </c>
    </row>
    <row r="332" s="14" customFormat="1">
      <c r="A332" s="14"/>
      <c r="B332" s="242"/>
      <c r="C332" s="243"/>
      <c r="D332" s="224" t="s">
        <v>129</v>
      </c>
      <c r="E332" s="244" t="s">
        <v>1</v>
      </c>
      <c r="F332" s="245" t="s">
        <v>131</v>
      </c>
      <c r="G332" s="243"/>
      <c r="H332" s="246">
        <v>44.799999999999997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2" t="s">
        <v>129</v>
      </c>
      <c r="AU332" s="252" t="s">
        <v>80</v>
      </c>
      <c r="AV332" s="14" t="s">
        <v>117</v>
      </c>
      <c r="AW332" s="14" t="s">
        <v>30</v>
      </c>
      <c r="AX332" s="14" t="s">
        <v>78</v>
      </c>
      <c r="AY332" s="252" t="s">
        <v>116</v>
      </c>
    </row>
    <row r="333" s="2" customFormat="1" ht="24.15" customHeight="1">
      <c r="A333" s="38"/>
      <c r="B333" s="39"/>
      <c r="C333" s="263" t="s">
        <v>431</v>
      </c>
      <c r="D333" s="263" t="s">
        <v>272</v>
      </c>
      <c r="E333" s="264" t="s">
        <v>432</v>
      </c>
      <c r="F333" s="265" t="s">
        <v>433</v>
      </c>
      <c r="G333" s="266" t="s">
        <v>122</v>
      </c>
      <c r="H333" s="267">
        <v>1.4430000000000001</v>
      </c>
      <c r="I333" s="268"/>
      <c r="J333" s="269">
        <f>ROUND(I333*H333,2)</f>
        <v>0</v>
      </c>
      <c r="K333" s="265" t="s">
        <v>123</v>
      </c>
      <c r="L333" s="270"/>
      <c r="M333" s="271" t="s">
        <v>1</v>
      </c>
      <c r="N333" s="272" t="s">
        <v>38</v>
      </c>
      <c r="O333" s="91"/>
      <c r="P333" s="220">
        <f>O333*H333</f>
        <v>0</v>
      </c>
      <c r="Q333" s="220">
        <v>0.44</v>
      </c>
      <c r="R333" s="220">
        <f>Q333*H333</f>
        <v>0.63492000000000004</v>
      </c>
      <c r="S333" s="220">
        <v>0</v>
      </c>
      <c r="T333" s="221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2" t="s">
        <v>339</v>
      </c>
      <c r="AT333" s="222" t="s">
        <v>272</v>
      </c>
      <c r="AU333" s="222" t="s">
        <v>80</v>
      </c>
      <c r="AY333" s="17" t="s">
        <v>116</v>
      </c>
      <c r="BE333" s="223">
        <f>IF(N333="základní",J333,0)</f>
        <v>0</v>
      </c>
      <c r="BF333" s="223">
        <f>IF(N333="snížená",J333,0)</f>
        <v>0</v>
      </c>
      <c r="BG333" s="223">
        <f>IF(N333="zákl. přenesená",J333,0)</f>
        <v>0</v>
      </c>
      <c r="BH333" s="223">
        <f>IF(N333="sníž. přenesená",J333,0)</f>
        <v>0</v>
      </c>
      <c r="BI333" s="223">
        <f>IF(N333="nulová",J333,0)</f>
        <v>0</v>
      </c>
      <c r="BJ333" s="17" t="s">
        <v>78</v>
      </c>
      <c r="BK333" s="223">
        <f>ROUND(I333*H333,2)</f>
        <v>0</v>
      </c>
      <c r="BL333" s="17" t="s">
        <v>229</v>
      </c>
      <c r="BM333" s="222" t="s">
        <v>434</v>
      </c>
    </row>
    <row r="334" s="2" customFormat="1">
      <c r="A334" s="38"/>
      <c r="B334" s="39"/>
      <c r="C334" s="40"/>
      <c r="D334" s="224" t="s">
        <v>125</v>
      </c>
      <c r="E334" s="40"/>
      <c r="F334" s="225" t="s">
        <v>433</v>
      </c>
      <c r="G334" s="40"/>
      <c r="H334" s="40"/>
      <c r="I334" s="226"/>
      <c r="J334" s="40"/>
      <c r="K334" s="40"/>
      <c r="L334" s="44"/>
      <c r="M334" s="227"/>
      <c r="N334" s="228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125</v>
      </c>
      <c r="AU334" s="17" t="s">
        <v>80</v>
      </c>
    </row>
    <row r="335" s="15" customFormat="1">
      <c r="A335" s="15"/>
      <c r="B335" s="253"/>
      <c r="C335" s="254"/>
      <c r="D335" s="224" t="s">
        <v>129</v>
      </c>
      <c r="E335" s="255" t="s">
        <v>1</v>
      </c>
      <c r="F335" s="256" t="s">
        <v>408</v>
      </c>
      <c r="G335" s="254"/>
      <c r="H335" s="255" t="s">
        <v>1</v>
      </c>
      <c r="I335" s="257"/>
      <c r="J335" s="254"/>
      <c r="K335" s="254"/>
      <c r="L335" s="258"/>
      <c r="M335" s="259"/>
      <c r="N335" s="260"/>
      <c r="O335" s="260"/>
      <c r="P335" s="260"/>
      <c r="Q335" s="260"/>
      <c r="R335" s="260"/>
      <c r="S335" s="260"/>
      <c r="T335" s="261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2" t="s">
        <v>129</v>
      </c>
      <c r="AU335" s="262" t="s">
        <v>80</v>
      </c>
      <c r="AV335" s="15" t="s">
        <v>78</v>
      </c>
      <c r="AW335" s="15" t="s">
        <v>30</v>
      </c>
      <c r="AX335" s="15" t="s">
        <v>73</v>
      </c>
      <c r="AY335" s="262" t="s">
        <v>116</v>
      </c>
    </row>
    <row r="336" s="15" customFormat="1">
      <c r="A336" s="15"/>
      <c r="B336" s="253"/>
      <c r="C336" s="254"/>
      <c r="D336" s="224" t="s">
        <v>129</v>
      </c>
      <c r="E336" s="255" t="s">
        <v>1</v>
      </c>
      <c r="F336" s="256" t="s">
        <v>422</v>
      </c>
      <c r="G336" s="254"/>
      <c r="H336" s="255" t="s">
        <v>1</v>
      </c>
      <c r="I336" s="257"/>
      <c r="J336" s="254"/>
      <c r="K336" s="254"/>
      <c r="L336" s="258"/>
      <c r="M336" s="259"/>
      <c r="N336" s="260"/>
      <c r="O336" s="260"/>
      <c r="P336" s="260"/>
      <c r="Q336" s="260"/>
      <c r="R336" s="260"/>
      <c r="S336" s="260"/>
      <c r="T336" s="261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2" t="s">
        <v>129</v>
      </c>
      <c r="AU336" s="262" t="s">
        <v>80</v>
      </c>
      <c r="AV336" s="15" t="s">
        <v>78</v>
      </c>
      <c r="AW336" s="15" t="s">
        <v>30</v>
      </c>
      <c r="AX336" s="15" t="s">
        <v>73</v>
      </c>
      <c r="AY336" s="262" t="s">
        <v>116</v>
      </c>
    </row>
    <row r="337" s="13" customFormat="1">
      <c r="A337" s="13"/>
      <c r="B337" s="231"/>
      <c r="C337" s="232"/>
      <c r="D337" s="224" t="s">
        <v>129</v>
      </c>
      <c r="E337" s="233" t="s">
        <v>1</v>
      </c>
      <c r="F337" s="234" t="s">
        <v>435</v>
      </c>
      <c r="G337" s="232"/>
      <c r="H337" s="235">
        <v>0.213</v>
      </c>
      <c r="I337" s="236"/>
      <c r="J337" s="232"/>
      <c r="K337" s="232"/>
      <c r="L337" s="237"/>
      <c r="M337" s="238"/>
      <c r="N337" s="239"/>
      <c r="O337" s="239"/>
      <c r="P337" s="239"/>
      <c r="Q337" s="239"/>
      <c r="R337" s="239"/>
      <c r="S337" s="239"/>
      <c r="T337" s="24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1" t="s">
        <v>129</v>
      </c>
      <c r="AU337" s="241" t="s">
        <v>80</v>
      </c>
      <c r="AV337" s="13" t="s">
        <v>80</v>
      </c>
      <c r="AW337" s="13" t="s">
        <v>30</v>
      </c>
      <c r="AX337" s="13" t="s">
        <v>73</v>
      </c>
      <c r="AY337" s="241" t="s">
        <v>116</v>
      </c>
    </row>
    <row r="338" s="13" customFormat="1">
      <c r="A338" s="13"/>
      <c r="B338" s="231"/>
      <c r="C338" s="232"/>
      <c r="D338" s="224" t="s">
        <v>129</v>
      </c>
      <c r="E338" s="233" t="s">
        <v>1</v>
      </c>
      <c r="F338" s="234" t="s">
        <v>436</v>
      </c>
      <c r="G338" s="232"/>
      <c r="H338" s="235">
        <v>0.28299999999999997</v>
      </c>
      <c r="I338" s="236"/>
      <c r="J338" s="232"/>
      <c r="K338" s="232"/>
      <c r="L338" s="237"/>
      <c r="M338" s="238"/>
      <c r="N338" s="239"/>
      <c r="O338" s="239"/>
      <c r="P338" s="239"/>
      <c r="Q338" s="239"/>
      <c r="R338" s="239"/>
      <c r="S338" s="239"/>
      <c r="T338" s="240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1" t="s">
        <v>129</v>
      </c>
      <c r="AU338" s="241" t="s">
        <v>80</v>
      </c>
      <c r="AV338" s="13" t="s">
        <v>80</v>
      </c>
      <c r="AW338" s="13" t="s">
        <v>30</v>
      </c>
      <c r="AX338" s="13" t="s">
        <v>73</v>
      </c>
      <c r="AY338" s="241" t="s">
        <v>116</v>
      </c>
    </row>
    <row r="339" s="15" customFormat="1">
      <c r="A339" s="15"/>
      <c r="B339" s="253"/>
      <c r="C339" s="254"/>
      <c r="D339" s="224" t="s">
        <v>129</v>
      </c>
      <c r="E339" s="255" t="s">
        <v>1</v>
      </c>
      <c r="F339" s="256" t="s">
        <v>425</v>
      </c>
      <c r="G339" s="254"/>
      <c r="H339" s="255" t="s">
        <v>1</v>
      </c>
      <c r="I339" s="257"/>
      <c r="J339" s="254"/>
      <c r="K339" s="254"/>
      <c r="L339" s="258"/>
      <c r="M339" s="259"/>
      <c r="N339" s="260"/>
      <c r="O339" s="260"/>
      <c r="P339" s="260"/>
      <c r="Q339" s="260"/>
      <c r="R339" s="260"/>
      <c r="S339" s="260"/>
      <c r="T339" s="261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2" t="s">
        <v>129</v>
      </c>
      <c r="AU339" s="262" t="s">
        <v>80</v>
      </c>
      <c r="AV339" s="15" t="s">
        <v>78</v>
      </c>
      <c r="AW339" s="15" t="s">
        <v>30</v>
      </c>
      <c r="AX339" s="15" t="s">
        <v>73</v>
      </c>
      <c r="AY339" s="262" t="s">
        <v>116</v>
      </c>
    </row>
    <row r="340" s="13" customFormat="1">
      <c r="A340" s="13"/>
      <c r="B340" s="231"/>
      <c r="C340" s="232"/>
      <c r="D340" s="224" t="s">
        <v>129</v>
      </c>
      <c r="E340" s="233" t="s">
        <v>1</v>
      </c>
      <c r="F340" s="234" t="s">
        <v>437</v>
      </c>
      <c r="G340" s="232"/>
      <c r="H340" s="235">
        <v>0.72499999999999998</v>
      </c>
      <c r="I340" s="236"/>
      <c r="J340" s="232"/>
      <c r="K340" s="232"/>
      <c r="L340" s="237"/>
      <c r="M340" s="238"/>
      <c r="N340" s="239"/>
      <c r="O340" s="239"/>
      <c r="P340" s="239"/>
      <c r="Q340" s="239"/>
      <c r="R340" s="239"/>
      <c r="S340" s="239"/>
      <c r="T340" s="24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1" t="s">
        <v>129</v>
      </c>
      <c r="AU340" s="241" t="s">
        <v>80</v>
      </c>
      <c r="AV340" s="13" t="s">
        <v>80</v>
      </c>
      <c r="AW340" s="13" t="s">
        <v>30</v>
      </c>
      <c r="AX340" s="13" t="s">
        <v>73</v>
      </c>
      <c r="AY340" s="241" t="s">
        <v>116</v>
      </c>
    </row>
    <row r="341" s="15" customFormat="1">
      <c r="A341" s="15"/>
      <c r="B341" s="253"/>
      <c r="C341" s="254"/>
      <c r="D341" s="224" t="s">
        <v>129</v>
      </c>
      <c r="E341" s="255" t="s">
        <v>1</v>
      </c>
      <c r="F341" s="256" t="s">
        <v>427</v>
      </c>
      <c r="G341" s="254"/>
      <c r="H341" s="255" t="s">
        <v>1</v>
      </c>
      <c r="I341" s="257"/>
      <c r="J341" s="254"/>
      <c r="K341" s="254"/>
      <c r="L341" s="258"/>
      <c r="M341" s="259"/>
      <c r="N341" s="260"/>
      <c r="O341" s="260"/>
      <c r="P341" s="260"/>
      <c r="Q341" s="260"/>
      <c r="R341" s="260"/>
      <c r="S341" s="260"/>
      <c r="T341" s="261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2" t="s">
        <v>129</v>
      </c>
      <c r="AU341" s="262" t="s">
        <v>80</v>
      </c>
      <c r="AV341" s="15" t="s">
        <v>78</v>
      </c>
      <c r="AW341" s="15" t="s">
        <v>30</v>
      </c>
      <c r="AX341" s="15" t="s">
        <v>73</v>
      </c>
      <c r="AY341" s="262" t="s">
        <v>116</v>
      </c>
    </row>
    <row r="342" s="13" customFormat="1">
      <c r="A342" s="13"/>
      <c r="B342" s="231"/>
      <c r="C342" s="232"/>
      <c r="D342" s="224" t="s">
        <v>129</v>
      </c>
      <c r="E342" s="233" t="s">
        <v>1</v>
      </c>
      <c r="F342" s="234" t="s">
        <v>438</v>
      </c>
      <c r="G342" s="232"/>
      <c r="H342" s="235">
        <v>0.086999999999999994</v>
      </c>
      <c r="I342" s="236"/>
      <c r="J342" s="232"/>
      <c r="K342" s="232"/>
      <c r="L342" s="237"/>
      <c r="M342" s="238"/>
      <c r="N342" s="239"/>
      <c r="O342" s="239"/>
      <c r="P342" s="239"/>
      <c r="Q342" s="239"/>
      <c r="R342" s="239"/>
      <c r="S342" s="239"/>
      <c r="T342" s="24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1" t="s">
        <v>129</v>
      </c>
      <c r="AU342" s="241" t="s">
        <v>80</v>
      </c>
      <c r="AV342" s="13" t="s">
        <v>80</v>
      </c>
      <c r="AW342" s="13" t="s">
        <v>30</v>
      </c>
      <c r="AX342" s="13" t="s">
        <v>73</v>
      </c>
      <c r="AY342" s="241" t="s">
        <v>116</v>
      </c>
    </row>
    <row r="343" s="15" customFormat="1">
      <c r="A343" s="15"/>
      <c r="B343" s="253"/>
      <c r="C343" s="254"/>
      <c r="D343" s="224" t="s">
        <v>129</v>
      </c>
      <c r="E343" s="255" t="s">
        <v>1</v>
      </c>
      <c r="F343" s="256" t="s">
        <v>429</v>
      </c>
      <c r="G343" s="254"/>
      <c r="H343" s="255" t="s">
        <v>1</v>
      </c>
      <c r="I343" s="257"/>
      <c r="J343" s="254"/>
      <c r="K343" s="254"/>
      <c r="L343" s="258"/>
      <c r="M343" s="259"/>
      <c r="N343" s="260"/>
      <c r="O343" s="260"/>
      <c r="P343" s="260"/>
      <c r="Q343" s="260"/>
      <c r="R343" s="260"/>
      <c r="S343" s="260"/>
      <c r="T343" s="261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2" t="s">
        <v>129</v>
      </c>
      <c r="AU343" s="262" t="s">
        <v>80</v>
      </c>
      <c r="AV343" s="15" t="s">
        <v>78</v>
      </c>
      <c r="AW343" s="15" t="s">
        <v>30</v>
      </c>
      <c r="AX343" s="15" t="s">
        <v>73</v>
      </c>
      <c r="AY343" s="262" t="s">
        <v>116</v>
      </c>
    </row>
    <row r="344" s="13" customFormat="1">
      <c r="A344" s="13"/>
      <c r="B344" s="231"/>
      <c r="C344" s="232"/>
      <c r="D344" s="224" t="s">
        <v>129</v>
      </c>
      <c r="E344" s="233" t="s">
        <v>1</v>
      </c>
      <c r="F344" s="234" t="s">
        <v>439</v>
      </c>
      <c r="G344" s="232"/>
      <c r="H344" s="235">
        <v>0.13500000000000001</v>
      </c>
      <c r="I344" s="236"/>
      <c r="J344" s="232"/>
      <c r="K344" s="232"/>
      <c r="L344" s="237"/>
      <c r="M344" s="238"/>
      <c r="N344" s="239"/>
      <c r="O344" s="239"/>
      <c r="P344" s="239"/>
      <c r="Q344" s="239"/>
      <c r="R344" s="239"/>
      <c r="S344" s="239"/>
      <c r="T344" s="24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1" t="s">
        <v>129</v>
      </c>
      <c r="AU344" s="241" t="s">
        <v>80</v>
      </c>
      <c r="AV344" s="13" t="s">
        <v>80</v>
      </c>
      <c r="AW344" s="13" t="s">
        <v>30</v>
      </c>
      <c r="AX344" s="13" t="s">
        <v>73</v>
      </c>
      <c r="AY344" s="241" t="s">
        <v>116</v>
      </c>
    </row>
    <row r="345" s="14" customFormat="1">
      <c r="A345" s="14"/>
      <c r="B345" s="242"/>
      <c r="C345" s="243"/>
      <c r="D345" s="224" t="s">
        <v>129</v>
      </c>
      <c r="E345" s="244" t="s">
        <v>1</v>
      </c>
      <c r="F345" s="245" t="s">
        <v>131</v>
      </c>
      <c r="G345" s="243"/>
      <c r="H345" s="246">
        <v>1.4430000000000001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2" t="s">
        <v>129</v>
      </c>
      <c r="AU345" s="252" t="s">
        <v>80</v>
      </c>
      <c r="AV345" s="14" t="s">
        <v>117</v>
      </c>
      <c r="AW345" s="14" t="s">
        <v>30</v>
      </c>
      <c r="AX345" s="14" t="s">
        <v>78</v>
      </c>
      <c r="AY345" s="252" t="s">
        <v>116</v>
      </c>
    </row>
    <row r="346" s="2" customFormat="1" ht="37.8" customHeight="1">
      <c r="A346" s="38"/>
      <c r="B346" s="39"/>
      <c r="C346" s="211" t="s">
        <v>440</v>
      </c>
      <c r="D346" s="211" t="s">
        <v>119</v>
      </c>
      <c r="E346" s="212" t="s">
        <v>441</v>
      </c>
      <c r="F346" s="213" t="s">
        <v>442</v>
      </c>
      <c r="G346" s="214" t="s">
        <v>377</v>
      </c>
      <c r="H346" s="215">
        <v>332.19999999999999</v>
      </c>
      <c r="I346" s="216"/>
      <c r="J346" s="217">
        <f>ROUND(I346*H346,2)</f>
        <v>0</v>
      </c>
      <c r="K346" s="213" t="s">
        <v>123</v>
      </c>
      <c r="L346" s="44"/>
      <c r="M346" s="218" t="s">
        <v>1</v>
      </c>
      <c r="N346" s="219" t="s">
        <v>38</v>
      </c>
      <c r="O346" s="91"/>
      <c r="P346" s="220">
        <f>O346*H346</f>
        <v>0</v>
      </c>
      <c r="Q346" s="220">
        <v>0</v>
      </c>
      <c r="R346" s="220">
        <f>Q346*H346</f>
        <v>0</v>
      </c>
      <c r="S346" s="220">
        <v>0</v>
      </c>
      <c r="T346" s="221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2" t="s">
        <v>229</v>
      </c>
      <c r="AT346" s="222" t="s">
        <v>119</v>
      </c>
      <c r="AU346" s="222" t="s">
        <v>80</v>
      </c>
      <c r="AY346" s="17" t="s">
        <v>116</v>
      </c>
      <c r="BE346" s="223">
        <f>IF(N346="základní",J346,0)</f>
        <v>0</v>
      </c>
      <c r="BF346" s="223">
        <f>IF(N346="snížená",J346,0)</f>
        <v>0</v>
      </c>
      <c r="BG346" s="223">
        <f>IF(N346="zákl. přenesená",J346,0)</f>
        <v>0</v>
      </c>
      <c r="BH346" s="223">
        <f>IF(N346="sníž. přenesená",J346,0)</f>
        <v>0</v>
      </c>
      <c r="BI346" s="223">
        <f>IF(N346="nulová",J346,0)</f>
        <v>0</v>
      </c>
      <c r="BJ346" s="17" t="s">
        <v>78</v>
      </c>
      <c r="BK346" s="223">
        <f>ROUND(I346*H346,2)</f>
        <v>0</v>
      </c>
      <c r="BL346" s="17" t="s">
        <v>229</v>
      </c>
      <c r="BM346" s="222" t="s">
        <v>443</v>
      </c>
    </row>
    <row r="347" s="2" customFormat="1">
      <c r="A347" s="38"/>
      <c r="B347" s="39"/>
      <c r="C347" s="40"/>
      <c r="D347" s="224" t="s">
        <v>125</v>
      </c>
      <c r="E347" s="40"/>
      <c r="F347" s="225" t="s">
        <v>444</v>
      </c>
      <c r="G347" s="40"/>
      <c r="H347" s="40"/>
      <c r="I347" s="226"/>
      <c r="J347" s="40"/>
      <c r="K347" s="40"/>
      <c r="L347" s="44"/>
      <c r="M347" s="227"/>
      <c r="N347" s="228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125</v>
      </c>
      <c r="AU347" s="17" t="s">
        <v>80</v>
      </c>
    </row>
    <row r="348" s="2" customFormat="1">
      <c r="A348" s="38"/>
      <c r="B348" s="39"/>
      <c r="C348" s="40"/>
      <c r="D348" s="229" t="s">
        <v>127</v>
      </c>
      <c r="E348" s="40"/>
      <c r="F348" s="230" t="s">
        <v>445</v>
      </c>
      <c r="G348" s="40"/>
      <c r="H348" s="40"/>
      <c r="I348" s="226"/>
      <c r="J348" s="40"/>
      <c r="K348" s="40"/>
      <c r="L348" s="44"/>
      <c r="M348" s="227"/>
      <c r="N348" s="228"/>
      <c r="O348" s="91"/>
      <c r="P348" s="91"/>
      <c r="Q348" s="91"/>
      <c r="R348" s="91"/>
      <c r="S348" s="91"/>
      <c r="T348" s="92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127</v>
      </c>
      <c r="AU348" s="17" t="s">
        <v>80</v>
      </c>
    </row>
    <row r="349" s="15" customFormat="1">
      <c r="A349" s="15"/>
      <c r="B349" s="253"/>
      <c r="C349" s="254"/>
      <c r="D349" s="224" t="s">
        <v>129</v>
      </c>
      <c r="E349" s="255" t="s">
        <v>1</v>
      </c>
      <c r="F349" s="256" t="s">
        <v>446</v>
      </c>
      <c r="G349" s="254"/>
      <c r="H349" s="255" t="s">
        <v>1</v>
      </c>
      <c r="I349" s="257"/>
      <c r="J349" s="254"/>
      <c r="K349" s="254"/>
      <c r="L349" s="258"/>
      <c r="M349" s="259"/>
      <c r="N349" s="260"/>
      <c r="O349" s="260"/>
      <c r="P349" s="260"/>
      <c r="Q349" s="260"/>
      <c r="R349" s="260"/>
      <c r="S349" s="260"/>
      <c r="T349" s="261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2" t="s">
        <v>129</v>
      </c>
      <c r="AU349" s="262" t="s">
        <v>80</v>
      </c>
      <c r="AV349" s="15" t="s">
        <v>78</v>
      </c>
      <c r="AW349" s="15" t="s">
        <v>30</v>
      </c>
      <c r="AX349" s="15" t="s">
        <v>73</v>
      </c>
      <c r="AY349" s="262" t="s">
        <v>116</v>
      </c>
    </row>
    <row r="350" s="13" customFormat="1">
      <c r="A350" s="13"/>
      <c r="B350" s="231"/>
      <c r="C350" s="232"/>
      <c r="D350" s="224" t="s">
        <v>129</v>
      </c>
      <c r="E350" s="233" t="s">
        <v>1</v>
      </c>
      <c r="F350" s="234" t="s">
        <v>447</v>
      </c>
      <c r="G350" s="232"/>
      <c r="H350" s="235">
        <v>2.6000000000000001</v>
      </c>
      <c r="I350" s="236"/>
      <c r="J350" s="232"/>
      <c r="K350" s="232"/>
      <c r="L350" s="237"/>
      <c r="M350" s="238"/>
      <c r="N350" s="239"/>
      <c r="O350" s="239"/>
      <c r="P350" s="239"/>
      <c r="Q350" s="239"/>
      <c r="R350" s="239"/>
      <c r="S350" s="239"/>
      <c r="T350" s="24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1" t="s">
        <v>129</v>
      </c>
      <c r="AU350" s="241" t="s">
        <v>80</v>
      </c>
      <c r="AV350" s="13" t="s">
        <v>80</v>
      </c>
      <c r="AW350" s="13" t="s">
        <v>30</v>
      </c>
      <c r="AX350" s="13" t="s">
        <v>73</v>
      </c>
      <c r="AY350" s="241" t="s">
        <v>116</v>
      </c>
    </row>
    <row r="351" s="13" customFormat="1">
      <c r="A351" s="13"/>
      <c r="B351" s="231"/>
      <c r="C351" s="232"/>
      <c r="D351" s="224" t="s">
        <v>129</v>
      </c>
      <c r="E351" s="233" t="s">
        <v>1</v>
      </c>
      <c r="F351" s="234" t="s">
        <v>448</v>
      </c>
      <c r="G351" s="232"/>
      <c r="H351" s="235">
        <v>3.6000000000000001</v>
      </c>
      <c r="I351" s="236"/>
      <c r="J351" s="232"/>
      <c r="K351" s="232"/>
      <c r="L351" s="237"/>
      <c r="M351" s="238"/>
      <c r="N351" s="239"/>
      <c r="O351" s="239"/>
      <c r="P351" s="239"/>
      <c r="Q351" s="239"/>
      <c r="R351" s="239"/>
      <c r="S351" s="239"/>
      <c r="T351" s="240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1" t="s">
        <v>129</v>
      </c>
      <c r="AU351" s="241" t="s">
        <v>80</v>
      </c>
      <c r="AV351" s="13" t="s">
        <v>80</v>
      </c>
      <c r="AW351" s="13" t="s">
        <v>30</v>
      </c>
      <c r="AX351" s="13" t="s">
        <v>73</v>
      </c>
      <c r="AY351" s="241" t="s">
        <v>116</v>
      </c>
    </row>
    <row r="352" s="13" customFormat="1">
      <c r="A352" s="13"/>
      <c r="B352" s="231"/>
      <c r="C352" s="232"/>
      <c r="D352" s="224" t="s">
        <v>129</v>
      </c>
      <c r="E352" s="233" t="s">
        <v>1</v>
      </c>
      <c r="F352" s="234" t="s">
        <v>449</v>
      </c>
      <c r="G352" s="232"/>
      <c r="H352" s="235">
        <v>4.7999999999999998</v>
      </c>
      <c r="I352" s="236"/>
      <c r="J352" s="232"/>
      <c r="K352" s="232"/>
      <c r="L352" s="237"/>
      <c r="M352" s="238"/>
      <c r="N352" s="239"/>
      <c r="O352" s="239"/>
      <c r="P352" s="239"/>
      <c r="Q352" s="239"/>
      <c r="R352" s="239"/>
      <c r="S352" s="239"/>
      <c r="T352" s="24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1" t="s">
        <v>129</v>
      </c>
      <c r="AU352" s="241" t="s">
        <v>80</v>
      </c>
      <c r="AV352" s="13" t="s">
        <v>80</v>
      </c>
      <c r="AW352" s="13" t="s">
        <v>30</v>
      </c>
      <c r="AX352" s="13" t="s">
        <v>73</v>
      </c>
      <c r="AY352" s="241" t="s">
        <v>116</v>
      </c>
    </row>
    <row r="353" s="13" customFormat="1">
      <c r="A353" s="13"/>
      <c r="B353" s="231"/>
      <c r="C353" s="232"/>
      <c r="D353" s="224" t="s">
        <v>129</v>
      </c>
      <c r="E353" s="233" t="s">
        <v>1</v>
      </c>
      <c r="F353" s="234" t="s">
        <v>450</v>
      </c>
      <c r="G353" s="232"/>
      <c r="H353" s="235">
        <v>27</v>
      </c>
      <c r="I353" s="236"/>
      <c r="J353" s="232"/>
      <c r="K353" s="232"/>
      <c r="L353" s="237"/>
      <c r="M353" s="238"/>
      <c r="N353" s="239"/>
      <c r="O353" s="239"/>
      <c r="P353" s="239"/>
      <c r="Q353" s="239"/>
      <c r="R353" s="239"/>
      <c r="S353" s="239"/>
      <c r="T353" s="240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1" t="s">
        <v>129</v>
      </c>
      <c r="AU353" s="241" t="s">
        <v>80</v>
      </c>
      <c r="AV353" s="13" t="s">
        <v>80</v>
      </c>
      <c r="AW353" s="13" t="s">
        <v>30</v>
      </c>
      <c r="AX353" s="13" t="s">
        <v>73</v>
      </c>
      <c r="AY353" s="241" t="s">
        <v>116</v>
      </c>
    </row>
    <row r="354" s="13" customFormat="1">
      <c r="A354" s="13"/>
      <c r="B354" s="231"/>
      <c r="C354" s="232"/>
      <c r="D354" s="224" t="s">
        <v>129</v>
      </c>
      <c r="E354" s="233" t="s">
        <v>1</v>
      </c>
      <c r="F354" s="234" t="s">
        <v>451</v>
      </c>
      <c r="G354" s="232"/>
      <c r="H354" s="235">
        <v>6</v>
      </c>
      <c r="I354" s="236"/>
      <c r="J354" s="232"/>
      <c r="K354" s="232"/>
      <c r="L354" s="237"/>
      <c r="M354" s="238"/>
      <c r="N354" s="239"/>
      <c r="O354" s="239"/>
      <c r="P354" s="239"/>
      <c r="Q354" s="239"/>
      <c r="R354" s="239"/>
      <c r="S354" s="239"/>
      <c r="T354" s="240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1" t="s">
        <v>129</v>
      </c>
      <c r="AU354" s="241" t="s">
        <v>80</v>
      </c>
      <c r="AV354" s="13" t="s">
        <v>80</v>
      </c>
      <c r="AW354" s="13" t="s">
        <v>30</v>
      </c>
      <c r="AX354" s="13" t="s">
        <v>73</v>
      </c>
      <c r="AY354" s="241" t="s">
        <v>116</v>
      </c>
    </row>
    <row r="355" s="13" customFormat="1">
      <c r="A355" s="13"/>
      <c r="B355" s="231"/>
      <c r="C355" s="232"/>
      <c r="D355" s="224" t="s">
        <v>129</v>
      </c>
      <c r="E355" s="233" t="s">
        <v>1</v>
      </c>
      <c r="F355" s="234" t="s">
        <v>452</v>
      </c>
      <c r="G355" s="232"/>
      <c r="H355" s="235">
        <v>7.2000000000000002</v>
      </c>
      <c r="I355" s="236"/>
      <c r="J355" s="232"/>
      <c r="K355" s="232"/>
      <c r="L355" s="237"/>
      <c r="M355" s="238"/>
      <c r="N355" s="239"/>
      <c r="O355" s="239"/>
      <c r="P355" s="239"/>
      <c r="Q355" s="239"/>
      <c r="R355" s="239"/>
      <c r="S355" s="239"/>
      <c r="T355" s="240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1" t="s">
        <v>129</v>
      </c>
      <c r="AU355" s="241" t="s">
        <v>80</v>
      </c>
      <c r="AV355" s="13" t="s">
        <v>80</v>
      </c>
      <c r="AW355" s="13" t="s">
        <v>30</v>
      </c>
      <c r="AX355" s="13" t="s">
        <v>73</v>
      </c>
      <c r="AY355" s="241" t="s">
        <v>116</v>
      </c>
    </row>
    <row r="356" s="13" customFormat="1">
      <c r="A356" s="13"/>
      <c r="B356" s="231"/>
      <c r="C356" s="232"/>
      <c r="D356" s="224" t="s">
        <v>129</v>
      </c>
      <c r="E356" s="233" t="s">
        <v>1</v>
      </c>
      <c r="F356" s="234" t="s">
        <v>453</v>
      </c>
      <c r="G356" s="232"/>
      <c r="H356" s="235">
        <v>8.1999999999999993</v>
      </c>
      <c r="I356" s="236"/>
      <c r="J356" s="232"/>
      <c r="K356" s="232"/>
      <c r="L356" s="237"/>
      <c r="M356" s="238"/>
      <c r="N356" s="239"/>
      <c r="O356" s="239"/>
      <c r="P356" s="239"/>
      <c r="Q356" s="239"/>
      <c r="R356" s="239"/>
      <c r="S356" s="239"/>
      <c r="T356" s="240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1" t="s">
        <v>129</v>
      </c>
      <c r="AU356" s="241" t="s">
        <v>80</v>
      </c>
      <c r="AV356" s="13" t="s">
        <v>80</v>
      </c>
      <c r="AW356" s="13" t="s">
        <v>30</v>
      </c>
      <c r="AX356" s="13" t="s">
        <v>73</v>
      </c>
      <c r="AY356" s="241" t="s">
        <v>116</v>
      </c>
    </row>
    <row r="357" s="13" customFormat="1">
      <c r="A357" s="13"/>
      <c r="B357" s="231"/>
      <c r="C357" s="232"/>
      <c r="D357" s="224" t="s">
        <v>129</v>
      </c>
      <c r="E357" s="233" t="s">
        <v>1</v>
      </c>
      <c r="F357" s="234" t="s">
        <v>454</v>
      </c>
      <c r="G357" s="232"/>
      <c r="H357" s="235">
        <v>9.4000000000000004</v>
      </c>
      <c r="I357" s="236"/>
      <c r="J357" s="232"/>
      <c r="K357" s="232"/>
      <c r="L357" s="237"/>
      <c r="M357" s="238"/>
      <c r="N357" s="239"/>
      <c r="O357" s="239"/>
      <c r="P357" s="239"/>
      <c r="Q357" s="239"/>
      <c r="R357" s="239"/>
      <c r="S357" s="239"/>
      <c r="T357" s="240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1" t="s">
        <v>129</v>
      </c>
      <c r="AU357" s="241" t="s">
        <v>80</v>
      </c>
      <c r="AV357" s="13" t="s">
        <v>80</v>
      </c>
      <c r="AW357" s="13" t="s">
        <v>30</v>
      </c>
      <c r="AX357" s="13" t="s">
        <v>73</v>
      </c>
      <c r="AY357" s="241" t="s">
        <v>116</v>
      </c>
    </row>
    <row r="358" s="13" customFormat="1">
      <c r="A358" s="13"/>
      <c r="B358" s="231"/>
      <c r="C358" s="232"/>
      <c r="D358" s="224" t="s">
        <v>129</v>
      </c>
      <c r="E358" s="233" t="s">
        <v>1</v>
      </c>
      <c r="F358" s="234" t="s">
        <v>455</v>
      </c>
      <c r="G358" s="232"/>
      <c r="H358" s="235">
        <v>10.6</v>
      </c>
      <c r="I358" s="236"/>
      <c r="J358" s="232"/>
      <c r="K358" s="232"/>
      <c r="L358" s="237"/>
      <c r="M358" s="238"/>
      <c r="N358" s="239"/>
      <c r="O358" s="239"/>
      <c r="P358" s="239"/>
      <c r="Q358" s="239"/>
      <c r="R358" s="239"/>
      <c r="S358" s="239"/>
      <c r="T358" s="240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1" t="s">
        <v>129</v>
      </c>
      <c r="AU358" s="241" t="s">
        <v>80</v>
      </c>
      <c r="AV358" s="13" t="s">
        <v>80</v>
      </c>
      <c r="AW358" s="13" t="s">
        <v>30</v>
      </c>
      <c r="AX358" s="13" t="s">
        <v>73</v>
      </c>
      <c r="AY358" s="241" t="s">
        <v>116</v>
      </c>
    </row>
    <row r="359" s="13" customFormat="1">
      <c r="A359" s="13"/>
      <c r="B359" s="231"/>
      <c r="C359" s="232"/>
      <c r="D359" s="224" t="s">
        <v>129</v>
      </c>
      <c r="E359" s="233" t="s">
        <v>1</v>
      </c>
      <c r="F359" s="234" t="s">
        <v>456</v>
      </c>
      <c r="G359" s="232"/>
      <c r="H359" s="235">
        <v>70.799999999999997</v>
      </c>
      <c r="I359" s="236"/>
      <c r="J359" s="232"/>
      <c r="K359" s="232"/>
      <c r="L359" s="237"/>
      <c r="M359" s="238"/>
      <c r="N359" s="239"/>
      <c r="O359" s="239"/>
      <c r="P359" s="239"/>
      <c r="Q359" s="239"/>
      <c r="R359" s="239"/>
      <c r="S359" s="239"/>
      <c r="T359" s="240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1" t="s">
        <v>129</v>
      </c>
      <c r="AU359" s="241" t="s">
        <v>80</v>
      </c>
      <c r="AV359" s="13" t="s">
        <v>80</v>
      </c>
      <c r="AW359" s="13" t="s">
        <v>30</v>
      </c>
      <c r="AX359" s="13" t="s">
        <v>73</v>
      </c>
      <c r="AY359" s="241" t="s">
        <v>116</v>
      </c>
    </row>
    <row r="360" s="13" customFormat="1">
      <c r="A360" s="13"/>
      <c r="B360" s="231"/>
      <c r="C360" s="232"/>
      <c r="D360" s="224" t="s">
        <v>129</v>
      </c>
      <c r="E360" s="233" t="s">
        <v>1</v>
      </c>
      <c r="F360" s="234" t="s">
        <v>457</v>
      </c>
      <c r="G360" s="232"/>
      <c r="H360" s="235">
        <v>182</v>
      </c>
      <c r="I360" s="236"/>
      <c r="J360" s="232"/>
      <c r="K360" s="232"/>
      <c r="L360" s="237"/>
      <c r="M360" s="238"/>
      <c r="N360" s="239"/>
      <c r="O360" s="239"/>
      <c r="P360" s="239"/>
      <c r="Q360" s="239"/>
      <c r="R360" s="239"/>
      <c r="S360" s="239"/>
      <c r="T360" s="240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1" t="s">
        <v>129</v>
      </c>
      <c r="AU360" s="241" t="s">
        <v>80</v>
      </c>
      <c r="AV360" s="13" t="s">
        <v>80</v>
      </c>
      <c r="AW360" s="13" t="s">
        <v>30</v>
      </c>
      <c r="AX360" s="13" t="s">
        <v>73</v>
      </c>
      <c r="AY360" s="241" t="s">
        <v>116</v>
      </c>
    </row>
    <row r="361" s="14" customFormat="1">
      <c r="A361" s="14"/>
      <c r="B361" s="242"/>
      <c r="C361" s="243"/>
      <c r="D361" s="224" t="s">
        <v>129</v>
      </c>
      <c r="E361" s="244" t="s">
        <v>1</v>
      </c>
      <c r="F361" s="245" t="s">
        <v>131</v>
      </c>
      <c r="G361" s="243"/>
      <c r="H361" s="246">
        <v>332.19999999999999</v>
      </c>
      <c r="I361" s="247"/>
      <c r="J361" s="243"/>
      <c r="K361" s="243"/>
      <c r="L361" s="248"/>
      <c r="M361" s="249"/>
      <c r="N361" s="250"/>
      <c r="O361" s="250"/>
      <c r="P361" s="250"/>
      <c r="Q361" s="250"/>
      <c r="R361" s="250"/>
      <c r="S361" s="250"/>
      <c r="T361" s="251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2" t="s">
        <v>129</v>
      </c>
      <c r="AU361" s="252" t="s">
        <v>80</v>
      </c>
      <c r="AV361" s="14" t="s">
        <v>117</v>
      </c>
      <c r="AW361" s="14" t="s">
        <v>30</v>
      </c>
      <c r="AX361" s="14" t="s">
        <v>78</v>
      </c>
      <c r="AY361" s="252" t="s">
        <v>116</v>
      </c>
    </row>
    <row r="362" s="2" customFormat="1" ht="24.15" customHeight="1">
      <c r="A362" s="38"/>
      <c r="B362" s="39"/>
      <c r="C362" s="263" t="s">
        <v>458</v>
      </c>
      <c r="D362" s="263" t="s">
        <v>272</v>
      </c>
      <c r="E362" s="264" t="s">
        <v>432</v>
      </c>
      <c r="F362" s="265" t="s">
        <v>433</v>
      </c>
      <c r="G362" s="266" t="s">
        <v>122</v>
      </c>
      <c r="H362" s="267">
        <v>13.906000000000001</v>
      </c>
      <c r="I362" s="268"/>
      <c r="J362" s="269">
        <f>ROUND(I362*H362,2)</f>
        <v>0</v>
      </c>
      <c r="K362" s="265" t="s">
        <v>123</v>
      </c>
      <c r="L362" s="270"/>
      <c r="M362" s="271" t="s">
        <v>1</v>
      </c>
      <c r="N362" s="272" t="s">
        <v>38</v>
      </c>
      <c r="O362" s="91"/>
      <c r="P362" s="220">
        <f>O362*H362</f>
        <v>0</v>
      </c>
      <c r="Q362" s="220">
        <v>0.44</v>
      </c>
      <c r="R362" s="220">
        <f>Q362*H362</f>
        <v>6.1186400000000001</v>
      </c>
      <c r="S362" s="220">
        <v>0</v>
      </c>
      <c r="T362" s="221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2" t="s">
        <v>339</v>
      </c>
      <c r="AT362" s="222" t="s">
        <v>272</v>
      </c>
      <c r="AU362" s="222" t="s">
        <v>80</v>
      </c>
      <c r="AY362" s="17" t="s">
        <v>116</v>
      </c>
      <c r="BE362" s="223">
        <f>IF(N362="základní",J362,0)</f>
        <v>0</v>
      </c>
      <c r="BF362" s="223">
        <f>IF(N362="snížená",J362,0)</f>
        <v>0</v>
      </c>
      <c r="BG362" s="223">
        <f>IF(N362="zákl. přenesená",J362,0)</f>
        <v>0</v>
      </c>
      <c r="BH362" s="223">
        <f>IF(N362="sníž. přenesená",J362,0)</f>
        <v>0</v>
      </c>
      <c r="BI362" s="223">
        <f>IF(N362="nulová",J362,0)</f>
        <v>0</v>
      </c>
      <c r="BJ362" s="17" t="s">
        <v>78</v>
      </c>
      <c r="BK362" s="223">
        <f>ROUND(I362*H362,2)</f>
        <v>0</v>
      </c>
      <c r="BL362" s="17" t="s">
        <v>229</v>
      </c>
      <c r="BM362" s="222" t="s">
        <v>459</v>
      </c>
    </row>
    <row r="363" s="2" customFormat="1">
      <c r="A363" s="38"/>
      <c r="B363" s="39"/>
      <c r="C363" s="40"/>
      <c r="D363" s="224" t="s">
        <v>125</v>
      </c>
      <c r="E363" s="40"/>
      <c r="F363" s="225" t="s">
        <v>433</v>
      </c>
      <c r="G363" s="40"/>
      <c r="H363" s="40"/>
      <c r="I363" s="226"/>
      <c r="J363" s="40"/>
      <c r="K363" s="40"/>
      <c r="L363" s="44"/>
      <c r="M363" s="227"/>
      <c r="N363" s="228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125</v>
      </c>
      <c r="AU363" s="17" t="s">
        <v>80</v>
      </c>
    </row>
    <row r="364" s="15" customFormat="1">
      <c r="A364" s="15"/>
      <c r="B364" s="253"/>
      <c r="C364" s="254"/>
      <c r="D364" s="224" t="s">
        <v>129</v>
      </c>
      <c r="E364" s="255" t="s">
        <v>1</v>
      </c>
      <c r="F364" s="256" t="s">
        <v>408</v>
      </c>
      <c r="G364" s="254"/>
      <c r="H364" s="255" t="s">
        <v>1</v>
      </c>
      <c r="I364" s="257"/>
      <c r="J364" s="254"/>
      <c r="K364" s="254"/>
      <c r="L364" s="258"/>
      <c r="M364" s="259"/>
      <c r="N364" s="260"/>
      <c r="O364" s="260"/>
      <c r="P364" s="260"/>
      <c r="Q364" s="260"/>
      <c r="R364" s="260"/>
      <c r="S364" s="260"/>
      <c r="T364" s="261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2" t="s">
        <v>129</v>
      </c>
      <c r="AU364" s="262" t="s">
        <v>80</v>
      </c>
      <c r="AV364" s="15" t="s">
        <v>78</v>
      </c>
      <c r="AW364" s="15" t="s">
        <v>30</v>
      </c>
      <c r="AX364" s="15" t="s">
        <v>73</v>
      </c>
      <c r="AY364" s="262" t="s">
        <v>116</v>
      </c>
    </row>
    <row r="365" s="15" customFormat="1">
      <c r="A365" s="15"/>
      <c r="B365" s="253"/>
      <c r="C365" s="254"/>
      <c r="D365" s="224" t="s">
        <v>129</v>
      </c>
      <c r="E365" s="255" t="s">
        <v>1</v>
      </c>
      <c r="F365" s="256" t="s">
        <v>446</v>
      </c>
      <c r="G365" s="254"/>
      <c r="H365" s="255" t="s">
        <v>1</v>
      </c>
      <c r="I365" s="257"/>
      <c r="J365" s="254"/>
      <c r="K365" s="254"/>
      <c r="L365" s="258"/>
      <c r="M365" s="259"/>
      <c r="N365" s="260"/>
      <c r="O365" s="260"/>
      <c r="P365" s="260"/>
      <c r="Q365" s="260"/>
      <c r="R365" s="260"/>
      <c r="S365" s="260"/>
      <c r="T365" s="261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62" t="s">
        <v>129</v>
      </c>
      <c r="AU365" s="262" t="s">
        <v>80</v>
      </c>
      <c r="AV365" s="15" t="s">
        <v>78</v>
      </c>
      <c r="AW365" s="15" t="s">
        <v>30</v>
      </c>
      <c r="AX365" s="15" t="s">
        <v>73</v>
      </c>
      <c r="AY365" s="262" t="s">
        <v>116</v>
      </c>
    </row>
    <row r="366" s="13" customFormat="1">
      <c r="A366" s="13"/>
      <c r="B366" s="231"/>
      <c r="C366" s="232"/>
      <c r="D366" s="224" t="s">
        <v>129</v>
      </c>
      <c r="E366" s="233" t="s">
        <v>1</v>
      </c>
      <c r="F366" s="234" t="s">
        <v>460</v>
      </c>
      <c r="G366" s="232"/>
      <c r="H366" s="235">
        <v>0.109</v>
      </c>
      <c r="I366" s="236"/>
      <c r="J366" s="232"/>
      <c r="K366" s="232"/>
      <c r="L366" s="237"/>
      <c r="M366" s="238"/>
      <c r="N366" s="239"/>
      <c r="O366" s="239"/>
      <c r="P366" s="239"/>
      <c r="Q366" s="239"/>
      <c r="R366" s="239"/>
      <c r="S366" s="239"/>
      <c r="T366" s="24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1" t="s">
        <v>129</v>
      </c>
      <c r="AU366" s="241" t="s">
        <v>80</v>
      </c>
      <c r="AV366" s="13" t="s">
        <v>80</v>
      </c>
      <c r="AW366" s="13" t="s">
        <v>30</v>
      </c>
      <c r="AX366" s="13" t="s">
        <v>73</v>
      </c>
      <c r="AY366" s="241" t="s">
        <v>116</v>
      </c>
    </row>
    <row r="367" s="13" customFormat="1">
      <c r="A367" s="13"/>
      <c r="B367" s="231"/>
      <c r="C367" s="232"/>
      <c r="D367" s="224" t="s">
        <v>129</v>
      </c>
      <c r="E367" s="233" t="s">
        <v>1</v>
      </c>
      <c r="F367" s="234" t="s">
        <v>461</v>
      </c>
      <c r="G367" s="232"/>
      <c r="H367" s="235">
        <v>0.151</v>
      </c>
      <c r="I367" s="236"/>
      <c r="J367" s="232"/>
      <c r="K367" s="232"/>
      <c r="L367" s="237"/>
      <c r="M367" s="238"/>
      <c r="N367" s="239"/>
      <c r="O367" s="239"/>
      <c r="P367" s="239"/>
      <c r="Q367" s="239"/>
      <c r="R367" s="239"/>
      <c r="S367" s="239"/>
      <c r="T367" s="240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1" t="s">
        <v>129</v>
      </c>
      <c r="AU367" s="241" t="s">
        <v>80</v>
      </c>
      <c r="AV367" s="13" t="s">
        <v>80</v>
      </c>
      <c r="AW367" s="13" t="s">
        <v>30</v>
      </c>
      <c r="AX367" s="13" t="s">
        <v>73</v>
      </c>
      <c r="AY367" s="241" t="s">
        <v>116</v>
      </c>
    </row>
    <row r="368" s="13" customFormat="1">
      <c r="A368" s="13"/>
      <c r="B368" s="231"/>
      <c r="C368" s="232"/>
      <c r="D368" s="224" t="s">
        <v>129</v>
      </c>
      <c r="E368" s="233" t="s">
        <v>1</v>
      </c>
      <c r="F368" s="234" t="s">
        <v>462</v>
      </c>
      <c r="G368" s="232"/>
      <c r="H368" s="235">
        <v>0.20100000000000001</v>
      </c>
      <c r="I368" s="236"/>
      <c r="J368" s="232"/>
      <c r="K368" s="232"/>
      <c r="L368" s="237"/>
      <c r="M368" s="238"/>
      <c r="N368" s="239"/>
      <c r="O368" s="239"/>
      <c r="P368" s="239"/>
      <c r="Q368" s="239"/>
      <c r="R368" s="239"/>
      <c r="S368" s="239"/>
      <c r="T368" s="240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1" t="s">
        <v>129</v>
      </c>
      <c r="AU368" s="241" t="s">
        <v>80</v>
      </c>
      <c r="AV368" s="13" t="s">
        <v>80</v>
      </c>
      <c r="AW368" s="13" t="s">
        <v>30</v>
      </c>
      <c r="AX368" s="13" t="s">
        <v>73</v>
      </c>
      <c r="AY368" s="241" t="s">
        <v>116</v>
      </c>
    </row>
    <row r="369" s="13" customFormat="1">
      <c r="A369" s="13"/>
      <c r="B369" s="231"/>
      <c r="C369" s="232"/>
      <c r="D369" s="224" t="s">
        <v>129</v>
      </c>
      <c r="E369" s="233" t="s">
        <v>1</v>
      </c>
      <c r="F369" s="234" t="s">
        <v>463</v>
      </c>
      <c r="G369" s="232"/>
      <c r="H369" s="235">
        <v>1.1299999999999999</v>
      </c>
      <c r="I369" s="236"/>
      <c r="J369" s="232"/>
      <c r="K369" s="232"/>
      <c r="L369" s="237"/>
      <c r="M369" s="238"/>
      <c r="N369" s="239"/>
      <c r="O369" s="239"/>
      <c r="P369" s="239"/>
      <c r="Q369" s="239"/>
      <c r="R369" s="239"/>
      <c r="S369" s="239"/>
      <c r="T369" s="24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1" t="s">
        <v>129</v>
      </c>
      <c r="AU369" s="241" t="s">
        <v>80</v>
      </c>
      <c r="AV369" s="13" t="s">
        <v>80</v>
      </c>
      <c r="AW369" s="13" t="s">
        <v>30</v>
      </c>
      <c r="AX369" s="13" t="s">
        <v>73</v>
      </c>
      <c r="AY369" s="241" t="s">
        <v>116</v>
      </c>
    </row>
    <row r="370" s="13" customFormat="1">
      <c r="A370" s="13"/>
      <c r="B370" s="231"/>
      <c r="C370" s="232"/>
      <c r="D370" s="224" t="s">
        <v>129</v>
      </c>
      <c r="E370" s="233" t="s">
        <v>1</v>
      </c>
      <c r="F370" s="234" t="s">
        <v>464</v>
      </c>
      <c r="G370" s="232"/>
      <c r="H370" s="235">
        <v>0.251</v>
      </c>
      <c r="I370" s="236"/>
      <c r="J370" s="232"/>
      <c r="K370" s="232"/>
      <c r="L370" s="237"/>
      <c r="M370" s="238"/>
      <c r="N370" s="239"/>
      <c r="O370" s="239"/>
      <c r="P370" s="239"/>
      <c r="Q370" s="239"/>
      <c r="R370" s="239"/>
      <c r="S370" s="239"/>
      <c r="T370" s="24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1" t="s">
        <v>129</v>
      </c>
      <c r="AU370" s="241" t="s">
        <v>80</v>
      </c>
      <c r="AV370" s="13" t="s">
        <v>80</v>
      </c>
      <c r="AW370" s="13" t="s">
        <v>30</v>
      </c>
      <c r="AX370" s="13" t="s">
        <v>73</v>
      </c>
      <c r="AY370" s="241" t="s">
        <v>116</v>
      </c>
    </row>
    <row r="371" s="13" customFormat="1">
      <c r="A371" s="13"/>
      <c r="B371" s="231"/>
      <c r="C371" s="232"/>
      <c r="D371" s="224" t="s">
        <v>129</v>
      </c>
      <c r="E371" s="233" t="s">
        <v>1</v>
      </c>
      <c r="F371" s="234" t="s">
        <v>465</v>
      </c>
      <c r="G371" s="232"/>
      <c r="H371" s="235">
        <v>0.30099999999999999</v>
      </c>
      <c r="I371" s="236"/>
      <c r="J371" s="232"/>
      <c r="K371" s="232"/>
      <c r="L371" s="237"/>
      <c r="M371" s="238"/>
      <c r="N371" s="239"/>
      <c r="O371" s="239"/>
      <c r="P371" s="239"/>
      <c r="Q371" s="239"/>
      <c r="R371" s="239"/>
      <c r="S371" s="239"/>
      <c r="T371" s="24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1" t="s">
        <v>129</v>
      </c>
      <c r="AU371" s="241" t="s">
        <v>80</v>
      </c>
      <c r="AV371" s="13" t="s">
        <v>80</v>
      </c>
      <c r="AW371" s="13" t="s">
        <v>30</v>
      </c>
      <c r="AX371" s="13" t="s">
        <v>73</v>
      </c>
      <c r="AY371" s="241" t="s">
        <v>116</v>
      </c>
    </row>
    <row r="372" s="13" customFormat="1">
      <c r="A372" s="13"/>
      <c r="B372" s="231"/>
      <c r="C372" s="232"/>
      <c r="D372" s="224" t="s">
        <v>129</v>
      </c>
      <c r="E372" s="233" t="s">
        <v>1</v>
      </c>
      <c r="F372" s="234" t="s">
        <v>466</v>
      </c>
      <c r="G372" s="232"/>
      <c r="H372" s="235">
        <v>0.34300000000000003</v>
      </c>
      <c r="I372" s="236"/>
      <c r="J372" s="232"/>
      <c r="K372" s="232"/>
      <c r="L372" s="237"/>
      <c r="M372" s="238"/>
      <c r="N372" s="239"/>
      <c r="O372" s="239"/>
      <c r="P372" s="239"/>
      <c r="Q372" s="239"/>
      <c r="R372" s="239"/>
      <c r="S372" s="239"/>
      <c r="T372" s="240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1" t="s">
        <v>129</v>
      </c>
      <c r="AU372" s="241" t="s">
        <v>80</v>
      </c>
      <c r="AV372" s="13" t="s">
        <v>80</v>
      </c>
      <c r="AW372" s="13" t="s">
        <v>30</v>
      </c>
      <c r="AX372" s="13" t="s">
        <v>73</v>
      </c>
      <c r="AY372" s="241" t="s">
        <v>116</v>
      </c>
    </row>
    <row r="373" s="13" customFormat="1">
      <c r="A373" s="13"/>
      <c r="B373" s="231"/>
      <c r="C373" s="232"/>
      <c r="D373" s="224" t="s">
        <v>129</v>
      </c>
      <c r="E373" s="233" t="s">
        <v>1</v>
      </c>
      <c r="F373" s="234" t="s">
        <v>467</v>
      </c>
      <c r="G373" s="232"/>
      <c r="H373" s="235">
        <v>0.39300000000000002</v>
      </c>
      <c r="I373" s="236"/>
      <c r="J373" s="232"/>
      <c r="K373" s="232"/>
      <c r="L373" s="237"/>
      <c r="M373" s="238"/>
      <c r="N373" s="239"/>
      <c r="O373" s="239"/>
      <c r="P373" s="239"/>
      <c r="Q373" s="239"/>
      <c r="R373" s="239"/>
      <c r="S373" s="239"/>
      <c r="T373" s="24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1" t="s">
        <v>129</v>
      </c>
      <c r="AU373" s="241" t="s">
        <v>80</v>
      </c>
      <c r="AV373" s="13" t="s">
        <v>80</v>
      </c>
      <c r="AW373" s="13" t="s">
        <v>30</v>
      </c>
      <c r="AX373" s="13" t="s">
        <v>73</v>
      </c>
      <c r="AY373" s="241" t="s">
        <v>116</v>
      </c>
    </row>
    <row r="374" s="13" customFormat="1">
      <c r="A374" s="13"/>
      <c r="B374" s="231"/>
      <c r="C374" s="232"/>
      <c r="D374" s="224" t="s">
        <v>129</v>
      </c>
      <c r="E374" s="233" t="s">
        <v>1</v>
      </c>
      <c r="F374" s="234" t="s">
        <v>468</v>
      </c>
      <c r="G374" s="232"/>
      <c r="H374" s="235">
        <v>0.44400000000000001</v>
      </c>
      <c r="I374" s="236"/>
      <c r="J374" s="232"/>
      <c r="K374" s="232"/>
      <c r="L374" s="237"/>
      <c r="M374" s="238"/>
      <c r="N374" s="239"/>
      <c r="O374" s="239"/>
      <c r="P374" s="239"/>
      <c r="Q374" s="239"/>
      <c r="R374" s="239"/>
      <c r="S374" s="239"/>
      <c r="T374" s="24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1" t="s">
        <v>129</v>
      </c>
      <c r="AU374" s="241" t="s">
        <v>80</v>
      </c>
      <c r="AV374" s="13" t="s">
        <v>80</v>
      </c>
      <c r="AW374" s="13" t="s">
        <v>30</v>
      </c>
      <c r="AX374" s="13" t="s">
        <v>73</v>
      </c>
      <c r="AY374" s="241" t="s">
        <v>116</v>
      </c>
    </row>
    <row r="375" s="13" customFormat="1">
      <c r="A375" s="13"/>
      <c r="B375" s="231"/>
      <c r="C375" s="232"/>
      <c r="D375" s="224" t="s">
        <v>129</v>
      </c>
      <c r="E375" s="233" t="s">
        <v>1</v>
      </c>
      <c r="F375" s="234" t="s">
        <v>469</v>
      </c>
      <c r="G375" s="232"/>
      <c r="H375" s="235">
        <v>2.964</v>
      </c>
      <c r="I375" s="236"/>
      <c r="J375" s="232"/>
      <c r="K375" s="232"/>
      <c r="L375" s="237"/>
      <c r="M375" s="238"/>
      <c r="N375" s="239"/>
      <c r="O375" s="239"/>
      <c r="P375" s="239"/>
      <c r="Q375" s="239"/>
      <c r="R375" s="239"/>
      <c r="S375" s="239"/>
      <c r="T375" s="240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1" t="s">
        <v>129</v>
      </c>
      <c r="AU375" s="241" t="s">
        <v>80</v>
      </c>
      <c r="AV375" s="13" t="s">
        <v>80</v>
      </c>
      <c r="AW375" s="13" t="s">
        <v>30</v>
      </c>
      <c r="AX375" s="13" t="s">
        <v>73</v>
      </c>
      <c r="AY375" s="241" t="s">
        <v>116</v>
      </c>
    </row>
    <row r="376" s="13" customFormat="1">
      <c r="A376" s="13"/>
      <c r="B376" s="231"/>
      <c r="C376" s="232"/>
      <c r="D376" s="224" t="s">
        <v>129</v>
      </c>
      <c r="E376" s="233" t="s">
        <v>1</v>
      </c>
      <c r="F376" s="234" t="s">
        <v>470</v>
      </c>
      <c r="G376" s="232"/>
      <c r="H376" s="235">
        <v>7.6189999999999998</v>
      </c>
      <c r="I376" s="236"/>
      <c r="J376" s="232"/>
      <c r="K376" s="232"/>
      <c r="L376" s="237"/>
      <c r="M376" s="238"/>
      <c r="N376" s="239"/>
      <c r="O376" s="239"/>
      <c r="P376" s="239"/>
      <c r="Q376" s="239"/>
      <c r="R376" s="239"/>
      <c r="S376" s="239"/>
      <c r="T376" s="240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1" t="s">
        <v>129</v>
      </c>
      <c r="AU376" s="241" t="s">
        <v>80</v>
      </c>
      <c r="AV376" s="13" t="s">
        <v>80</v>
      </c>
      <c r="AW376" s="13" t="s">
        <v>30</v>
      </c>
      <c r="AX376" s="13" t="s">
        <v>73</v>
      </c>
      <c r="AY376" s="241" t="s">
        <v>116</v>
      </c>
    </row>
    <row r="377" s="14" customFormat="1">
      <c r="A377" s="14"/>
      <c r="B377" s="242"/>
      <c r="C377" s="243"/>
      <c r="D377" s="224" t="s">
        <v>129</v>
      </c>
      <c r="E377" s="244" t="s">
        <v>1</v>
      </c>
      <c r="F377" s="245" t="s">
        <v>131</v>
      </c>
      <c r="G377" s="243"/>
      <c r="H377" s="246">
        <v>13.906000000000001</v>
      </c>
      <c r="I377" s="247"/>
      <c r="J377" s="243"/>
      <c r="K377" s="243"/>
      <c r="L377" s="248"/>
      <c r="M377" s="249"/>
      <c r="N377" s="250"/>
      <c r="O377" s="250"/>
      <c r="P377" s="250"/>
      <c r="Q377" s="250"/>
      <c r="R377" s="250"/>
      <c r="S377" s="250"/>
      <c r="T377" s="251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2" t="s">
        <v>129</v>
      </c>
      <c r="AU377" s="252" t="s">
        <v>80</v>
      </c>
      <c r="AV377" s="14" t="s">
        <v>117</v>
      </c>
      <c r="AW377" s="14" t="s">
        <v>30</v>
      </c>
      <c r="AX377" s="14" t="s">
        <v>78</v>
      </c>
      <c r="AY377" s="252" t="s">
        <v>116</v>
      </c>
    </row>
    <row r="378" s="2" customFormat="1" ht="33" customHeight="1">
      <c r="A378" s="38"/>
      <c r="B378" s="39"/>
      <c r="C378" s="211" t="s">
        <v>471</v>
      </c>
      <c r="D378" s="211" t="s">
        <v>119</v>
      </c>
      <c r="E378" s="212" t="s">
        <v>472</v>
      </c>
      <c r="F378" s="213" t="s">
        <v>473</v>
      </c>
      <c r="G378" s="214" t="s">
        <v>377</v>
      </c>
      <c r="H378" s="215">
        <v>17</v>
      </c>
      <c r="I378" s="216"/>
      <c r="J378" s="217">
        <f>ROUND(I378*H378,2)</f>
        <v>0</v>
      </c>
      <c r="K378" s="213" t="s">
        <v>123</v>
      </c>
      <c r="L378" s="44"/>
      <c r="M378" s="218" t="s">
        <v>1</v>
      </c>
      <c r="N378" s="219" t="s">
        <v>38</v>
      </c>
      <c r="O378" s="91"/>
      <c r="P378" s="220">
        <f>O378*H378</f>
        <v>0</v>
      </c>
      <c r="Q378" s="220">
        <v>0</v>
      </c>
      <c r="R378" s="220">
        <f>Q378*H378</f>
        <v>0</v>
      </c>
      <c r="S378" s="220">
        <v>0</v>
      </c>
      <c r="T378" s="221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2" t="s">
        <v>229</v>
      </c>
      <c r="AT378" s="222" t="s">
        <v>119</v>
      </c>
      <c r="AU378" s="222" t="s">
        <v>80</v>
      </c>
      <c r="AY378" s="17" t="s">
        <v>116</v>
      </c>
      <c r="BE378" s="223">
        <f>IF(N378="základní",J378,0)</f>
        <v>0</v>
      </c>
      <c r="BF378" s="223">
        <f>IF(N378="snížená",J378,0)</f>
        <v>0</v>
      </c>
      <c r="BG378" s="223">
        <f>IF(N378="zákl. přenesená",J378,0)</f>
        <v>0</v>
      </c>
      <c r="BH378" s="223">
        <f>IF(N378="sníž. přenesená",J378,0)</f>
        <v>0</v>
      </c>
      <c r="BI378" s="223">
        <f>IF(N378="nulová",J378,0)</f>
        <v>0</v>
      </c>
      <c r="BJ378" s="17" t="s">
        <v>78</v>
      </c>
      <c r="BK378" s="223">
        <f>ROUND(I378*H378,2)</f>
        <v>0</v>
      </c>
      <c r="BL378" s="17" t="s">
        <v>229</v>
      </c>
      <c r="BM378" s="222" t="s">
        <v>474</v>
      </c>
    </row>
    <row r="379" s="2" customFormat="1">
      <c r="A379" s="38"/>
      <c r="B379" s="39"/>
      <c r="C379" s="40"/>
      <c r="D379" s="224" t="s">
        <v>125</v>
      </c>
      <c r="E379" s="40"/>
      <c r="F379" s="225" t="s">
        <v>475</v>
      </c>
      <c r="G379" s="40"/>
      <c r="H379" s="40"/>
      <c r="I379" s="226"/>
      <c r="J379" s="40"/>
      <c r="K379" s="40"/>
      <c r="L379" s="44"/>
      <c r="M379" s="227"/>
      <c r="N379" s="228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125</v>
      </c>
      <c r="AU379" s="17" t="s">
        <v>80</v>
      </c>
    </row>
    <row r="380" s="2" customFormat="1">
      <c r="A380" s="38"/>
      <c r="B380" s="39"/>
      <c r="C380" s="40"/>
      <c r="D380" s="229" t="s">
        <v>127</v>
      </c>
      <c r="E380" s="40"/>
      <c r="F380" s="230" t="s">
        <v>476</v>
      </c>
      <c r="G380" s="40"/>
      <c r="H380" s="40"/>
      <c r="I380" s="226"/>
      <c r="J380" s="40"/>
      <c r="K380" s="40"/>
      <c r="L380" s="44"/>
      <c r="M380" s="227"/>
      <c r="N380" s="228"/>
      <c r="O380" s="91"/>
      <c r="P380" s="91"/>
      <c r="Q380" s="91"/>
      <c r="R380" s="91"/>
      <c r="S380" s="91"/>
      <c r="T380" s="92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127</v>
      </c>
      <c r="AU380" s="17" t="s">
        <v>80</v>
      </c>
    </row>
    <row r="381" s="15" customFormat="1">
      <c r="A381" s="15"/>
      <c r="B381" s="253"/>
      <c r="C381" s="254"/>
      <c r="D381" s="224" t="s">
        <v>129</v>
      </c>
      <c r="E381" s="255" t="s">
        <v>1</v>
      </c>
      <c r="F381" s="256" t="s">
        <v>477</v>
      </c>
      <c r="G381" s="254"/>
      <c r="H381" s="255" t="s">
        <v>1</v>
      </c>
      <c r="I381" s="257"/>
      <c r="J381" s="254"/>
      <c r="K381" s="254"/>
      <c r="L381" s="258"/>
      <c r="M381" s="259"/>
      <c r="N381" s="260"/>
      <c r="O381" s="260"/>
      <c r="P381" s="260"/>
      <c r="Q381" s="260"/>
      <c r="R381" s="260"/>
      <c r="S381" s="260"/>
      <c r="T381" s="261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2" t="s">
        <v>129</v>
      </c>
      <c r="AU381" s="262" t="s">
        <v>80</v>
      </c>
      <c r="AV381" s="15" t="s">
        <v>78</v>
      </c>
      <c r="AW381" s="15" t="s">
        <v>30</v>
      </c>
      <c r="AX381" s="15" t="s">
        <v>73</v>
      </c>
      <c r="AY381" s="262" t="s">
        <v>116</v>
      </c>
    </row>
    <row r="382" s="13" customFormat="1">
      <c r="A382" s="13"/>
      <c r="B382" s="231"/>
      <c r="C382" s="232"/>
      <c r="D382" s="224" t="s">
        <v>129</v>
      </c>
      <c r="E382" s="233" t="s">
        <v>1</v>
      </c>
      <c r="F382" s="234" t="s">
        <v>478</v>
      </c>
      <c r="G382" s="232"/>
      <c r="H382" s="235">
        <v>17</v>
      </c>
      <c r="I382" s="236"/>
      <c r="J382" s="232"/>
      <c r="K382" s="232"/>
      <c r="L382" s="237"/>
      <c r="M382" s="238"/>
      <c r="N382" s="239"/>
      <c r="O382" s="239"/>
      <c r="P382" s="239"/>
      <c r="Q382" s="239"/>
      <c r="R382" s="239"/>
      <c r="S382" s="239"/>
      <c r="T382" s="240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1" t="s">
        <v>129</v>
      </c>
      <c r="AU382" s="241" t="s">
        <v>80</v>
      </c>
      <c r="AV382" s="13" t="s">
        <v>80</v>
      </c>
      <c r="AW382" s="13" t="s">
        <v>30</v>
      </c>
      <c r="AX382" s="13" t="s">
        <v>73</v>
      </c>
      <c r="AY382" s="241" t="s">
        <v>116</v>
      </c>
    </row>
    <row r="383" s="14" customFormat="1">
      <c r="A383" s="14"/>
      <c r="B383" s="242"/>
      <c r="C383" s="243"/>
      <c r="D383" s="224" t="s">
        <v>129</v>
      </c>
      <c r="E383" s="244" t="s">
        <v>1</v>
      </c>
      <c r="F383" s="245" t="s">
        <v>131</v>
      </c>
      <c r="G383" s="243"/>
      <c r="H383" s="246">
        <v>17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2" t="s">
        <v>129</v>
      </c>
      <c r="AU383" s="252" t="s">
        <v>80</v>
      </c>
      <c r="AV383" s="14" t="s">
        <v>117</v>
      </c>
      <c r="AW383" s="14" t="s">
        <v>30</v>
      </c>
      <c r="AX383" s="14" t="s">
        <v>78</v>
      </c>
      <c r="AY383" s="252" t="s">
        <v>116</v>
      </c>
    </row>
    <row r="384" s="2" customFormat="1" ht="21.75" customHeight="1">
      <c r="A384" s="38"/>
      <c r="B384" s="39"/>
      <c r="C384" s="263" t="s">
        <v>479</v>
      </c>
      <c r="D384" s="263" t="s">
        <v>272</v>
      </c>
      <c r="E384" s="264" t="s">
        <v>480</v>
      </c>
      <c r="F384" s="265" t="s">
        <v>481</v>
      </c>
      <c r="G384" s="266" t="s">
        <v>122</v>
      </c>
      <c r="H384" s="267">
        <v>1.091</v>
      </c>
      <c r="I384" s="268"/>
      <c r="J384" s="269">
        <f>ROUND(I384*H384,2)</f>
        <v>0</v>
      </c>
      <c r="K384" s="265" t="s">
        <v>123</v>
      </c>
      <c r="L384" s="270"/>
      <c r="M384" s="271" t="s">
        <v>1</v>
      </c>
      <c r="N384" s="272" t="s">
        <v>38</v>
      </c>
      <c r="O384" s="91"/>
      <c r="P384" s="220">
        <f>O384*H384</f>
        <v>0</v>
      </c>
      <c r="Q384" s="220">
        <v>0.44</v>
      </c>
      <c r="R384" s="220">
        <f>Q384*H384</f>
        <v>0.48003999999999997</v>
      </c>
      <c r="S384" s="220">
        <v>0</v>
      </c>
      <c r="T384" s="221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2" t="s">
        <v>339</v>
      </c>
      <c r="AT384" s="222" t="s">
        <v>272</v>
      </c>
      <c r="AU384" s="222" t="s">
        <v>80</v>
      </c>
      <c r="AY384" s="17" t="s">
        <v>116</v>
      </c>
      <c r="BE384" s="223">
        <f>IF(N384="základní",J384,0)</f>
        <v>0</v>
      </c>
      <c r="BF384" s="223">
        <f>IF(N384="snížená",J384,0)</f>
        <v>0</v>
      </c>
      <c r="BG384" s="223">
        <f>IF(N384="zákl. přenesená",J384,0)</f>
        <v>0</v>
      </c>
      <c r="BH384" s="223">
        <f>IF(N384="sníž. přenesená",J384,0)</f>
        <v>0</v>
      </c>
      <c r="BI384" s="223">
        <f>IF(N384="nulová",J384,0)</f>
        <v>0</v>
      </c>
      <c r="BJ384" s="17" t="s">
        <v>78</v>
      </c>
      <c r="BK384" s="223">
        <f>ROUND(I384*H384,2)</f>
        <v>0</v>
      </c>
      <c r="BL384" s="17" t="s">
        <v>229</v>
      </c>
      <c r="BM384" s="222" t="s">
        <v>482</v>
      </c>
    </row>
    <row r="385" s="2" customFormat="1">
      <c r="A385" s="38"/>
      <c r="B385" s="39"/>
      <c r="C385" s="40"/>
      <c r="D385" s="224" t="s">
        <v>125</v>
      </c>
      <c r="E385" s="40"/>
      <c r="F385" s="225" t="s">
        <v>481</v>
      </c>
      <c r="G385" s="40"/>
      <c r="H385" s="40"/>
      <c r="I385" s="226"/>
      <c r="J385" s="40"/>
      <c r="K385" s="40"/>
      <c r="L385" s="44"/>
      <c r="M385" s="227"/>
      <c r="N385" s="228"/>
      <c r="O385" s="91"/>
      <c r="P385" s="91"/>
      <c r="Q385" s="91"/>
      <c r="R385" s="91"/>
      <c r="S385" s="91"/>
      <c r="T385" s="92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125</v>
      </c>
      <c r="AU385" s="17" t="s">
        <v>80</v>
      </c>
    </row>
    <row r="386" s="15" customFormat="1">
      <c r="A386" s="15"/>
      <c r="B386" s="253"/>
      <c r="C386" s="254"/>
      <c r="D386" s="224" t="s">
        <v>129</v>
      </c>
      <c r="E386" s="255" t="s">
        <v>1</v>
      </c>
      <c r="F386" s="256" t="s">
        <v>408</v>
      </c>
      <c r="G386" s="254"/>
      <c r="H386" s="255" t="s">
        <v>1</v>
      </c>
      <c r="I386" s="257"/>
      <c r="J386" s="254"/>
      <c r="K386" s="254"/>
      <c r="L386" s="258"/>
      <c r="M386" s="259"/>
      <c r="N386" s="260"/>
      <c r="O386" s="260"/>
      <c r="P386" s="260"/>
      <c r="Q386" s="260"/>
      <c r="R386" s="260"/>
      <c r="S386" s="260"/>
      <c r="T386" s="261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2" t="s">
        <v>129</v>
      </c>
      <c r="AU386" s="262" t="s">
        <v>80</v>
      </c>
      <c r="AV386" s="15" t="s">
        <v>78</v>
      </c>
      <c r="AW386" s="15" t="s">
        <v>30</v>
      </c>
      <c r="AX386" s="15" t="s">
        <v>73</v>
      </c>
      <c r="AY386" s="262" t="s">
        <v>116</v>
      </c>
    </row>
    <row r="387" s="15" customFormat="1">
      <c r="A387" s="15"/>
      <c r="B387" s="253"/>
      <c r="C387" s="254"/>
      <c r="D387" s="224" t="s">
        <v>129</v>
      </c>
      <c r="E387" s="255" t="s">
        <v>1</v>
      </c>
      <c r="F387" s="256" t="s">
        <v>477</v>
      </c>
      <c r="G387" s="254"/>
      <c r="H387" s="255" t="s">
        <v>1</v>
      </c>
      <c r="I387" s="257"/>
      <c r="J387" s="254"/>
      <c r="K387" s="254"/>
      <c r="L387" s="258"/>
      <c r="M387" s="259"/>
      <c r="N387" s="260"/>
      <c r="O387" s="260"/>
      <c r="P387" s="260"/>
      <c r="Q387" s="260"/>
      <c r="R387" s="260"/>
      <c r="S387" s="260"/>
      <c r="T387" s="261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2" t="s">
        <v>129</v>
      </c>
      <c r="AU387" s="262" t="s">
        <v>80</v>
      </c>
      <c r="AV387" s="15" t="s">
        <v>78</v>
      </c>
      <c r="AW387" s="15" t="s">
        <v>30</v>
      </c>
      <c r="AX387" s="15" t="s">
        <v>73</v>
      </c>
      <c r="AY387" s="262" t="s">
        <v>116</v>
      </c>
    </row>
    <row r="388" s="13" customFormat="1">
      <c r="A388" s="13"/>
      <c r="B388" s="231"/>
      <c r="C388" s="232"/>
      <c r="D388" s="224" t="s">
        <v>129</v>
      </c>
      <c r="E388" s="233" t="s">
        <v>1</v>
      </c>
      <c r="F388" s="234" t="s">
        <v>483</v>
      </c>
      <c r="G388" s="232"/>
      <c r="H388" s="235">
        <v>1.091</v>
      </c>
      <c r="I388" s="236"/>
      <c r="J388" s="232"/>
      <c r="K388" s="232"/>
      <c r="L388" s="237"/>
      <c r="M388" s="238"/>
      <c r="N388" s="239"/>
      <c r="O388" s="239"/>
      <c r="P388" s="239"/>
      <c r="Q388" s="239"/>
      <c r="R388" s="239"/>
      <c r="S388" s="239"/>
      <c r="T388" s="240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1" t="s">
        <v>129</v>
      </c>
      <c r="AU388" s="241" t="s">
        <v>80</v>
      </c>
      <c r="AV388" s="13" t="s">
        <v>80</v>
      </c>
      <c r="AW388" s="13" t="s">
        <v>30</v>
      </c>
      <c r="AX388" s="13" t="s">
        <v>73</v>
      </c>
      <c r="AY388" s="241" t="s">
        <v>116</v>
      </c>
    </row>
    <row r="389" s="14" customFormat="1">
      <c r="A389" s="14"/>
      <c r="B389" s="242"/>
      <c r="C389" s="243"/>
      <c r="D389" s="224" t="s">
        <v>129</v>
      </c>
      <c r="E389" s="244" t="s">
        <v>1</v>
      </c>
      <c r="F389" s="245" t="s">
        <v>131</v>
      </c>
      <c r="G389" s="243"/>
      <c r="H389" s="246">
        <v>1.091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2" t="s">
        <v>129</v>
      </c>
      <c r="AU389" s="252" t="s">
        <v>80</v>
      </c>
      <c r="AV389" s="14" t="s">
        <v>117</v>
      </c>
      <c r="AW389" s="14" t="s">
        <v>30</v>
      </c>
      <c r="AX389" s="14" t="s">
        <v>78</v>
      </c>
      <c r="AY389" s="252" t="s">
        <v>116</v>
      </c>
    </row>
    <row r="390" s="2" customFormat="1" ht="24.15" customHeight="1">
      <c r="A390" s="38"/>
      <c r="B390" s="39"/>
      <c r="C390" s="211" t="s">
        <v>484</v>
      </c>
      <c r="D390" s="211" t="s">
        <v>119</v>
      </c>
      <c r="E390" s="212" t="s">
        <v>485</v>
      </c>
      <c r="F390" s="213" t="s">
        <v>486</v>
      </c>
      <c r="G390" s="214" t="s">
        <v>122</v>
      </c>
      <c r="H390" s="215">
        <v>37.57</v>
      </c>
      <c r="I390" s="216"/>
      <c r="J390" s="217">
        <f>ROUND(I390*H390,2)</f>
        <v>0</v>
      </c>
      <c r="K390" s="213" t="s">
        <v>123</v>
      </c>
      <c r="L390" s="44"/>
      <c r="M390" s="218" t="s">
        <v>1</v>
      </c>
      <c r="N390" s="219" t="s">
        <v>38</v>
      </c>
      <c r="O390" s="91"/>
      <c r="P390" s="220">
        <f>O390*H390</f>
        <v>0</v>
      </c>
      <c r="Q390" s="220">
        <v>0.022839999999999999</v>
      </c>
      <c r="R390" s="220">
        <f>Q390*H390</f>
        <v>0.85809879999999994</v>
      </c>
      <c r="S390" s="220">
        <v>0</v>
      </c>
      <c r="T390" s="221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2" t="s">
        <v>229</v>
      </c>
      <c r="AT390" s="222" t="s">
        <v>119</v>
      </c>
      <c r="AU390" s="222" t="s">
        <v>80</v>
      </c>
      <c r="AY390" s="17" t="s">
        <v>116</v>
      </c>
      <c r="BE390" s="223">
        <f>IF(N390="základní",J390,0)</f>
        <v>0</v>
      </c>
      <c r="BF390" s="223">
        <f>IF(N390="snížená",J390,0)</f>
        <v>0</v>
      </c>
      <c r="BG390" s="223">
        <f>IF(N390="zákl. přenesená",J390,0)</f>
        <v>0</v>
      </c>
      <c r="BH390" s="223">
        <f>IF(N390="sníž. přenesená",J390,0)</f>
        <v>0</v>
      </c>
      <c r="BI390" s="223">
        <f>IF(N390="nulová",J390,0)</f>
        <v>0</v>
      </c>
      <c r="BJ390" s="17" t="s">
        <v>78</v>
      </c>
      <c r="BK390" s="223">
        <f>ROUND(I390*H390,2)</f>
        <v>0</v>
      </c>
      <c r="BL390" s="17" t="s">
        <v>229</v>
      </c>
      <c r="BM390" s="222" t="s">
        <v>487</v>
      </c>
    </row>
    <row r="391" s="2" customFormat="1">
      <c r="A391" s="38"/>
      <c r="B391" s="39"/>
      <c r="C391" s="40"/>
      <c r="D391" s="224" t="s">
        <v>125</v>
      </c>
      <c r="E391" s="40"/>
      <c r="F391" s="225" t="s">
        <v>488</v>
      </c>
      <c r="G391" s="40"/>
      <c r="H391" s="40"/>
      <c r="I391" s="226"/>
      <c r="J391" s="40"/>
      <c r="K391" s="40"/>
      <c r="L391" s="44"/>
      <c r="M391" s="227"/>
      <c r="N391" s="228"/>
      <c r="O391" s="91"/>
      <c r="P391" s="91"/>
      <c r="Q391" s="91"/>
      <c r="R391" s="91"/>
      <c r="S391" s="91"/>
      <c r="T391" s="92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125</v>
      </c>
      <c r="AU391" s="17" t="s">
        <v>80</v>
      </c>
    </row>
    <row r="392" s="2" customFormat="1">
      <c r="A392" s="38"/>
      <c r="B392" s="39"/>
      <c r="C392" s="40"/>
      <c r="D392" s="229" t="s">
        <v>127</v>
      </c>
      <c r="E392" s="40"/>
      <c r="F392" s="230" t="s">
        <v>489</v>
      </c>
      <c r="G392" s="40"/>
      <c r="H392" s="40"/>
      <c r="I392" s="226"/>
      <c r="J392" s="40"/>
      <c r="K392" s="40"/>
      <c r="L392" s="44"/>
      <c r="M392" s="227"/>
      <c r="N392" s="228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127</v>
      </c>
      <c r="AU392" s="17" t="s">
        <v>80</v>
      </c>
    </row>
    <row r="393" s="13" customFormat="1">
      <c r="A393" s="13"/>
      <c r="B393" s="231"/>
      <c r="C393" s="232"/>
      <c r="D393" s="224" t="s">
        <v>129</v>
      </c>
      <c r="E393" s="233" t="s">
        <v>1</v>
      </c>
      <c r="F393" s="234" t="s">
        <v>360</v>
      </c>
      <c r="G393" s="232"/>
      <c r="H393" s="235">
        <v>27.884</v>
      </c>
      <c r="I393" s="236"/>
      <c r="J393" s="232"/>
      <c r="K393" s="232"/>
      <c r="L393" s="237"/>
      <c r="M393" s="238"/>
      <c r="N393" s="239"/>
      <c r="O393" s="239"/>
      <c r="P393" s="239"/>
      <c r="Q393" s="239"/>
      <c r="R393" s="239"/>
      <c r="S393" s="239"/>
      <c r="T393" s="240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1" t="s">
        <v>129</v>
      </c>
      <c r="AU393" s="241" t="s">
        <v>80</v>
      </c>
      <c r="AV393" s="13" t="s">
        <v>80</v>
      </c>
      <c r="AW393" s="13" t="s">
        <v>30</v>
      </c>
      <c r="AX393" s="13" t="s">
        <v>73</v>
      </c>
      <c r="AY393" s="241" t="s">
        <v>116</v>
      </c>
    </row>
    <row r="394" s="13" customFormat="1">
      <c r="A394" s="13"/>
      <c r="B394" s="231"/>
      <c r="C394" s="232"/>
      <c r="D394" s="224" t="s">
        <v>129</v>
      </c>
      <c r="E394" s="233" t="s">
        <v>1</v>
      </c>
      <c r="F394" s="234" t="s">
        <v>361</v>
      </c>
      <c r="G394" s="232"/>
      <c r="H394" s="235">
        <v>9.6859999999999999</v>
      </c>
      <c r="I394" s="236"/>
      <c r="J394" s="232"/>
      <c r="K394" s="232"/>
      <c r="L394" s="237"/>
      <c r="M394" s="238"/>
      <c r="N394" s="239"/>
      <c r="O394" s="239"/>
      <c r="P394" s="239"/>
      <c r="Q394" s="239"/>
      <c r="R394" s="239"/>
      <c r="S394" s="239"/>
      <c r="T394" s="24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1" t="s">
        <v>129</v>
      </c>
      <c r="AU394" s="241" t="s">
        <v>80</v>
      </c>
      <c r="AV394" s="13" t="s">
        <v>80</v>
      </c>
      <c r="AW394" s="13" t="s">
        <v>30</v>
      </c>
      <c r="AX394" s="13" t="s">
        <v>73</v>
      </c>
      <c r="AY394" s="241" t="s">
        <v>116</v>
      </c>
    </row>
    <row r="395" s="14" customFormat="1">
      <c r="A395" s="14"/>
      <c r="B395" s="242"/>
      <c r="C395" s="243"/>
      <c r="D395" s="224" t="s">
        <v>129</v>
      </c>
      <c r="E395" s="244" t="s">
        <v>1</v>
      </c>
      <c r="F395" s="245" t="s">
        <v>131</v>
      </c>
      <c r="G395" s="243"/>
      <c r="H395" s="246">
        <v>37.57</v>
      </c>
      <c r="I395" s="247"/>
      <c r="J395" s="243"/>
      <c r="K395" s="243"/>
      <c r="L395" s="248"/>
      <c r="M395" s="249"/>
      <c r="N395" s="250"/>
      <c r="O395" s="250"/>
      <c r="P395" s="250"/>
      <c r="Q395" s="250"/>
      <c r="R395" s="250"/>
      <c r="S395" s="250"/>
      <c r="T395" s="251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2" t="s">
        <v>129</v>
      </c>
      <c r="AU395" s="252" t="s">
        <v>80</v>
      </c>
      <c r="AV395" s="14" t="s">
        <v>117</v>
      </c>
      <c r="AW395" s="14" t="s">
        <v>30</v>
      </c>
      <c r="AX395" s="14" t="s">
        <v>78</v>
      </c>
      <c r="AY395" s="252" t="s">
        <v>116</v>
      </c>
    </row>
    <row r="396" s="2" customFormat="1" ht="24.15" customHeight="1">
      <c r="A396" s="38"/>
      <c r="B396" s="39"/>
      <c r="C396" s="211" t="s">
        <v>490</v>
      </c>
      <c r="D396" s="211" t="s">
        <v>119</v>
      </c>
      <c r="E396" s="212" t="s">
        <v>491</v>
      </c>
      <c r="F396" s="213" t="s">
        <v>492</v>
      </c>
      <c r="G396" s="214" t="s">
        <v>134</v>
      </c>
      <c r="H396" s="215">
        <v>285.52499999999998</v>
      </c>
      <c r="I396" s="216"/>
      <c r="J396" s="217">
        <f>ROUND(I396*H396,2)</f>
        <v>0</v>
      </c>
      <c r="K396" s="213" t="s">
        <v>123</v>
      </c>
      <c r="L396" s="44"/>
      <c r="M396" s="218" t="s">
        <v>1</v>
      </c>
      <c r="N396" s="219" t="s">
        <v>38</v>
      </c>
      <c r="O396" s="91"/>
      <c r="P396" s="220">
        <f>O396*H396</f>
        <v>0</v>
      </c>
      <c r="Q396" s="220">
        <v>0</v>
      </c>
      <c r="R396" s="220">
        <f>Q396*H396</f>
        <v>0</v>
      </c>
      <c r="S396" s="220">
        <v>0.040000000000000001</v>
      </c>
      <c r="T396" s="221">
        <f>S396*H396</f>
        <v>11.420999999999999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2" t="s">
        <v>229</v>
      </c>
      <c r="AT396" s="222" t="s">
        <v>119</v>
      </c>
      <c r="AU396" s="222" t="s">
        <v>80</v>
      </c>
      <c r="AY396" s="17" t="s">
        <v>116</v>
      </c>
      <c r="BE396" s="223">
        <f>IF(N396="základní",J396,0)</f>
        <v>0</v>
      </c>
      <c r="BF396" s="223">
        <f>IF(N396="snížená",J396,0)</f>
        <v>0</v>
      </c>
      <c r="BG396" s="223">
        <f>IF(N396="zákl. přenesená",J396,0)</f>
        <v>0</v>
      </c>
      <c r="BH396" s="223">
        <f>IF(N396="sníž. přenesená",J396,0)</f>
        <v>0</v>
      </c>
      <c r="BI396" s="223">
        <f>IF(N396="nulová",J396,0)</f>
        <v>0</v>
      </c>
      <c r="BJ396" s="17" t="s">
        <v>78</v>
      </c>
      <c r="BK396" s="223">
        <f>ROUND(I396*H396,2)</f>
        <v>0</v>
      </c>
      <c r="BL396" s="17" t="s">
        <v>229</v>
      </c>
      <c r="BM396" s="222" t="s">
        <v>493</v>
      </c>
    </row>
    <row r="397" s="2" customFormat="1">
      <c r="A397" s="38"/>
      <c r="B397" s="39"/>
      <c r="C397" s="40"/>
      <c r="D397" s="224" t="s">
        <v>125</v>
      </c>
      <c r="E397" s="40"/>
      <c r="F397" s="225" t="s">
        <v>494</v>
      </c>
      <c r="G397" s="40"/>
      <c r="H397" s="40"/>
      <c r="I397" s="226"/>
      <c r="J397" s="40"/>
      <c r="K397" s="40"/>
      <c r="L397" s="44"/>
      <c r="M397" s="227"/>
      <c r="N397" s="228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125</v>
      </c>
      <c r="AU397" s="17" t="s">
        <v>80</v>
      </c>
    </row>
    <row r="398" s="2" customFormat="1">
      <c r="A398" s="38"/>
      <c r="B398" s="39"/>
      <c r="C398" s="40"/>
      <c r="D398" s="229" t="s">
        <v>127</v>
      </c>
      <c r="E398" s="40"/>
      <c r="F398" s="230" t="s">
        <v>495</v>
      </c>
      <c r="G398" s="40"/>
      <c r="H398" s="40"/>
      <c r="I398" s="226"/>
      <c r="J398" s="40"/>
      <c r="K398" s="40"/>
      <c r="L398" s="44"/>
      <c r="M398" s="227"/>
      <c r="N398" s="228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127</v>
      </c>
      <c r="AU398" s="17" t="s">
        <v>80</v>
      </c>
    </row>
    <row r="399" s="15" customFormat="1">
      <c r="A399" s="15"/>
      <c r="B399" s="253"/>
      <c r="C399" s="254"/>
      <c r="D399" s="224" t="s">
        <v>129</v>
      </c>
      <c r="E399" s="255" t="s">
        <v>1</v>
      </c>
      <c r="F399" s="256" t="s">
        <v>496</v>
      </c>
      <c r="G399" s="254"/>
      <c r="H399" s="255" t="s">
        <v>1</v>
      </c>
      <c r="I399" s="257"/>
      <c r="J399" s="254"/>
      <c r="K399" s="254"/>
      <c r="L399" s="258"/>
      <c r="M399" s="259"/>
      <c r="N399" s="260"/>
      <c r="O399" s="260"/>
      <c r="P399" s="260"/>
      <c r="Q399" s="260"/>
      <c r="R399" s="260"/>
      <c r="S399" s="260"/>
      <c r="T399" s="261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2" t="s">
        <v>129</v>
      </c>
      <c r="AU399" s="262" t="s">
        <v>80</v>
      </c>
      <c r="AV399" s="15" t="s">
        <v>78</v>
      </c>
      <c r="AW399" s="15" t="s">
        <v>30</v>
      </c>
      <c r="AX399" s="15" t="s">
        <v>73</v>
      </c>
      <c r="AY399" s="262" t="s">
        <v>116</v>
      </c>
    </row>
    <row r="400" s="13" customFormat="1">
      <c r="A400" s="13"/>
      <c r="B400" s="231"/>
      <c r="C400" s="232"/>
      <c r="D400" s="224" t="s">
        <v>129</v>
      </c>
      <c r="E400" s="233" t="s">
        <v>1</v>
      </c>
      <c r="F400" s="234" t="s">
        <v>497</v>
      </c>
      <c r="G400" s="232"/>
      <c r="H400" s="235">
        <v>255.15000000000001</v>
      </c>
      <c r="I400" s="236"/>
      <c r="J400" s="232"/>
      <c r="K400" s="232"/>
      <c r="L400" s="237"/>
      <c r="M400" s="238"/>
      <c r="N400" s="239"/>
      <c r="O400" s="239"/>
      <c r="P400" s="239"/>
      <c r="Q400" s="239"/>
      <c r="R400" s="239"/>
      <c r="S400" s="239"/>
      <c r="T400" s="24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1" t="s">
        <v>129</v>
      </c>
      <c r="AU400" s="241" t="s">
        <v>80</v>
      </c>
      <c r="AV400" s="13" t="s">
        <v>80</v>
      </c>
      <c r="AW400" s="13" t="s">
        <v>30</v>
      </c>
      <c r="AX400" s="13" t="s">
        <v>73</v>
      </c>
      <c r="AY400" s="241" t="s">
        <v>116</v>
      </c>
    </row>
    <row r="401" s="13" customFormat="1">
      <c r="A401" s="13"/>
      <c r="B401" s="231"/>
      <c r="C401" s="232"/>
      <c r="D401" s="224" t="s">
        <v>129</v>
      </c>
      <c r="E401" s="233" t="s">
        <v>1</v>
      </c>
      <c r="F401" s="234" t="s">
        <v>498</v>
      </c>
      <c r="G401" s="232"/>
      <c r="H401" s="235">
        <v>30.375</v>
      </c>
      <c r="I401" s="236"/>
      <c r="J401" s="232"/>
      <c r="K401" s="232"/>
      <c r="L401" s="237"/>
      <c r="M401" s="238"/>
      <c r="N401" s="239"/>
      <c r="O401" s="239"/>
      <c r="P401" s="239"/>
      <c r="Q401" s="239"/>
      <c r="R401" s="239"/>
      <c r="S401" s="239"/>
      <c r="T401" s="240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1" t="s">
        <v>129</v>
      </c>
      <c r="AU401" s="241" t="s">
        <v>80</v>
      </c>
      <c r="AV401" s="13" t="s">
        <v>80</v>
      </c>
      <c r="AW401" s="13" t="s">
        <v>30</v>
      </c>
      <c r="AX401" s="13" t="s">
        <v>73</v>
      </c>
      <c r="AY401" s="241" t="s">
        <v>116</v>
      </c>
    </row>
    <row r="402" s="14" customFormat="1">
      <c r="A402" s="14"/>
      <c r="B402" s="242"/>
      <c r="C402" s="243"/>
      <c r="D402" s="224" t="s">
        <v>129</v>
      </c>
      <c r="E402" s="244" t="s">
        <v>1</v>
      </c>
      <c r="F402" s="245" t="s">
        <v>131</v>
      </c>
      <c r="G402" s="243"/>
      <c r="H402" s="246">
        <v>285.52499999999998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2" t="s">
        <v>129</v>
      </c>
      <c r="AU402" s="252" t="s">
        <v>80</v>
      </c>
      <c r="AV402" s="14" t="s">
        <v>117</v>
      </c>
      <c r="AW402" s="14" t="s">
        <v>30</v>
      </c>
      <c r="AX402" s="14" t="s">
        <v>78</v>
      </c>
      <c r="AY402" s="252" t="s">
        <v>116</v>
      </c>
    </row>
    <row r="403" s="2" customFormat="1" ht="33" customHeight="1">
      <c r="A403" s="38"/>
      <c r="B403" s="39"/>
      <c r="C403" s="211" t="s">
        <v>499</v>
      </c>
      <c r="D403" s="211" t="s">
        <v>119</v>
      </c>
      <c r="E403" s="212" t="s">
        <v>500</v>
      </c>
      <c r="F403" s="213" t="s">
        <v>501</v>
      </c>
      <c r="G403" s="214" t="s">
        <v>502</v>
      </c>
      <c r="H403" s="273"/>
      <c r="I403" s="216"/>
      <c r="J403" s="217">
        <f>ROUND(I403*H403,2)</f>
        <v>0</v>
      </c>
      <c r="K403" s="213" t="s">
        <v>123</v>
      </c>
      <c r="L403" s="44"/>
      <c r="M403" s="218" t="s">
        <v>1</v>
      </c>
      <c r="N403" s="219" t="s">
        <v>38</v>
      </c>
      <c r="O403" s="91"/>
      <c r="P403" s="220">
        <f>O403*H403</f>
        <v>0</v>
      </c>
      <c r="Q403" s="220">
        <v>0</v>
      </c>
      <c r="R403" s="220">
        <f>Q403*H403</f>
        <v>0</v>
      </c>
      <c r="S403" s="220">
        <v>0</v>
      </c>
      <c r="T403" s="221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2" t="s">
        <v>229</v>
      </c>
      <c r="AT403" s="222" t="s">
        <v>119</v>
      </c>
      <c r="AU403" s="222" t="s">
        <v>80</v>
      </c>
      <c r="AY403" s="17" t="s">
        <v>116</v>
      </c>
      <c r="BE403" s="223">
        <f>IF(N403="základní",J403,0)</f>
        <v>0</v>
      </c>
      <c r="BF403" s="223">
        <f>IF(N403="snížená",J403,0)</f>
        <v>0</v>
      </c>
      <c r="BG403" s="223">
        <f>IF(N403="zákl. přenesená",J403,0)</f>
        <v>0</v>
      </c>
      <c r="BH403" s="223">
        <f>IF(N403="sníž. přenesená",J403,0)</f>
        <v>0</v>
      </c>
      <c r="BI403" s="223">
        <f>IF(N403="nulová",J403,0)</f>
        <v>0</v>
      </c>
      <c r="BJ403" s="17" t="s">
        <v>78</v>
      </c>
      <c r="BK403" s="223">
        <f>ROUND(I403*H403,2)</f>
        <v>0</v>
      </c>
      <c r="BL403" s="17" t="s">
        <v>229</v>
      </c>
      <c r="BM403" s="222" t="s">
        <v>503</v>
      </c>
    </row>
    <row r="404" s="2" customFormat="1">
      <c r="A404" s="38"/>
      <c r="B404" s="39"/>
      <c r="C404" s="40"/>
      <c r="D404" s="224" t="s">
        <v>125</v>
      </c>
      <c r="E404" s="40"/>
      <c r="F404" s="225" t="s">
        <v>504</v>
      </c>
      <c r="G404" s="40"/>
      <c r="H404" s="40"/>
      <c r="I404" s="226"/>
      <c r="J404" s="40"/>
      <c r="K404" s="40"/>
      <c r="L404" s="44"/>
      <c r="M404" s="227"/>
      <c r="N404" s="228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125</v>
      </c>
      <c r="AU404" s="17" t="s">
        <v>80</v>
      </c>
    </row>
    <row r="405" s="2" customFormat="1">
      <c r="A405" s="38"/>
      <c r="B405" s="39"/>
      <c r="C405" s="40"/>
      <c r="D405" s="229" t="s">
        <v>127</v>
      </c>
      <c r="E405" s="40"/>
      <c r="F405" s="230" t="s">
        <v>505</v>
      </c>
      <c r="G405" s="40"/>
      <c r="H405" s="40"/>
      <c r="I405" s="226"/>
      <c r="J405" s="40"/>
      <c r="K405" s="40"/>
      <c r="L405" s="44"/>
      <c r="M405" s="227"/>
      <c r="N405" s="228"/>
      <c r="O405" s="91"/>
      <c r="P405" s="91"/>
      <c r="Q405" s="91"/>
      <c r="R405" s="91"/>
      <c r="S405" s="91"/>
      <c r="T405" s="92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127</v>
      </c>
      <c r="AU405" s="17" t="s">
        <v>80</v>
      </c>
    </row>
    <row r="406" s="12" customFormat="1" ht="22.8" customHeight="1">
      <c r="A406" s="12"/>
      <c r="B406" s="195"/>
      <c r="C406" s="196"/>
      <c r="D406" s="197" t="s">
        <v>72</v>
      </c>
      <c r="E406" s="209" t="s">
        <v>506</v>
      </c>
      <c r="F406" s="209" t="s">
        <v>507</v>
      </c>
      <c r="G406" s="196"/>
      <c r="H406" s="196"/>
      <c r="I406" s="199"/>
      <c r="J406" s="210">
        <f>BK406</f>
        <v>0</v>
      </c>
      <c r="K406" s="196"/>
      <c r="L406" s="201"/>
      <c r="M406" s="202"/>
      <c r="N406" s="203"/>
      <c r="O406" s="203"/>
      <c r="P406" s="204">
        <f>SUM(P407:P415)</f>
        <v>0</v>
      </c>
      <c r="Q406" s="203"/>
      <c r="R406" s="204">
        <f>SUM(R407:R415)</f>
        <v>0.079148380000000004</v>
      </c>
      <c r="S406" s="203"/>
      <c r="T406" s="205">
        <f>SUM(T407:T415)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06" t="s">
        <v>80</v>
      </c>
      <c r="AT406" s="207" t="s">
        <v>72</v>
      </c>
      <c r="AU406" s="207" t="s">
        <v>78</v>
      </c>
      <c r="AY406" s="206" t="s">
        <v>116</v>
      </c>
      <c r="BK406" s="208">
        <f>SUM(BK407:BK415)</f>
        <v>0</v>
      </c>
    </row>
    <row r="407" s="2" customFormat="1" ht="24.15" customHeight="1">
      <c r="A407" s="38"/>
      <c r="B407" s="39"/>
      <c r="C407" s="211" t="s">
        <v>508</v>
      </c>
      <c r="D407" s="211" t="s">
        <v>119</v>
      </c>
      <c r="E407" s="212" t="s">
        <v>509</v>
      </c>
      <c r="F407" s="213" t="s">
        <v>510</v>
      </c>
      <c r="G407" s="214" t="s">
        <v>134</v>
      </c>
      <c r="H407" s="215">
        <v>92.033000000000001</v>
      </c>
      <c r="I407" s="216"/>
      <c r="J407" s="217">
        <f>ROUND(I407*H407,2)</f>
        <v>0</v>
      </c>
      <c r="K407" s="213" t="s">
        <v>123</v>
      </c>
      <c r="L407" s="44"/>
      <c r="M407" s="218" t="s">
        <v>1</v>
      </c>
      <c r="N407" s="219" t="s">
        <v>38</v>
      </c>
      <c r="O407" s="91"/>
      <c r="P407" s="220">
        <f>O407*H407</f>
        <v>0</v>
      </c>
      <c r="Q407" s="220">
        <v>0.00013999999999999999</v>
      </c>
      <c r="R407" s="220">
        <f>Q407*H407</f>
        <v>0.012884619999999999</v>
      </c>
      <c r="S407" s="220">
        <v>0</v>
      </c>
      <c r="T407" s="221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2" t="s">
        <v>229</v>
      </c>
      <c r="AT407" s="222" t="s">
        <v>119</v>
      </c>
      <c r="AU407" s="222" t="s">
        <v>80</v>
      </c>
      <c r="AY407" s="17" t="s">
        <v>116</v>
      </c>
      <c r="BE407" s="223">
        <f>IF(N407="základní",J407,0)</f>
        <v>0</v>
      </c>
      <c r="BF407" s="223">
        <f>IF(N407="snížená",J407,0)</f>
        <v>0</v>
      </c>
      <c r="BG407" s="223">
        <f>IF(N407="zákl. přenesená",J407,0)</f>
        <v>0</v>
      </c>
      <c r="BH407" s="223">
        <f>IF(N407="sníž. přenesená",J407,0)</f>
        <v>0</v>
      </c>
      <c r="BI407" s="223">
        <f>IF(N407="nulová",J407,0)</f>
        <v>0</v>
      </c>
      <c r="BJ407" s="17" t="s">
        <v>78</v>
      </c>
      <c r="BK407" s="223">
        <f>ROUND(I407*H407,2)</f>
        <v>0</v>
      </c>
      <c r="BL407" s="17" t="s">
        <v>229</v>
      </c>
      <c r="BM407" s="222" t="s">
        <v>511</v>
      </c>
    </row>
    <row r="408" s="2" customFormat="1">
      <c r="A408" s="38"/>
      <c r="B408" s="39"/>
      <c r="C408" s="40"/>
      <c r="D408" s="224" t="s">
        <v>125</v>
      </c>
      <c r="E408" s="40"/>
      <c r="F408" s="225" t="s">
        <v>512</v>
      </c>
      <c r="G408" s="40"/>
      <c r="H408" s="40"/>
      <c r="I408" s="226"/>
      <c r="J408" s="40"/>
      <c r="K408" s="40"/>
      <c r="L408" s="44"/>
      <c r="M408" s="227"/>
      <c r="N408" s="228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125</v>
      </c>
      <c r="AU408" s="17" t="s">
        <v>80</v>
      </c>
    </row>
    <row r="409" s="2" customFormat="1">
      <c r="A409" s="38"/>
      <c r="B409" s="39"/>
      <c r="C409" s="40"/>
      <c r="D409" s="229" t="s">
        <v>127</v>
      </c>
      <c r="E409" s="40"/>
      <c r="F409" s="230" t="s">
        <v>513</v>
      </c>
      <c r="G409" s="40"/>
      <c r="H409" s="40"/>
      <c r="I409" s="226"/>
      <c r="J409" s="40"/>
      <c r="K409" s="40"/>
      <c r="L409" s="44"/>
      <c r="M409" s="227"/>
      <c r="N409" s="228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127</v>
      </c>
      <c r="AU409" s="17" t="s">
        <v>80</v>
      </c>
    </row>
    <row r="410" s="15" customFormat="1">
      <c r="A410" s="15"/>
      <c r="B410" s="253"/>
      <c r="C410" s="254"/>
      <c r="D410" s="224" t="s">
        <v>129</v>
      </c>
      <c r="E410" s="255" t="s">
        <v>1</v>
      </c>
      <c r="F410" s="256" t="s">
        <v>160</v>
      </c>
      <c r="G410" s="254"/>
      <c r="H410" s="255" t="s">
        <v>1</v>
      </c>
      <c r="I410" s="257"/>
      <c r="J410" s="254"/>
      <c r="K410" s="254"/>
      <c r="L410" s="258"/>
      <c r="M410" s="259"/>
      <c r="N410" s="260"/>
      <c r="O410" s="260"/>
      <c r="P410" s="260"/>
      <c r="Q410" s="260"/>
      <c r="R410" s="260"/>
      <c r="S410" s="260"/>
      <c r="T410" s="261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2" t="s">
        <v>129</v>
      </c>
      <c r="AU410" s="262" t="s">
        <v>80</v>
      </c>
      <c r="AV410" s="15" t="s">
        <v>78</v>
      </c>
      <c r="AW410" s="15" t="s">
        <v>30</v>
      </c>
      <c r="AX410" s="15" t="s">
        <v>73</v>
      </c>
      <c r="AY410" s="262" t="s">
        <v>116</v>
      </c>
    </row>
    <row r="411" s="13" customFormat="1">
      <c r="A411" s="13"/>
      <c r="B411" s="231"/>
      <c r="C411" s="232"/>
      <c r="D411" s="224" t="s">
        <v>129</v>
      </c>
      <c r="E411" s="233" t="s">
        <v>1</v>
      </c>
      <c r="F411" s="234" t="s">
        <v>514</v>
      </c>
      <c r="G411" s="232"/>
      <c r="H411" s="235">
        <v>92.033000000000001</v>
      </c>
      <c r="I411" s="236"/>
      <c r="J411" s="232"/>
      <c r="K411" s="232"/>
      <c r="L411" s="237"/>
      <c r="M411" s="238"/>
      <c r="N411" s="239"/>
      <c r="O411" s="239"/>
      <c r="P411" s="239"/>
      <c r="Q411" s="239"/>
      <c r="R411" s="239"/>
      <c r="S411" s="239"/>
      <c r="T411" s="240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1" t="s">
        <v>129</v>
      </c>
      <c r="AU411" s="241" t="s">
        <v>80</v>
      </c>
      <c r="AV411" s="13" t="s">
        <v>80</v>
      </c>
      <c r="AW411" s="13" t="s">
        <v>30</v>
      </c>
      <c r="AX411" s="13" t="s">
        <v>73</v>
      </c>
      <c r="AY411" s="241" t="s">
        <v>116</v>
      </c>
    </row>
    <row r="412" s="14" customFormat="1">
      <c r="A412" s="14"/>
      <c r="B412" s="242"/>
      <c r="C412" s="243"/>
      <c r="D412" s="224" t="s">
        <v>129</v>
      </c>
      <c r="E412" s="244" t="s">
        <v>1</v>
      </c>
      <c r="F412" s="245" t="s">
        <v>131</v>
      </c>
      <c r="G412" s="243"/>
      <c r="H412" s="246">
        <v>92.033000000000001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2" t="s">
        <v>129</v>
      </c>
      <c r="AU412" s="252" t="s">
        <v>80</v>
      </c>
      <c r="AV412" s="14" t="s">
        <v>117</v>
      </c>
      <c r="AW412" s="14" t="s">
        <v>30</v>
      </c>
      <c r="AX412" s="14" t="s">
        <v>78</v>
      </c>
      <c r="AY412" s="252" t="s">
        <v>116</v>
      </c>
    </row>
    <row r="413" s="2" customFormat="1" ht="24.15" customHeight="1">
      <c r="A413" s="38"/>
      <c r="B413" s="39"/>
      <c r="C413" s="211" t="s">
        <v>515</v>
      </c>
      <c r="D413" s="211" t="s">
        <v>119</v>
      </c>
      <c r="E413" s="212" t="s">
        <v>516</v>
      </c>
      <c r="F413" s="213" t="s">
        <v>517</v>
      </c>
      <c r="G413" s="214" t="s">
        <v>134</v>
      </c>
      <c r="H413" s="215">
        <v>92.033000000000001</v>
      </c>
      <c r="I413" s="216"/>
      <c r="J413" s="217">
        <f>ROUND(I413*H413,2)</f>
        <v>0</v>
      </c>
      <c r="K413" s="213" t="s">
        <v>123</v>
      </c>
      <c r="L413" s="44"/>
      <c r="M413" s="218" t="s">
        <v>1</v>
      </c>
      <c r="N413" s="219" t="s">
        <v>38</v>
      </c>
      <c r="O413" s="91"/>
      <c r="P413" s="220">
        <f>O413*H413</f>
        <v>0</v>
      </c>
      <c r="Q413" s="220">
        <v>0.00072000000000000005</v>
      </c>
      <c r="R413" s="220">
        <f>Q413*H413</f>
        <v>0.066263760000000005</v>
      </c>
      <c r="S413" s="220">
        <v>0</v>
      </c>
      <c r="T413" s="221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2" t="s">
        <v>229</v>
      </c>
      <c r="AT413" s="222" t="s">
        <v>119</v>
      </c>
      <c r="AU413" s="222" t="s">
        <v>80</v>
      </c>
      <c r="AY413" s="17" t="s">
        <v>116</v>
      </c>
      <c r="BE413" s="223">
        <f>IF(N413="základní",J413,0)</f>
        <v>0</v>
      </c>
      <c r="BF413" s="223">
        <f>IF(N413="snížená",J413,0)</f>
        <v>0</v>
      </c>
      <c r="BG413" s="223">
        <f>IF(N413="zákl. přenesená",J413,0)</f>
        <v>0</v>
      </c>
      <c r="BH413" s="223">
        <f>IF(N413="sníž. přenesená",J413,0)</f>
        <v>0</v>
      </c>
      <c r="BI413" s="223">
        <f>IF(N413="nulová",J413,0)</f>
        <v>0</v>
      </c>
      <c r="BJ413" s="17" t="s">
        <v>78</v>
      </c>
      <c r="BK413" s="223">
        <f>ROUND(I413*H413,2)</f>
        <v>0</v>
      </c>
      <c r="BL413" s="17" t="s">
        <v>229</v>
      </c>
      <c r="BM413" s="222" t="s">
        <v>518</v>
      </c>
    </row>
    <row r="414" s="2" customFormat="1">
      <c r="A414" s="38"/>
      <c r="B414" s="39"/>
      <c r="C414" s="40"/>
      <c r="D414" s="224" t="s">
        <v>125</v>
      </c>
      <c r="E414" s="40"/>
      <c r="F414" s="225" t="s">
        <v>519</v>
      </c>
      <c r="G414" s="40"/>
      <c r="H414" s="40"/>
      <c r="I414" s="226"/>
      <c r="J414" s="40"/>
      <c r="K414" s="40"/>
      <c r="L414" s="44"/>
      <c r="M414" s="227"/>
      <c r="N414" s="228"/>
      <c r="O414" s="91"/>
      <c r="P414" s="91"/>
      <c r="Q414" s="91"/>
      <c r="R414" s="91"/>
      <c r="S414" s="91"/>
      <c r="T414" s="92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125</v>
      </c>
      <c r="AU414" s="17" t="s">
        <v>80</v>
      </c>
    </row>
    <row r="415" s="2" customFormat="1">
      <c r="A415" s="38"/>
      <c r="B415" s="39"/>
      <c r="C415" s="40"/>
      <c r="D415" s="229" t="s">
        <v>127</v>
      </c>
      <c r="E415" s="40"/>
      <c r="F415" s="230" t="s">
        <v>520</v>
      </c>
      <c r="G415" s="40"/>
      <c r="H415" s="40"/>
      <c r="I415" s="226"/>
      <c r="J415" s="40"/>
      <c r="K415" s="40"/>
      <c r="L415" s="44"/>
      <c r="M415" s="227"/>
      <c r="N415" s="228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127</v>
      </c>
      <c r="AU415" s="17" t="s">
        <v>80</v>
      </c>
    </row>
    <row r="416" s="12" customFormat="1" ht="25.92" customHeight="1">
      <c r="A416" s="12"/>
      <c r="B416" s="195"/>
      <c r="C416" s="196"/>
      <c r="D416" s="197" t="s">
        <v>72</v>
      </c>
      <c r="E416" s="198" t="s">
        <v>521</v>
      </c>
      <c r="F416" s="198" t="s">
        <v>522</v>
      </c>
      <c r="G416" s="196"/>
      <c r="H416" s="196"/>
      <c r="I416" s="199"/>
      <c r="J416" s="200">
        <f>BK416</f>
        <v>0</v>
      </c>
      <c r="K416" s="196"/>
      <c r="L416" s="201"/>
      <c r="M416" s="202"/>
      <c r="N416" s="203"/>
      <c r="O416" s="203"/>
      <c r="P416" s="204">
        <f>SUM(P417:P422)</f>
        <v>0</v>
      </c>
      <c r="Q416" s="203"/>
      <c r="R416" s="204">
        <f>SUM(R417:R422)</f>
        <v>0</v>
      </c>
      <c r="S416" s="203"/>
      <c r="T416" s="205">
        <f>SUM(T417:T422)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06" t="s">
        <v>117</v>
      </c>
      <c r="AT416" s="207" t="s">
        <v>72</v>
      </c>
      <c r="AU416" s="207" t="s">
        <v>73</v>
      </c>
      <c r="AY416" s="206" t="s">
        <v>116</v>
      </c>
      <c r="BK416" s="208">
        <f>SUM(BK417:BK422)</f>
        <v>0</v>
      </c>
    </row>
    <row r="417" s="2" customFormat="1" ht="16.5" customHeight="1">
      <c r="A417" s="38"/>
      <c r="B417" s="39"/>
      <c r="C417" s="211" t="s">
        <v>523</v>
      </c>
      <c r="D417" s="211" t="s">
        <v>119</v>
      </c>
      <c r="E417" s="212" t="s">
        <v>524</v>
      </c>
      <c r="F417" s="213" t="s">
        <v>525</v>
      </c>
      <c r="G417" s="214" t="s">
        <v>526</v>
      </c>
      <c r="H417" s="215">
        <v>50</v>
      </c>
      <c r="I417" s="216"/>
      <c r="J417" s="217">
        <f>ROUND(I417*H417,2)</f>
        <v>0</v>
      </c>
      <c r="K417" s="213" t="s">
        <v>123</v>
      </c>
      <c r="L417" s="44"/>
      <c r="M417" s="218" t="s">
        <v>1</v>
      </c>
      <c r="N417" s="219" t="s">
        <v>38</v>
      </c>
      <c r="O417" s="91"/>
      <c r="P417" s="220">
        <f>O417*H417</f>
        <v>0</v>
      </c>
      <c r="Q417" s="220">
        <v>0</v>
      </c>
      <c r="R417" s="220">
        <f>Q417*H417</f>
        <v>0</v>
      </c>
      <c r="S417" s="220">
        <v>0</v>
      </c>
      <c r="T417" s="221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2" t="s">
        <v>527</v>
      </c>
      <c r="AT417" s="222" t="s">
        <v>119</v>
      </c>
      <c r="AU417" s="222" t="s">
        <v>78</v>
      </c>
      <c r="AY417" s="17" t="s">
        <v>116</v>
      </c>
      <c r="BE417" s="223">
        <f>IF(N417="základní",J417,0)</f>
        <v>0</v>
      </c>
      <c r="BF417" s="223">
        <f>IF(N417="snížená",J417,0)</f>
        <v>0</v>
      </c>
      <c r="BG417" s="223">
        <f>IF(N417="zákl. přenesená",J417,0)</f>
        <v>0</v>
      </c>
      <c r="BH417" s="223">
        <f>IF(N417="sníž. přenesená",J417,0)</f>
        <v>0</v>
      </c>
      <c r="BI417" s="223">
        <f>IF(N417="nulová",J417,0)</f>
        <v>0</v>
      </c>
      <c r="BJ417" s="17" t="s">
        <v>78</v>
      </c>
      <c r="BK417" s="223">
        <f>ROUND(I417*H417,2)</f>
        <v>0</v>
      </c>
      <c r="BL417" s="17" t="s">
        <v>527</v>
      </c>
      <c r="BM417" s="222" t="s">
        <v>528</v>
      </c>
    </row>
    <row r="418" s="2" customFormat="1">
      <c r="A418" s="38"/>
      <c r="B418" s="39"/>
      <c r="C418" s="40"/>
      <c r="D418" s="224" t="s">
        <v>125</v>
      </c>
      <c r="E418" s="40"/>
      <c r="F418" s="225" t="s">
        <v>529</v>
      </c>
      <c r="G418" s="40"/>
      <c r="H418" s="40"/>
      <c r="I418" s="226"/>
      <c r="J418" s="40"/>
      <c r="K418" s="40"/>
      <c r="L418" s="44"/>
      <c r="M418" s="227"/>
      <c r="N418" s="228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125</v>
      </c>
      <c r="AU418" s="17" t="s">
        <v>78</v>
      </c>
    </row>
    <row r="419" s="2" customFormat="1">
      <c r="A419" s="38"/>
      <c r="B419" s="39"/>
      <c r="C419" s="40"/>
      <c r="D419" s="229" t="s">
        <v>127</v>
      </c>
      <c r="E419" s="40"/>
      <c r="F419" s="230" t="s">
        <v>530</v>
      </c>
      <c r="G419" s="40"/>
      <c r="H419" s="40"/>
      <c r="I419" s="226"/>
      <c r="J419" s="40"/>
      <c r="K419" s="40"/>
      <c r="L419" s="44"/>
      <c r="M419" s="227"/>
      <c r="N419" s="228"/>
      <c r="O419" s="91"/>
      <c r="P419" s="91"/>
      <c r="Q419" s="91"/>
      <c r="R419" s="91"/>
      <c r="S419" s="91"/>
      <c r="T419" s="92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127</v>
      </c>
      <c r="AU419" s="17" t="s">
        <v>78</v>
      </c>
    </row>
    <row r="420" s="15" customFormat="1">
      <c r="A420" s="15"/>
      <c r="B420" s="253"/>
      <c r="C420" s="254"/>
      <c r="D420" s="224" t="s">
        <v>129</v>
      </c>
      <c r="E420" s="255" t="s">
        <v>1</v>
      </c>
      <c r="F420" s="256" t="s">
        <v>531</v>
      </c>
      <c r="G420" s="254"/>
      <c r="H420" s="255" t="s">
        <v>1</v>
      </c>
      <c r="I420" s="257"/>
      <c r="J420" s="254"/>
      <c r="K420" s="254"/>
      <c r="L420" s="258"/>
      <c r="M420" s="259"/>
      <c r="N420" s="260"/>
      <c r="O420" s="260"/>
      <c r="P420" s="260"/>
      <c r="Q420" s="260"/>
      <c r="R420" s="260"/>
      <c r="S420" s="260"/>
      <c r="T420" s="261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2" t="s">
        <v>129</v>
      </c>
      <c r="AU420" s="262" t="s">
        <v>78</v>
      </c>
      <c r="AV420" s="15" t="s">
        <v>78</v>
      </c>
      <c r="AW420" s="15" t="s">
        <v>30</v>
      </c>
      <c r="AX420" s="15" t="s">
        <v>73</v>
      </c>
      <c r="AY420" s="262" t="s">
        <v>116</v>
      </c>
    </row>
    <row r="421" s="13" customFormat="1">
      <c r="A421" s="13"/>
      <c r="B421" s="231"/>
      <c r="C421" s="232"/>
      <c r="D421" s="224" t="s">
        <v>129</v>
      </c>
      <c r="E421" s="233" t="s">
        <v>1</v>
      </c>
      <c r="F421" s="234" t="s">
        <v>532</v>
      </c>
      <c r="G421" s="232"/>
      <c r="H421" s="235">
        <v>50</v>
      </c>
      <c r="I421" s="236"/>
      <c r="J421" s="232"/>
      <c r="K421" s="232"/>
      <c r="L421" s="237"/>
      <c r="M421" s="238"/>
      <c r="N421" s="239"/>
      <c r="O421" s="239"/>
      <c r="P421" s="239"/>
      <c r="Q421" s="239"/>
      <c r="R421" s="239"/>
      <c r="S421" s="239"/>
      <c r="T421" s="240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1" t="s">
        <v>129</v>
      </c>
      <c r="AU421" s="241" t="s">
        <v>78</v>
      </c>
      <c r="AV421" s="13" t="s">
        <v>80</v>
      </c>
      <c r="AW421" s="13" t="s">
        <v>30</v>
      </c>
      <c r="AX421" s="13" t="s">
        <v>73</v>
      </c>
      <c r="AY421" s="241" t="s">
        <v>116</v>
      </c>
    </row>
    <row r="422" s="14" customFormat="1">
      <c r="A422" s="14"/>
      <c r="B422" s="242"/>
      <c r="C422" s="243"/>
      <c r="D422" s="224" t="s">
        <v>129</v>
      </c>
      <c r="E422" s="244" t="s">
        <v>1</v>
      </c>
      <c r="F422" s="245" t="s">
        <v>131</v>
      </c>
      <c r="G422" s="243"/>
      <c r="H422" s="246">
        <v>50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2" t="s">
        <v>129</v>
      </c>
      <c r="AU422" s="252" t="s">
        <v>78</v>
      </c>
      <c r="AV422" s="14" t="s">
        <v>117</v>
      </c>
      <c r="AW422" s="14" t="s">
        <v>30</v>
      </c>
      <c r="AX422" s="14" t="s">
        <v>78</v>
      </c>
      <c r="AY422" s="252" t="s">
        <v>116</v>
      </c>
    </row>
    <row r="423" s="12" customFormat="1" ht="25.92" customHeight="1">
      <c r="A423" s="12"/>
      <c r="B423" s="195"/>
      <c r="C423" s="196"/>
      <c r="D423" s="197" t="s">
        <v>72</v>
      </c>
      <c r="E423" s="198" t="s">
        <v>533</v>
      </c>
      <c r="F423" s="198" t="s">
        <v>534</v>
      </c>
      <c r="G423" s="196"/>
      <c r="H423" s="196"/>
      <c r="I423" s="199"/>
      <c r="J423" s="200">
        <f>BK423</f>
        <v>0</v>
      </c>
      <c r="K423" s="196"/>
      <c r="L423" s="201"/>
      <c r="M423" s="202"/>
      <c r="N423" s="203"/>
      <c r="O423" s="203"/>
      <c r="P423" s="204">
        <f>P424+P428+P434</f>
        <v>0</v>
      </c>
      <c r="Q423" s="203"/>
      <c r="R423" s="204">
        <f>R424+R428+R434</f>
        <v>0</v>
      </c>
      <c r="S423" s="203"/>
      <c r="T423" s="205">
        <f>T424+T428+T434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06" t="s">
        <v>154</v>
      </c>
      <c r="AT423" s="207" t="s">
        <v>72</v>
      </c>
      <c r="AU423" s="207" t="s">
        <v>73</v>
      </c>
      <c r="AY423" s="206" t="s">
        <v>116</v>
      </c>
      <c r="BK423" s="208">
        <f>BK424+BK428+BK434</f>
        <v>0</v>
      </c>
    </row>
    <row r="424" s="12" customFormat="1" ht="22.8" customHeight="1">
      <c r="A424" s="12"/>
      <c r="B424" s="195"/>
      <c r="C424" s="196"/>
      <c r="D424" s="197" t="s">
        <v>72</v>
      </c>
      <c r="E424" s="209" t="s">
        <v>535</v>
      </c>
      <c r="F424" s="209" t="s">
        <v>536</v>
      </c>
      <c r="G424" s="196"/>
      <c r="H424" s="196"/>
      <c r="I424" s="199"/>
      <c r="J424" s="210">
        <f>BK424</f>
        <v>0</v>
      </c>
      <c r="K424" s="196"/>
      <c r="L424" s="201"/>
      <c r="M424" s="202"/>
      <c r="N424" s="203"/>
      <c r="O424" s="203"/>
      <c r="P424" s="204">
        <f>SUM(P425:P427)</f>
        <v>0</v>
      </c>
      <c r="Q424" s="203"/>
      <c r="R424" s="204">
        <f>SUM(R425:R427)</f>
        <v>0</v>
      </c>
      <c r="S424" s="203"/>
      <c r="T424" s="205">
        <f>SUM(T425:T427)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06" t="s">
        <v>154</v>
      </c>
      <c r="AT424" s="207" t="s">
        <v>72</v>
      </c>
      <c r="AU424" s="207" t="s">
        <v>78</v>
      </c>
      <c r="AY424" s="206" t="s">
        <v>116</v>
      </c>
      <c r="BK424" s="208">
        <f>SUM(BK425:BK427)</f>
        <v>0</v>
      </c>
    </row>
    <row r="425" s="2" customFormat="1" ht="16.5" customHeight="1">
      <c r="A425" s="38"/>
      <c r="B425" s="39"/>
      <c r="C425" s="211" t="s">
        <v>537</v>
      </c>
      <c r="D425" s="211" t="s">
        <v>119</v>
      </c>
      <c r="E425" s="212" t="s">
        <v>538</v>
      </c>
      <c r="F425" s="213" t="s">
        <v>536</v>
      </c>
      <c r="G425" s="214" t="s">
        <v>502</v>
      </c>
      <c r="H425" s="273"/>
      <c r="I425" s="216"/>
      <c r="J425" s="217">
        <f>ROUND(I425*H425,2)</f>
        <v>0</v>
      </c>
      <c r="K425" s="213" t="s">
        <v>123</v>
      </c>
      <c r="L425" s="44"/>
      <c r="M425" s="218" t="s">
        <v>1</v>
      </c>
      <c r="N425" s="219" t="s">
        <v>38</v>
      </c>
      <c r="O425" s="91"/>
      <c r="P425" s="220">
        <f>O425*H425</f>
        <v>0</v>
      </c>
      <c r="Q425" s="220">
        <v>0</v>
      </c>
      <c r="R425" s="220">
        <f>Q425*H425</f>
        <v>0</v>
      </c>
      <c r="S425" s="220">
        <v>0</v>
      </c>
      <c r="T425" s="221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2" t="s">
        <v>539</v>
      </c>
      <c r="AT425" s="222" t="s">
        <v>119</v>
      </c>
      <c r="AU425" s="222" t="s">
        <v>80</v>
      </c>
      <c r="AY425" s="17" t="s">
        <v>116</v>
      </c>
      <c r="BE425" s="223">
        <f>IF(N425="základní",J425,0)</f>
        <v>0</v>
      </c>
      <c r="BF425" s="223">
        <f>IF(N425="snížená",J425,0)</f>
        <v>0</v>
      </c>
      <c r="BG425" s="223">
        <f>IF(N425="zákl. přenesená",J425,0)</f>
        <v>0</v>
      </c>
      <c r="BH425" s="223">
        <f>IF(N425="sníž. přenesená",J425,0)</f>
        <v>0</v>
      </c>
      <c r="BI425" s="223">
        <f>IF(N425="nulová",J425,0)</f>
        <v>0</v>
      </c>
      <c r="BJ425" s="17" t="s">
        <v>78</v>
      </c>
      <c r="BK425" s="223">
        <f>ROUND(I425*H425,2)</f>
        <v>0</v>
      </c>
      <c r="BL425" s="17" t="s">
        <v>539</v>
      </c>
      <c r="BM425" s="222" t="s">
        <v>540</v>
      </c>
    </row>
    <row r="426" s="2" customFormat="1">
      <c r="A426" s="38"/>
      <c r="B426" s="39"/>
      <c r="C426" s="40"/>
      <c r="D426" s="224" t="s">
        <v>125</v>
      </c>
      <c r="E426" s="40"/>
      <c r="F426" s="225" t="s">
        <v>536</v>
      </c>
      <c r="G426" s="40"/>
      <c r="H426" s="40"/>
      <c r="I426" s="226"/>
      <c r="J426" s="40"/>
      <c r="K426" s="40"/>
      <c r="L426" s="44"/>
      <c r="M426" s="227"/>
      <c r="N426" s="228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125</v>
      </c>
      <c r="AU426" s="17" t="s">
        <v>80</v>
      </c>
    </row>
    <row r="427" s="2" customFormat="1">
      <c r="A427" s="38"/>
      <c r="B427" s="39"/>
      <c r="C427" s="40"/>
      <c r="D427" s="229" t="s">
        <v>127</v>
      </c>
      <c r="E427" s="40"/>
      <c r="F427" s="230" t="s">
        <v>541</v>
      </c>
      <c r="G427" s="40"/>
      <c r="H427" s="40"/>
      <c r="I427" s="226"/>
      <c r="J427" s="40"/>
      <c r="K427" s="40"/>
      <c r="L427" s="44"/>
      <c r="M427" s="227"/>
      <c r="N427" s="228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127</v>
      </c>
      <c r="AU427" s="17" t="s">
        <v>80</v>
      </c>
    </row>
    <row r="428" s="12" customFormat="1" ht="22.8" customHeight="1">
      <c r="A428" s="12"/>
      <c r="B428" s="195"/>
      <c r="C428" s="196"/>
      <c r="D428" s="197" t="s">
        <v>72</v>
      </c>
      <c r="E428" s="209" t="s">
        <v>542</v>
      </c>
      <c r="F428" s="209" t="s">
        <v>543</v>
      </c>
      <c r="G428" s="196"/>
      <c r="H428" s="196"/>
      <c r="I428" s="199"/>
      <c r="J428" s="210">
        <f>BK428</f>
        <v>0</v>
      </c>
      <c r="K428" s="196"/>
      <c r="L428" s="201"/>
      <c r="M428" s="202"/>
      <c r="N428" s="203"/>
      <c r="O428" s="203"/>
      <c r="P428" s="204">
        <f>SUM(P429:P433)</f>
        <v>0</v>
      </c>
      <c r="Q428" s="203"/>
      <c r="R428" s="204">
        <f>SUM(R429:R433)</f>
        <v>0</v>
      </c>
      <c r="S428" s="203"/>
      <c r="T428" s="205">
        <f>SUM(T429:T433)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06" t="s">
        <v>154</v>
      </c>
      <c r="AT428" s="207" t="s">
        <v>72</v>
      </c>
      <c r="AU428" s="207" t="s">
        <v>78</v>
      </c>
      <c r="AY428" s="206" t="s">
        <v>116</v>
      </c>
      <c r="BK428" s="208">
        <f>SUM(BK429:BK433)</f>
        <v>0</v>
      </c>
    </row>
    <row r="429" s="2" customFormat="1" ht="16.5" customHeight="1">
      <c r="A429" s="38"/>
      <c r="B429" s="39"/>
      <c r="C429" s="211" t="s">
        <v>544</v>
      </c>
      <c r="D429" s="211" t="s">
        <v>119</v>
      </c>
      <c r="E429" s="212" t="s">
        <v>545</v>
      </c>
      <c r="F429" s="213" t="s">
        <v>546</v>
      </c>
      <c r="G429" s="214" t="s">
        <v>502</v>
      </c>
      <c r="H429" s="273"/>
      <c r="I429" s="216"/>
      <c r="J429" s="217">
        <f>ROUND(I429*H429,2)</f>
        <v>0</v>
      </c>
      <c r="K429" s="213" t="s">
        <v>123</v>
      </c>
      <c r="L429" s="44"/>
      <c r="M429" s="218" t="s">
        <v>1</v>
      </c>
      <c r="N429" s="219" t="s">
        <v>38</v>
      </c>
      <c r="O429" s="91"/>
      <c r="P429" s="220">
        <f>O429*H429</f>
        <v>0</v>
      </c>
      <c r="Q429" s="220">
        <v>0</v>
      </c>
      <c r="R429" s="220">
        <f>Q429*H429</f>
        <v>0</v>
      </c>
      <c r="S429" s="220">
        <v>0</v>
      </c>
      <c r="T429" s="221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2" t="s">
        <v>539</v>
      </c>
      <c r="AT429" s="222" t="s">
        <v>119</v>
      </c>
      <c r="AU429" s="222" t="s">
        <v>80</v>
      </c>
      <c r="AY429" s="17" t="s">
        <v>116</v>
      </c>
      <c r="BE429" s="223">
        <f>IF(N429="základní",J429,0)</f>
        <v>0</v>
      </c>
      <c r="BF429" s="223">
        <f>IF(N429="snížená",J429,0)</f>
        <v>0</v>
      </c>
      <c r="BG429" s="223">
        <f>IF(N429="zákl. přenesená",J429,0)</f>
        <v>0</v>
      </c>
      <c r="BH429" s="223">
        <f>IF(N429="sníž. přenesená",J429,0)</f>
        <v>0</v>
      </c>
      <c r="BI429" s="223">
        <f>IF(N429="nulová",J429,0)</f>
        <v>0</v>
      </c>
      <c r="BJ429" s="17" t="s">
        <v>78</v>
      </c>
      <c r="BK429" s="223">
        <f>ROUND(I429*H429,2)</f>
        <v>0</v>
      </c>
      <c r="BL429" s="17" t="s">
        <v>539</v>
      </c>
      <c r="BM429" s="222" t="s">
        <v>547</v>
      </c>
    </row>
    <row r="430" s="2" customFormat="1">
      <c r="A430" s="38"/>
      <c r="B430" s="39"/>
      <c r="C430" s="40"/>
      <c r="D430" s="224" t="s">
        <v>125</v>
      </c>
      <c r="E430" s="40"/>
      <c r="F430" s="225" t="s">
        <v>546</v>
      </c>
      <c r="G430" s="40"/>
      <c r="H430" s="40"/>
      <c r="I430" s="226"/>
      <c r="J430" s="40"/>
      <c r="K430" s="40"/>
      <c r="L430" s="44"/>
      <c r="M430" s="227"/>
      <c r="N430" s="228"/>
      <c r="O430" s="91"/>
      <c r="P430" s="91"/>
      <c r="Q430" s="91"/>
      <c r="R430" s="91"/>
      <c r="S430" s="91"/>
      <c r="T430" s="92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125</v>
      </c>
      <c r="AU430" s="17" t="s">
        <v>80</v>
      </c>
    </row>
    <row r="431" s="2" customFormat="1">
      <c r="A431" s="38"/>
      <c r="B431" s="39"/>
      <c r="C431" s="40"/>
      <c r="D431" s="229" t="s">
        <v>127</v>
      </c>
      <c r="E431" s="40"/>
      <c r="F431" s="230" t="s">
        <v>548</v>
      </c>
      <c r="G431" s="40"/>
      <c r="H431" s="40"/>
      <c r="I431" s="226"/>
      <c r="J431" s="40"/>
      <c r="K431" s="40"/>
      <c r="L431" s="44"/>
      <c r="M431" s="227"/>
      <c r="N431" s="228"/>
      <c r="O431" s="91"/>
      <c r="P431" s="91"/>
      <c r="Q431" s="91"/>
      <c r="R431" s="91"/>
      <c r="S431" s="91"/>
      <c r="T431" s="92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127</v>
      </c>
      <c r="AU431" s="17" t="s">
        <v>80</v>
      </c>
    </row>
    <row r="432" s="2" customFormat="1" ht="24.15" customHeight="1">
      <c r="A432" s="38"/>
      <c r="B432" s="39"/>
      <c r="C432" s="211" t="s">
        <v>369</v>
      </c>
      <c r="D432" s="211" t="s">
        <v>119</v>
      </c>
      <c r="E432" s="212" t="s">
        <v>549</v>
      </c>
      <c r="F432" s="213" t="s">
        <v>550</v>
      </c>
      <c r="G432" s="214" t="s">
        <v>502</v>
      </c>
      <c r="H432" s="273"/>
      <c r="I432" s="216"/>
      <c r="J432" s="217">
        <f>ROUND(I432*H432,2)</f>
        <v>0</v>
      </c>
      <c r="K432" s="213" t="s">
        <v>1</v>
      </c>
      <c r="L432" s="44"/>
      <c r="M432" s="218" t="s">
        <v>1</v>
      </c>
      <c r="N432" s="219" t="s">
        <v>38</v>
      </c>
      <c r="O432" s="91"/>
      <c r="P432" s="220">
        <f>O432*H432</f>
        <v>0</v>
      </c>
      <c r="Q432" s="220">
        <v>0</v>
      </c>
      <c r="R432" s="220">
        <f>Q432*H432</f>
        <v>0</v>
      </c>
      <c r="S432" s="220">
        <v>0</v>
      </c>
      <c r="T432" s="221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22" t="s">
        <v>539</v>
      </c>
      <c r="AT432" s="222" t="s">
        <v>119</v>
      </c>
      <c r="AU432" s="222" t="s">
        <v>80</v>
      </c>
      <c r="AY432" s="17" t="s">
        <v>116</v>
      </c>
      <c r="BE432" s="223">
        <f>IF(N432="základní",J432,0)</f>
        <v>0</v>
      </c>
      <c r="BF432" s="223">
        <f>IF(N432="snížená",J432,0)</f>
        <v>0</v>
      </c>
      <c r="BG432" s="223">
        <f>IF(N432="zákl. přenesená",J432,0)</f>
        <v>0</v>
      </c>
      <c r="BH432" s="223">
        <f>IF(N432="sníž. přenesená",J432,0)</f>
        <v>0</v>
      </c>
      <c r="BI432" s="223">
        <f>IF(N432="nulová",J432,0)</f>
        <v>0</v>
      </c>
      <c r="BJ432" s="17" t="s">
        <v>78</v>
      </c>
      <c r="BK432" s="223">
        <f>ROUND(I432*H432,2)</f>
        <v>0</v>
      </c>
      <c r="BL432" s="17" t="s">
        <v>539</v>
      </c>
      <c r="BM432" s="222" t="s">
        <v>551</v>
      </c>
    </row>
    <row r="433" s="2" customFormat="1">
      <c r="A433" s="38"/>
      <c r="B433" s="39"/>
      <c r="C433" s="40"/>
      <c r="D433" s="224" t="s">
        <v>125</v>
      </c>
      <c r="E433" s="40"/>
      <c r="F433" s="225" t="s">
        <v>550</v>
      </c>
      <c r="G433" s="40"/>
      <c r="H433" s="40"/>
      <c r="I433" s="226"/>
      <c r="J433" s="40"/>
      <c r="K433" s="40"/>
      <c r="L433" s="44"/>
      <c r="M433" s="227"/>
      <c r="N433" s="228"/>
      <c r="O433" s="91"/>
      <c r="P433" s="91"/>
      <c r="Q433" s="91"/>
      <c r="R433" s="91"/>
      <c r="S433" s="91"/>
      <c r="T433" s="92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125</v>
      </c>
      <c r="AU433" s="17" t="s">
        <v>80</v>
      </c>
    </row>
    <row r="434" s="12" customFormat="1" ht="22.8" customHeight="1">
      <c r="A434" s="12"/>
      <c r="B434" s="195"/>
      <c r="C434" s="196"/>
      <c r="D434" s="197" t="s">
        <v>72</v>
      </c>
      <c r="E434" s="209" t="s">
        <v>552</v>
      </c>
      <c r="F434" s="209" t="s">
        <v>553</v>
      </c>
      <c r="G434" s="196"/>
      <c r="H434" s="196"/>
      <c r="I434" s="199"/>
      <c r="J434" s="210">
        <f>BK434</f>
        <v>0</v>
      </c>
      <c r="K434" s="196"/>
      <c r="L434" s="201"/>
      <c r="M434" s="202"/>
      <c r="N434" s="203"/>
      <c r="O434" s="203"/>
      <c r="P434" s="204">
        <f>SUM(P435:P437)</f>
        <v>0</v>
      </c>
      <c r="Q434" s="203"/>
      <c r="R434" s="204">
        <f>SUM(R435:R437)</f>
        <v>0</v>
      </c>
      <c r="S434" s="203"/>
      <c r="T434" s="205">
        <f>SUM(T435:T437)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06" t="s">
        <v>154</v>
      </c>
      <c r="AT434" s="207" t="s">
        <v>72</v>
      </c>
      <c r="AU434" s="207" t="s">
        <v>78</v>
      </c>
      <c r="AY434" s="206" t="s">
        <v>116</v>
      </c>
      <c r="BK434" s="208">
        <f>SUM(BK435:BK437)</f>
        <v>0</v>
      </c>
    </row>
    <row r="435" s="2" customFormat="1" ht="16.5" customHeight="1">
      <c r="A435" s="38"/>
      <c r="B435" s="39"/>
      <c r="C435" s="211" t="s">
        <v>554</v>
      </c>
      <c r="D435" s="211" t="s">
        <v>119</v>
      </c>
      <c r="E435" s="212" t="s">
        <v>555</v>
      </c>
      <c r="F435" s="213" t="s">
        <v>556</v>
      </c>
      <c r="G435" s="214" t="s">
        <v>502</v>
      </c>
      <c r="H435" s="273"/>
      <c r="I435" s="216"/>
      <c r="J435" s="217">
        <f>ROUND(I435*H435,2)</f>
        <v>0</v>
      </c>
      <c r="K435" s="213" t="s">
        <v>123</v>
      </c>
      <c r="L435" s="44"/>
      <c r="M435" s="218" t="s">
        <v>1</v>
      </c>
      <c r="N435" s="219" t="s">
        <v>38</v>
      </c>
      <c r="O435" s="91"/>
      <c r="P435" s="220">
        <f>O435*H435</f>
        <v>0</v>
      </c>
      <c r="Q435" s="220">
        <v>0</v>
      </c>
      <c r="R435" s="220">
        <f>Q435*H435</f>
        <v>0</v>
      </c>
      <c r="S435" s="220">
        <v>0</v>
      </c>
      <c r="T435" s="221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2" t="s">
        <v>539</v>
      </c>
      <c r="AT435" s="222" t="s">
        <v>119</v>
      </c>
      <c r="AU435" s="222" t="s">
        <v>80</v>
      </c>
      <c r="AY435" s="17" t="s">
        <v>116</v>
      </c>
      <c r="BE435" s="223">
        <f>IF(N435="základní",J435,0)</f>
        <v>0</v>
      </c>
      <c r="BF435" s="223">
        <f>IF(N435="snížená",J435,0)</f>
        <v>0</v>
      </c>
      <c r="BG435" s="223">
        <f>IF(N435="zákl. přenesená",J435,0)</f>
        <v>0</v>
      </c>
      <c r="BH435" s="223">
        <f>IF(N435="sníž. přenesená",J435,0)</f>
        <v>0</v>
      </c>
      <c r="BI435" s="223">
        <f>IF(N435="nulová",J435,0)</f>
        <v>0</v>
      </c>
      <c r="BJ435" s="17" t="s">
        <v>78</v>
      </c>
      <c r="BK435" s="223">
        <f>ROUND(I435*H435,2)</f>
        <v>0</v>
      </c>
      <c r="BL435" s="17" t="s">
        <v>539</v>
      </c>
      <c r="BM435" s="222" t="s">
        <v>557</v>
      </c>
    </row>
    <row r="436" s="2" customFormat="1">
      <c r="A436" s="38"/>
      <c r="B436" s="39"/>
      <c r="C436" s="40"/>
      <c r="D436" s="224" t="s">
        <v>125</v>
      </c>
      <c r="E436" s="40"/>
      <c r="F436" s="225" t="s">
        <v>556</v>
      </c>
      <c r="G436" s="40"/>
      <c r="H436" s="40"/>
      <c r="I436" s="226"/>
      <c r="J436" s="40"/>
      <c r="K436" s="40"/>
      <c r="L436" s="44"/>
      <c r="M436" s="227"/>
      <c r="N436" s="228"/>
      <c r="O436" s="91"/>
      <c r="P436" s="91"/>
      <c r="Q436" s="91"/>
      <c r="R436" s="91"/>
      <c r="S436" s="91"/>
      <c r="T436" s="92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125</v>
      </c>
      <c r="AU436" s="17" t="s">
        <v>80</v>
      </c>
    </row>
    <row r="437" s="2" customFormat="1">
      <c r="A437" s="38"/>
      <c r="B437" s="39"/>
      <c r="C437" s="40"/>
      <c r="D437" s="229" t="s">
        <v>127</v>
      </c>
      <c r="E437" s="40"/>
      <c r="F437" s="230" t="s">
        <v>558</v>
      </c>
      <c r="G437" s="40"/>
      <c r="H437" s="40"/>
      <c r="I437" s="226"/>
      <c r="J437" s="40"/>
      <c r="K437" s="40"/>
      <c r="L437" s="44"/>
      <c r="M437" s="274"/>
      <c r="N437" s="275"/>
      <c r="O437" s="276"/>
      <c r="P437" s="276"/>
      <c r="Q437" s="276"/>
      <c r="R437" s="276"/>
      <c r="S437" s="276"/>
      <c r="T437" s="277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127</v>
      </c>
      <c r="AU437" s="17" t="s">
        <v>80</v>
      </c>
    </row>
    <row r="438" s="2" customFormat="1" ht="6.96" customHeight="1">
      <c r="A438" s="38"/>
      <c r="B438" s="66"/>
      <c r="C438" s="67"/>
      <c r="D438" s="67"/>
      <c r="E438" s="67"/>
      <c r="F438" s="67"/>
      <c r="G438" s="67"/>
      <c r="H438" s="67"/>
      <c r="I438" s="67"/>
      <c r="J438" s="67"/>
      <c r="K438" s="67"/>
      <c r="L438" s="44"/>
      <c r="M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</row>
  </sheetData>
  <sheetProtection sheet="1" autoFilter="0" formatColumns="0" formatRows="0" objects="1" scenarios="1" spinCount="100000" saltValue="yj8OF5ovQ+gVm/JS/67+1HyKLmRceLnkWQKEk71e+i6vghsVgMjSUU/yhKG7/KoHKoXNA21jNM4TVI/rcudfQQ==" hashValue="N1y6f8HdJGeAPoCvS9Ry+QgicGc7iSmUSGjnFZBnPtxr+DS3gDfkKBlrnJI4sh9pAbqlU2da7/y4YkXammBRJQ==" algorithmName="SHA-512" password="CC35"/>
  <autoFilter ref="C125:K437"/>
  <mergeCells count="6">
    <mergeCell ref="E7:H7"/>
    <mergeCell ref="E16:H16"/>
    <mergeCell ref="E25:H25"/>
    <mergeCell ref="E85:H85"/>
    <mergeCell ref="E118:H118"/>
    <mergeCell ref="L2:V2"/>
  </mergeCells>
  <hyperlinks>
    <hyperlink ref="F131" r:id="rId1" display="https://podminky.urs.cz/item/CS_URS_2025_01/417321515"/>
    <hyperlink ref="F136" r:id="rId2" display="https://podminky.urs.cz/item/CS_URS_2025_01/417351115"/>
    <hyperlink ref="F141" r:id="rId3" display="https://podminky.urs.cz/item/CS_URS_2025_01/417351116"/>
    <hyperlink ref="F144" r:id="rId4" display="https://podminky.urs.cz/item/CS_URS_2025_01/417361821"/>
    <hyperlink ref="F150" r:id="rId5" display="https://podminky.urs.cz/item/CS_URS_2025_01/622131101"/>
    <hyperlink ref="F156" r:id="rId6" display="https://podminky.urs.cz/item/CS_URS_2025_01/622321121"/>
    <hyperlink ref="F159" r:id="rId7" display="https://podminky.urs.cz/item/CS_URS_2025_01/622321191"/>
    <hyperlink ref="F164" r:id="rId8" display="https://podminky.urs.cz/item/CS_URS_2025_01/941111131"/>
    <hyperlink ref="F170" r:id="rId9" display="https://podminky.urs.cz/item/CS_URS_2025_01/941111231"/>
    <hyperlink ref="F174" r:id="rId10" display="https://podminky.urs.cz/item/CS_URS_2025_01/941111312"/>
    <hyperlink ref="F177" r:id="rId11" display="https://podminky.urs.cz/item/CS_URS_2025_01/941111831"/>
    <hyperlink ref="F180" r:id="rId12" display="https://podminky.urs.cz/item/CS_URS_2025_01/943211111"/>
    <hyperlink ref="F186" r:id="rId13" display="https://podminky.urs.cz/item/CS_URS_2025_01/943211211"/>
    <hyperlink ref="F190" r:id="rId14" display="https://podminky.urs.cz/item/CS_URS_2025_01/943211311"/>
    <hyperlink ref="F193" r:id="rId15" display="https://podminky.urs.cz/item/CS_URS_2025_01/943211811"/>
    <hyperlink ref="F196" r:id="rId16" display="https://podminky.urs.cz/item/CS_URS_2025_01/944511111"/>
    <hyperlink ref="F199" r:id="rId17" display="https://podminky.urs.cz/item/CS_URS_2025_01/944511211"/>
    <hyperlink ref="F203" r:id="rId18" display="https://podminky.urs.cz/item/CS_URS_2025_01/944511811"/>
    <hyperlink ref="F206" r:id="rId19" display="https://podminky.urs.cz/item/CS_URS_2025_01/953961115"/>
    <hyperlink ref="F212" r:id="rId20" display="https://podminky.urs.cz/item/CS_URS_2025_01/962032231"/>
    <hyperlink ref="F218" r:id="rId21" display="https://podminky.urs.cz/item/CS_URS_2025_01/985223112"/>
    <hyperlink ref="F227" r:id="rId22" display="https://podminky.urs.cz/item/CS_URS_2025_01/993111111"/>
    <hyperlink ref="F231" r:id="rId23" display="https://podminky.urs.cz/item/CS_URS_2025_01/993111119"/>
    <hyperlink ref="F235" r:id="rId24" display="https://podminky.urs.cz/item/CS_URS_2025_01/993121111"/>
    <hyperlink ref="F238" r:id="rId25" display="https://podminky.urs.cz/item/CS_URS_2025_01/993121119"/>
    <hyperlink ref="F242" r:id="rId26" display="https://podminky.urs.cz/item/CS_URS_2025_01/997013001"/>
    <hyperlink ref="F245" r:id="rId27" display="https://podminky.urs.cz/item/CS_URS_2025_01/997013153"/>
    <hyperlink ref="F248" r:id="rId28" display="https://podminky.urs.cz/item/CS_URS_2025_01/997013501"/>
    <hyperlink ref="F251" r:id="rId29" display="https://podminky.urs.cz/item/CS_URS_2025_01/997013509"/>
    <hyperlink ref="F255" r:id="rId30" display="https://podminky.urs.cz/item/CS_URS_2025_01/997013631"/>
    <hyperlink ref="F262" r:id="rId31" display="https://podminky.urs.cz/item/CS_URS_2025_01/998011009"/>
    <hyperlink ref="F269" r:id="rId32" display="https://podminky.urs.cz/item/CS_URS_2025_01/762083122"/>
    <hyperlink ref="F275" r:id="rId33" display="https://podminky.urs.cz/item/CS_URS_2025_01/762085103"/>
    <hyperlink ref="F283" r:id="rId34" display="https://podminky.urs.cz/item/CS_URS_2025_01/762331812"/>
    <hyperlink ref="F294" r:id="rId35" display="https://podminky.urs.cz/item/CS_URS_2025_01/762332622"/>
    <hyperlink ref="F322" r:id="rId36" display="https://podminky.urs.cz/item/CS_URS_2025_01/762332623"/>
    <hyperlink ref="F348" r:id="rId37" display="https://podminky.urs.cz/item/CS_URS_2025_01/762332624"/>
    <hyperlink ref="F380" r:id="rId38" display="https://podminky.urs.cz/item/CS_URS_2025_01/762332625"/>
    <hyperlink ref="F392" r:id="rId39" display="https://podminky.urs.cz/item/CS_URS_2025_01/762395000"/>
    <hyperlink ref="F398" r:id="rId40" display="https://podminky.urs.cz/item/CS_URS_2025_01/762841812"/>
    <hyperlink ref="F405" r:id="rId41" display="https://podminky.urs.cz/item/CS_URS_2025_01/998762212"/>
    <hyperlink ref="F409" r:id="rId42" display="https://podminky.urs.cz/item/CS_URS_2025_01/783823135"/>
    <hyperlink ref="F415" r:id="rId43" display="https://podminky.urs.cz/item/CS_URS_2025_01/783827425"/>
    <hyperlink ref="F419" r:id="rId44" display="https://podminky.urs.cz/item/CS_URS_2025_01/HZS1292"/>
    <hyperlink ref="F427" r:id="rId45" display="https://podminky.urs.cz/item/CS_URS_2025_01/030001000"/>
    <hyperlink ref="F431" r:id="rId46" display="https://podminky.urs.cz/item/CS_URS_2025_01/070001000"/>
    <hyperlink ref="F437" r:id="rId47" display="https://podminky.urs.cz/item/CS_URS_2025_01/09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BAZANT-PC\František Bažant</dc:creator>
  <cp:lastModifiedBy>BAZANT-PC\František Bažant</cp:lastModifiedBy>
  <dcterms:created xsi:type="dcterms:W3CDTF">2025-03-06T09:17:39Z</dcterms:created>
  <dcterms:modified xsi:type="dcterms:W3CDTF">2025-03-06T09:17:41Z</dcterms:modified>
</cp:coreProperties>
</file>