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bor\OneDrive\2024 STAVBY\2024 NELLPROJEKT\01.09 Kontejnery Partizánská Hranice KUCHAŘ\VÝSTUP 2 pop za recyklaci\"/>
    </mc:Choice>
  </mc:AlternateContent>
  <xr:revisionPtr revIDLastSave="0" documentId="8_{B1898E4B-8872-4A78-8989-700E433B5FF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1 Naklady" sheetId="12" r:id="rId4"/>
    <sheet name="2 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Naklady'!$1:$7</definedName>
    <definedName name="_xlnm.Print_Titles" localSheetId="4">'2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Naklady'!$A$1:$Y$43</definedName>
    <definedName name="_xlnm.Print_Area" localSheetId="4">'2 2 Pol'!$A$1:$Y$112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102" i="13"/>
  <c r="BA52" i="13"/>
  <c r="G8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M11" i="13" s="1"/>
  <c r="I11" i="13"/>
  <c r="K11" i="13"/>
  <c r="O11" i="13"/>
  <c r="Q11" i="13"/>
  <c r="V11" i="13"/>
  <c r="G13" i="13"/>
  <c r="I13" i="13"/>
  <c r="K13" i="13"/>
  <c r="M13" i="13"/>
  <c r="O13" i="13"/>
  <c r="Q13" i="13"/>
  <c r="V13" i="13"/>
  <c r="G15" i="13"/>
  <c r="M15" i="13" s="1"/>
  <c r="I15" i="13"/>
  <c r="K15" i="13"/>
  <c r="O15" i="13"/>
  <c r="O8" i="13" s="1"/>
  <c r="Q15" i="13"/>
  <c r="V15" i="13"/>
  <c r="G17" i="13"/>
  <c r="I17" i="13"/>
  <c r="K17" i="13"/>
  <c r="M17" i="13"/>
  <c r="O17" i="13"/>
  <c r="Q17" i="13"/>
  <c r="V17" i="13"/>
  <c r="G19" i="13"/>
  <c r="I19" i="13"/>
  <c r="K19" i="13"/>
  <c r="M19" i="13"/>
  <c r="O19" i="13"/>
  <c r="Q19" i="13"/>
  <c r="V19" i="13"/>
  <c r="G22" i="13"/>
  <c r="G21" i="13" s="1"/>
  <c r="I22" i="13"/>
  <c r="I21" i="13" s="1"/>
  <c r="K22" i="13"/>
  <c r="K21" i="13" s="1"/>
  <c r="O22" i="13"/>
  <c r="O21" i="13" s="1"/>
  <c r="Q22" i="13"/>
  <c r="Q21" i="13" s="1"/>
  <c r="V22" i="13"/>
  <c r="V21" i="13" s="1"/>
  <c r="G24" i="13"/>
  <c r="I24" i="13"/>
  <c r="K24" i="13"/>
  <c r="M24" i="13"/>
  <c r="O24" i="13"/>
  <c r="Q24" i="13"/>
  <c r="V24" i="13"/>
  <c r="G26" i="13"/>
  <c r="I26" i="13"/>
  <c r="K26" i="13"/>
  <c r="M26" i="13"/>
  <c r="O26" i="13"/>
  <c r="Q26" i="13"/>
  <c r="V26" i="13"/>
  <c r="G29" i="13"/>
  <c r="M29" i="13" s="1"/>
  <c r="M28" i="13" s="1"/>
  <c r="I29" i="13"/>
  <c r="I28" i="13" s="1"/>
  <c r="K29" i="13"/>
  <c r="K28" i="13" s="1"/>
  <c r="O29" i="13"/>
  <c r="O28" i="13" s="1"/>
  <c r="Q29" i="13"/>
  <c r="Q28" i="13" s="1"/>
  <c r="V29" i="13"/>
  <c r="V28" i="13" s="1"/>
  <c r="G32" i="13"/>
  <c r="I32" i="13"/>
  <c r="K32" i="13"/>
  <c r="M32" i="13"/>
  <c r="O32" i="13"/>
  <c r="Q32" i="13"/>
  <c r="V32" i="13"/>
  <c r="G34" i="13"/>
  <c r="I34" i="13"/>
  <c r="K34" i="13"/>
  <c r="M34" i="13"/>
  <c r="O34" i="13"/>
  <c r="Q34" i="13"/>
  <c r="V34" i="13"/>
  <c r="G36" i="13"/>
  <c r="I36" i="13"/>
  <c r="K36" i="13"/>
  <c r="M36" i="13"/>
  <c r="O36" i="13"/>
  <c r="Q36" i="13"/>
  <c r="V36" i="13"/>
  <c r="G37" i="13"/>
  <c r="M37" i="13" s="1"/>
  <c r="I37" i="13"/>
  <c r="K37" i="13"/>
  <c r="O37" i="13"/>
  <c r="Q37" i="13"/>
  <c r="V37" i="13"/>
  <c r="G38" i="13"/>
  <c r="I38" i="13"/>
  <c r="K38" i="13"/>
  <c r="M38" i="13"/>
  <c r="O38" i="13"/>
  <c r="Q38" i="13"/>
  <c r="V38" i="13"/>
  <c r="G39" i="13"/>
  <c r="I39" i="13"/>
  <c r="K39" i="13"/>
  <c r="M39" i="13"/>
  <c r="O39" i="13"/>
  <c r="Q39" i="13"/>
  <c r="V39" i="13"/>
  <c r="G41" i="13"/>
  <c r="I41" i="13"/>
  <c r="K41" i="13"/>
  <c r="M41" i="13"/>
  <c r="O41" i="13"/>
  <c r="Q41" i="13"/>
  <c r="V41" i="13"/>
  <c r="G43" i="13"/>
  <c r="M43" i="13" s="1"/>
  <c r="I43" i="13"/>
  <c r="K43" i="13"/>
  <c r="O43" i="13"/>
  <c r="Q43" i="13"/>
  <c r="V43" i="13"/>
  <c r="G45" i="13"/>
  <c r="I45" i="13"/>
  <c r="Q45" i="13"/>
  <c r="G46" i="13"/>
  <c r="I46" i="13"/>
  <c r="K46" i="13"/>
  <c r="K45" i="13" s="1"/>
  <c r="M46" i="13"/>
  <c r="M45" i="13" s="1"/>
  <c r="O46" i="13"/>
  <c r="O45" i="13" s="1"/>
  <c r="Q46" i="13"/>
  <c r="V46" i="13"/>
  <c r="V45" i="13" s="1"/>
  <c r="G49" i="13"/>
  <c r="G48" i="13" s="1"/>
  <c r="I49" i="13"/>
  <c r="I48" i="13" s="1"/>
  <c r="K49" i="13"/>
  <c r="O49" i="13"/>
  <c r="O48" i="13" s="1"/>
  <c r="Q49" i="13"/>
  <c r="Q48" i="13" s="1"/>
  <c r="V49" i="13"/>
  <c r="V48" i="13" s="1"/>
  <c r="G51" i="13"/>
  <c r="I51" i="13"/>
  <c r="K51" i="13"/>
  <c r="K48" i="13" s="1"/>
  <c r="M51" i="13"/>
  <c r="O51" i="13"/>
  <c r="Q51" i="13"/>
  <c r="V51" i="13"/>
  <c r="G54" i="13"/>
  <c r="G53" i="13" s="1"/>
  <c r="I54" i="13"/>
  <c r="I53" i="13" s="1"/>
  <c r="K54" i="13"/>
  <c r="M54" i="13"/>
  <c r="O54" i="13"/>
  <c r="O53" i="13" s="1"/>
  <c r="Q54" i="13"/>
  <c r="V54" i="13"/>
  <c r="G56" i="13"/>
  <c r="M56" i="13" s="1"/>
  <c r="I56" i="13"/>
  <c r="K56" i="13"/>
  <c r="O56" i="13"/>
  <c r="Q56" i="13"/>
  <c r="Q53" i="13" s="1"/>
  <c r="V56" i="13"/>
  <c r="G57" i="13"/>
  <c r="M57" i="13" s="1"/>
  <c r="I57" i="13"/>
  <c r="K57" i="13"/>
  <c r="O57" i="13"/>
  <c r="Q57" i="13"/>
  <c r="V57" i="13"/>
  <c r="G58" i="13"/>
  <c r="I58" i="13"/>
  <c r="K58" i="13"/>
  <c r="K53" i="13" s="1"/>
  <c r="M58" i="13"/>
  <c r="O58" i="13"/>
  <c r="Q58" i="13"/>
  <c r="V58" i="13"/>
  <c r="V53" i="13" s="1"/>
  <c r="G59" i="13"/>
  <c r="I59" i="13"/>
  <c r="K59" i="13"/>
  <c r="M59" i="13"/>
  <c r="O59" i="13"/>
  <c r="Q59" i="13"/>
  <c r="V59" i="13"/>
  <c r="G61" i="13"/>
  <c r="M61" i="13" s="1"/>
  <c r="I61" i="13"/>
  <c r="K61" i="13"/>
  <c r="O61" i="13"/>
  <c r="Q61" i="13"/>
  <c r="V61" i="13"/>
  <c r="G64" i="13"/>
  <c r="I64" i="13"/>
  <c r="K64" i="13"/>
  <c r="M64" i="13"/>
  <c r="O64" i="13"/>
  <c r="Q64" i="13"/>
  <c r="V64" i="13"/>
  <c r="G66" i="13"/>
  <c r="I66" i="13"/>
  <c r="K66" i="13"/>
  <c r="M66" i="13"/>
  <c r="O66" i="13"/>
  <c r="Q66" i="13"/>
  <c r="V66" i="13"/>
  <c r="G67" i="13"/>
  <c r="I67" i="13"/>
  <c r="K67" i="13"/>
  <c r="M67" i="13"/>
  <c r="O67" i="13"/>
  <c r="Q67" i="13"/>
  <c r="V67" i="13"/>
  <c r="G68" i="13"/>
  <c r="M68" i="13" s="1"/>
  <c r="I68" i="13"/>
  <c r="K68" i="13"/>
  <c r="O68" i="13"/>
  <c r="Q68" i="13"/>
  <c r="V68" i="13"/>
  <c r="G70" i="13"/>
  <c r="M70" i="13" s="1"/>
  <c r="I70" i="13"/>
  <c r="K70" i="13"/>
  <c r="O70" i="13"/>
  <c r="Q70" i="13"/>
  <c r="V70" i="13"/>
  <c r="G72" i="13"/>
  <c r="G71" i="13" s="1"/>
  <c r="I72" i="13"/>
  <c r="K72" i="13"/>
  <c r="M72" i="13"/>
  <c r="M71" i="13" s="1"/>
  <c r="O72" i="13"/>
  <c r="O71" i="13" s="1"/>
  <c r="Q72" i="13"/>
  <c r="Q71" i="13" s="1"/>
  <c r="V72" i="13"/>
  <c r="G73" i="13"/>
  <c r="M73" i="13" s="1"/>
  <c r="I73" i="13"/>
  <c r="I71" i="13" s="1"/>
  <c r="K73" i="13"/>
  <c r="O73" i="13"/>
  <c r="Q73" i="13"/>
  <c r="V73" i="13"/>
  <c r="G74" i="13"/>
  <c r="I74" i="13"/>
  <c r="K74" i="13"/>
  <c r="M74" i="13"/>
  <c r="O74" i="13"/>
  <c r="Q74" i="13"/>
  <c r="V74" i="13"/>
  <c r="G76" i="13"/>
  <c r="I76" i="13"/>
  <c r="K76" i="13"/>
  <c r="K71" i="13" s="1"/>
  <c r="M76" i="13"/>
  <c r="O76" i="13"/>
  <c r="Q76" i="13"/>
  <c r="V76" i="13"/>
  <c r="V71" i="13" s="1"/>
  <c r="G78" i="13"/>
  <c r="I78" i="13"/>
  <c r="K78" i="13"/>
  <c r="M78" i="13"/>
  <c r="O78" i="13"/>
  <c r="Q78" i="13"/>
  <c r="V78" i="13"/>
  <c r="G80" i="13"/>
  <c r="M80" i="13" s="1"/>
  <c r="I80" i="13"/>
  <c r="K80" i="13"/>
  <c r="O80" i="13"/>
  <c r="Q80" i="13"/>
  <c r="V80" i="13"/>
  <c r="G82" i="13"/>
  <c r="I82" i="13"/>
  <c r="Q82" i="13"/>
  <c r="G83" i="13"/>
  <c r="I83" i="13"/>
  <c r="K83" i="13"/>
  <c r="K82" i="13" s="1"/>
  <c r="M83" i="13"/>
  <c r="M82" i="13" s="1"/>
  <c r="O83" i="13"/>
  <c r="O82" i="13" s="1"/>
  <c r="Q83" i="13"/>
  <c r="V83" i="13"/>
  <c r="V82" i="13" s="1"/>
  <c r="K84" i="13"/>
  <c r="G85" i="13"/>
  <c r="G84" i="13" s="1"/>
  <c r="I85" i="13"/>
  <c r="I84" i="13" s="1"/>
  <c r="K85" i="13"/>
  <c r="O85" i="13"/>
  <c r="O84" i="13" s="1"/>
  <c r="Q85" i="13"/>
  <c r="Q84" i="13" s="1"/>
  <c r="V85" i="13"/>
  <c r="V84" i="13" s="1"/>
  <c r="G87" i="13"/>
  <c r="G86" i="13" s="1"/>
  <c r="I87" i="13"/>
  <c r="K87" i="13"/>
  <c r="K86" i="13" s="1"/>
  <c r="M87" i="13"/>
  <c r="O87" i="13"/>
  <c r="Q87" i="13"/>
  <c r="V87" i="13"/>
  <c r="V86" i="13" s="1"/>
  <c r="G88" i="13"/>
  <c r="I88" i="13"/>
  <c r="K88" i="13"/>
  <c r="M88" i="13"/>
  <c r="O88" i="13"/>
  <c r="O86" i="13" s="1"/>
  <c r="Q88" i="13"/>
  <c r="V88" i="13"/>
  <c r="G89" i="13"/>
  <c r="M89" i="13" s="1"/>
  <c r="I89" i="13"/>
  <c r="K89" i="13"/>
  <c r="O89" i="13"/>
  <c r="Q89" i="13"/>
  <c r="V89" i="13"/>
  <c r="G90" i="13"/>
  <c r="M90" i="13" s="1"/>
  <c r="I90" i="13"/>
  <c r="I86" i="13" s="1"/>
  <c r="K90" i="13"/>
  <c r="O90" i="13"/>
  <c r="Q90" i="13"/>
  <c r="Q86" i="13" s="1"/>
  <c r="V90" i="13"/>
  <c r="G91" i="13"/>
  <c r="I91" i="13"/>
  <c r="K91" i="13"/>
  <c r="M91" i="13"/>
  <c r="O91" i="13"/>
  <c r="Q91" i="13"/>
  <c r="V91" i="13"/>
  <c r="G93" i="13"/>
  <c r="I93" i="13"/>
  <c r="K93" i="13"/>
  <c r="M93" i="13"/>
  <c r="O93" i="13"/>
  <c r="Q93" i="13"/>
  <c r="V93" i="13"/>
  <c r="G95" i="13"/>
  <c r="M95" i="13" s="1"/>
  <c r="I95" i="13"/>
  <c r="K95" i="13"/>
  <c r="O95" i="13"/>
  <c r="Q95" i="13"/>
  <c r="V95" i="13"/>
  <c r="I97" i="13"/>
  <c r="Q97" i="13"/>
  <c r="G98" i="13"/>
  <c r="I98" i="13"/>
  <c r="K98" i="13"/>
  <c r="K97" i="13" s="1"/>
  <c r="M98" i="13"/>
  <c r="O98" i="13"/>
  <c r="Q98" i="13"/>
  <c r="V98" i="13"/>
  <c r="V97" i="13" s="1"/>
  <c r="G99" i="13"/>
  <c r="G97" i="13" s="1"/>
  <c r="I99" i="13"/>
  <c r="K99" i="13"/>
  <c r="M99" i="13"/>
  <c r="O99" i="13"/>
  <c r="O97" i="13" s="1"/>
  <c r="Q99" i="13"/>
  <c r="V99" i="13"/>
  <c r="G100" i="13"/>
  <c r="M100" i="13" s="1"/>
  <c r="I100" i="13"/>
  <c r="K100" i="13"/>
  <c r="O100" i="13"/>
  <c r="Q100" i="13"/>
  <c r="V100" i="13"/>
  <c r="AE102" i="13"/>
  <c r="AF102" i="13"/>
  <c r="G33" i="12"/>
  <c r="BA29" i="12"/>
  <c r="BA27" i="12"/>
  <c r="BA25" i="12"/>
  <c r="BA23" i="12"/>
  <c r="BA21" i="12"/>
  <c r="BA18" i="12"/>
  <c r="BA17" i="12"/>
  <c r="BA15" i="12"/>
  <c r="BA13" i="12"/>
  <c r="BA11" i="12"/>
  <c r="G8" i="12"/>
  <c r="G9" i="12"/>
  <c r="I9" i="12"/>
  <c r="I8" i="12" s="1"/>
  <c r="K9" i="12"/>
  <c r="K8" i="12" s="1"/>
  <c r="M9" i="12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4" i="12"/>
  <c r="I14" i="12"/>
  <c r="K14" i="12"/>
  <c r="M14" i="12"/>
  <c r="O14" i="12"/>
  <c r="Q14" i="12"/>
  <c r="V14" i="12"/>
  <c r="G16" i="12"/>
  <c r="AF33" i="12" s="1"/>
  <c r="I16" i="12"/>
  <c r="K16" i="12"/>
  <c r="O16" i="12"/>
  <c r="O8" i="12" s="1"/>
  <c r="Q16" i="12"/>
  <c r="V16" i="12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4" i="12"/>
  <c r="I24" i="12"/>
  <c r="K24" i="12"/>
  <c r="M24" i="12"/>
  <c r="O24" i="12"/>
  <c r="Q24" i="12"/>
  <c r="V24" i="12"/>
  <c r="G26" i="12"/>
  <c r="M26" i="12" s="1"/>
  <c r="I26" i="12"/>
  <c r="K26" i="12"/>
  <c r="O26" i="12"/>
  <c r="Q26" i="12"/>
  <c r="V26" i="12"/>
  <c r="G28" i="12"/>
  <c r="M28" i="12" s="1"/>
  <c r="I28" i="12"/>
  <c r="K28" i="12"/>
  <c r="O28" i="12"/>
  <c r="Q28" i="12"/>
  <c r="V28" i="12"/>
  <c r="G30" i="12"/>
  <c r="I30" i="12"/>
  <c r="K30" i="12"/>
  <c r="M30" i="12"/>
  <c r="O30" i="12"/>
  <c r="Q30" i="12"/>
  <c r="V30" i="12"/>
  <c r="AE33" i="12"/>
  <c r="I20" i="1"/>
  <c r="I19" i="1"/>
  <c r="I18" i="1"/>
  <c r="I17" i="1"/>
  <c r="I16" i="1"/>
  <c r="I61" i="1"/>
  <c r="J60" i="1" s="1"/>
  <c r="F44" i="1"/>
  <c r="G44" i="1"/>
  <c r="G25" i="1" s="1"/>
  <c r="A25" i="1" s="1"/>
  <c r="H43" i="1"/>
  <c r="I43" i="1" s="1"/>
  <c r="H42" i="1"/>
  <c r="I42" i="1" s="1"/>
  <c r="H41" i="1"/>
  <c r="I41" i="1" s="1"/>
  <c r="H40" i="1"/>
  <c r="I40" i="1" s="1"/>
  <c r="H39" i="1"/>
  <c r="I39" i="1" s="1"/>
  <c r="I44" i="1" s="1"/>
  <c r="J28" i="1"/>
  <c r="J26" i="1"/>
  <c r="G38" i="1"/>
  <c r="F38" i="1"/>
  <c r="J23" i="1"/>
  <c r="J24" i="1"/>
  <c r="J25" i="1"/>
  <c r="J27" i="1"/>
  <c r="E24" i="1"/>
  <c r="E26" i="1"/>
  <c r="J52" i="1" l="1"/>
  <c r="J53" i="1"/>
  <c r="J58" i="1"/>
  <c r="J56" i="1"/>
  <c r="J57" i="1"/>
  <c r="J54" i="1"/>
  <c r="J51" i="1"/>
  <c r="J55" i="1"/>
  <c r="G26" i="1"/>
  <c r="A26" i="1"/>
  <c r="G28" i="1"/>
  <c r="G23" i="1"/>
  <c r="M97" i="13"/>
  <c r="M86" i="13"/>
  <c r="M53" i="13"/>
  <c r="M8" i="13"/>
  <c r="G28" i="13"/>
  <c r="M85" i="13"/>
  <c r="M84" i="13" s="1"/>
  <c r="M49" i="13"/>
  <c r="M48" i="13" s="1"/>
  <c r="M22" i="13"/>
  <c r="M21" i="13" s="1"/>
  <c r="M16" i="12"/>
  <c r="M8" i="12" s="1"/>
  <c r="I21" i="1"/>
  <c r="J59" i="1"/>
  <c r="J42" i="1"/>
  <c r="J39" i="1"/>
  <c r="J44" i="1" s="1"/>
  <c r="J41" i="1"/>
  <c r="J43" i="1"/>
  <c r="J40" i="1"/>
  <c r="H44" i="1"/>
  <c r="J61" i="1" l="1"/>
  <c r="A23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S6" authorId="0" shapeId="0" xr:uid="{23894CA1-4B8D-48A2-A1DC-250B0F7BB93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8263A35-0772-4739-A9BF-D54971192D4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S6" authorId="0" shapeId="0" xr:uid="{46F80F4F-7B8B-4ACB-84B8-0FBC99D23FF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6010ACB-D183-4859-BA9C-B9F11F75B84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<sst xmlns="http://schemas.openxmlformats.org/spreadsheetml/2006/main" count="820" uniqueCount="291">
  <si>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</si>
  <si>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</si>
  <si>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</si>
  <si>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</si>
  <si>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</si>
  <si>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</si>
  <si>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</si>
  <si>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</si>
  <si>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</si>
  <si>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</si>
  <si>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</si>
  <si>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</si>
  <si>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</si>
  <si>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</si>
  <si>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</si>
  <si>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</si>
  <si>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</si>
  <si>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</si>
  <si>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</si>
  <si>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</si>
  <si>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</si>
  <si>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</si>
  <si>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</si>
  <si>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</si>
  <si>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</si>
  <si>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</si>
  <si>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</si>
  <si>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</si>
  <si>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</si>
  <si>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</si>
  <si>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</si>
  <si>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</si>
  <si>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</si>
  <si>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</si>
  <si>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</si>
  <si>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</si>
  <si>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</si>
  <si>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</si>
  <si>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</si>
  <si>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</si>
  <si>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</si>
  <si>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</si>
  <si>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</si>
  <si>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61</t>
  </si>
  <si>
    <t>KONTEJNEROVÉ STÁNÍ NA UL. PARTYZÁNSKÁ, HRANICE</t>
  </si>
  <si>
    <t>Stavba</t>
  </si>
  <si>
    <t>1</t>
  </si>
  <si>
    <t>Vedlejší rozpočtové náklady</t>
  </si>
  <si>
    <t>2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</si>
  <si>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</si>
  <si>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</si>
  <si>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</si>
  <si>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</si>
  <si>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</si>
  <si>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</si>
  <si>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3</t>
  </si>
  <si>
    <t>Svislé a kompletní konstrukce</t>
  </si>
  <si>
    <t>5</t>
  </si>
  <si>
    <t>Komunikace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</si>
  <si>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</si>
  <si>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</si>
  <si>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</si>
  <si>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</si>
  <si>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</si>
  <si>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</si>
  <si>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</si>
  <si>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</si>
  <si>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</si>
  <si>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</si>
  <si>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</si>
  <si>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</si>
  <si>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</si>
  <si>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</si>
  <si>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</si>
  <si>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</si>
  <si>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</si>
  <si>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</si>
  <si>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</si>
  <si>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</si>
  <si>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</si>
  <si>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</si>
  <si>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</si>
  <si>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</si>
  <si>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</si>
  <si>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</si>
  <si>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</si>
  <si>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</si>
  <si>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</si>
  <si>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</si>
  <si>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</si>
  <si>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</si>
  <si>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</si>
  <si>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</si>
  <si>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</si>
  <si>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</si>
  <si>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</si>
  <si>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</si>
  <si>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</si>
  <si>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</si>
  <si>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</si>
  <si>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</si>
  <si>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005111020R</t>
  </si>
  <si>
    <t>Vytyčení stavby</t>
  </si>
  <si>
    <t>Soubor</t>
  </si>
  <si>
    <t>RTS 23/ II</t>
  </si>
  <si>
    <t>Indiv</t>
  </si>
  <si>
    <t>VRN</t>
  </si>
  <si>
    <t>Běžná</t>
  </si>
  <si>
    <t>POL99_8</t>
  </si>
  <si>
    <t>Geodetické zaměření rohů stavby, stabilizace bodů a sestavení laviček.</t>
  </si>
  <si>
    <t>POP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</si>
  <si>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</si>
  <si>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</si>
  <si>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</si>
  <si>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</si>
  <si>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005241020R</t>
  </si>
  <si>
    <t>Geodetické zaměření skutečného provedení</t>
  </si>
  <si>
    <t>- náklady na provedení skutečného zaměření stavby v rozsahu nezbytném pro zápis změny do katastru nemovitostí.</t>
  </si>
  <si>
    <t>005241010R</t>
  </si>
  <si>
    <t>Dokumentace skutečného provedení</t>
  </si>
  <si>
    <t>Náklady na vyhotovení dokumentace skutečného provedení stavby a její předání objednateli v požadované formě a požadovaném počtu.</t>
  </si>
  <si>
    <t>- 2x vyhotovení - dokumentace v listinné a digitální podobě, zakreslení změn PD, vč. revizí, prohlášení o shodě apod.</t>
  </si>
  <si>
    <t>- 6x vyhotovéní - geometrický plán pro výkup pozemků - dokumentace v listinné a digitální podobě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</si>
  <si>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</si>
  <si>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</si>
  <si>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</si>
  <si>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005211030R</t>
  </si>
  <si>
    <t>Dočasná dopravní opatření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</si>
  <si>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</si>
  <si>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</si>
  <si>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>Užívání veřejných ploch a prostranství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</si>
  <si>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</si>
  <si>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R</t>
  </si>
  <si>
    <t>Fotodokumentace stavby</t>
  </si>
  <si>
    <t>soubor</t>
  </si>
  <si>
    <t>Vlastní</t>
  </si>
  <si>
    <t>Fotodokumentace stavby před zahájením stavby, v průběhu výstavby a po stavbě. Zařazení fotek do fotoalba v časové posloupnosti a popisem činnosti a číslem objektů v listinné a digitální podobě.</t>
  </si>
  <si>
    <t>00524 R</t>
  </si>
  <si>
    <t>Předání a převzetí díla</t>
  </si>
  <si>
    <t>Náklady zhotovitele, které vzniknou v souvislosti s povinnostmi zhotovitele při předání a převzetí díla.</t>
  </si>
  <si>
    <t>005121 R</t>
  </si>
  <si>
    <t>Zařízení staveniště</t>
  </si>
  <si>
    <t>Veškeré náklady spojené s vybudováním, provozem a odstraněním zařízení staveniště.</t>
  </si>
  <si>
    <t>SUM</t>
  </si>
  <si>
    <t>Poznámky uchazeče k zadání</t>
  </si>
  <si>
    <t>POPUZIV</t>
  </si>
  <si>
    <t>END</t>
  </si>
  <si>
    <t>919735112R00</t>
  </si>
  <si>
    <t>Řezání stávajícího živičného krytu tl. 5 - 10 cm</t>
  </si>
  <si>
    <t>m</t>
  </si>
  <si>
    <t>Práce</t>
  </si>
  <si>
    <t>POL1_</t>
  </si>
  <si>
    <t>Z výkresu Situace : 15</t>
  </si>
  <si>
    <t>VV</t>
  </si>
  <si>
    <t>113151119R00</t>
  </si>
  <si>
    <t>Fréz.živič.krytu pl.do 500 m2,pruh do 75cm,tl.10cm</t>
  </si>
  <si>
    <t>m2</t>
  </si>
  <si>
    <t>Z výkresu Situace : 35+15</t>
  </si>
  <si>
    <t>113106231R00</t>
  </si>
  <si>
    <t>Rozebrání dlažeb ze zámkové dlažby v kamenivu</t>
  </si>
  <si>
    <t>Z výkresu Situace : 10</t>
  </si>
  <si>
    <t>113107520R00</t>
  </si>
  <si>
    <t>Odstranění podkladu pl. 50 m2,kam.drcené tl.20 cm</t>
  </si>
  <si>
    <t>35</t>
  </si>
  <si>
    <t>131201201R00</t>
  </si>
  <si>
    <t>Hloubení zapažených jam v hor.3 do 100 m3</t>
  </si>
  <si>
    <t>m3</t>
  </si>
  <si>
    <t>kontejner : 32*2,5</t>
  </si>
  <si>
    <t>15182716</t>
  </si>
  <si>
    <t>Záporové pažení dočasné, hor.3, hl. do 2 m</t>
  </si>
  <si>
    <t>Agregovaná položka</t>
  </si>
  <si>
    <t>POL2_</t>
  </si>
  <si>
    <t>(5,65*2+3,5*2+3,5*4)*2,5</t>
  </si>
  <si>
    <t>271571112R00</t>
  </si>
  <si>
    <t>Polštář základu ze štěrkopísku netříděného</t>
  </si>
  <si>
    <t>32*0,05</t>
  </si>
  <si>
    <t>273326131R00</t>
  </si>
  <si>
    <t>Zákl. desky z betonu železového vodostaveb. C25/30</t>
  </si>
  <si>
    <t>32*0,15</t>
  </si>
  <si>
    <t>273362021R00</t>
  </si>
  <si>
    <t>Výztuž základových desek ze svařovaných sití KARI</t>
  </si>
  <si>
    <t>t</t>
  </si>
  <si>
    <t>32*0,0054*1,1</t>
  </si>
  <si>
    <t>174101101R00</t>
  </si>
  <si>
    <t>Zásyp jam, rýh, šachet se zhutněním</t>
  </si>
  <si>
    <t>včetně strojního přemístění materiálu pro zásyp ze vzdálenosti do 10 m od okraje zásypu</t>
  </si>
  <si>
    <t>kontejner : 80-4,65*1,5*2,1-1,5*1,5*2,1</t>
  </si>
  <si>
    <t>58344198R</t>
  </si>
  <si>
    <t>Štěrkodrtě frakce 0-63 B</t>
  </si>
  <si>
    <t>SPCM</t>
  </si>
  <si>
    <t>RTS 22/ I</t>
  </si>
  <si>
    <t>Specifikace</t>
  </si>
  <si>
    <t>POL3_</t>
  </si>
  <si>
    <t>kontejner : 60,63*2,2</t>
  </si>
  <si>
    <t>167101101R00</t>
  </si>
  <si>
    <t>Nakládání výkopku z hor. 1 ÷ 4 v množství do 100 m3</t>
  </si>
  <si>
    <t>80</t>
  </si>
  <si>
    <t>162701105R00</t>
  </si>
  <si>
    <t>Vodorovné přemístění výkopku z hor.1-4 do 10000 m</t>
  </si>
  <si>
    <t>171201201R00</t>
  </si>
  <si>
    <t>Uložení sypaniny na skl.-sypanina na výšku přes 2m</t>
  </si>
  <si>
    <t>199000002R00</t>
  </si>
  <si>
    <t>Poplatek za skládku horniny 1- 4, č. dle katal. odpadů 17 05 04</t>
  </si>
  <si>
    <t>181101102R00</t>
  </si>
  <si>
    <t>Úprava pláně v zářezech v hor. 1-4, se zhutněním</t>
  </si>
  <si>
    <t>42</t>
  </si>
  <si>
    <t>139601102R00</t>
  </si>
  <si>
    <t>Ruční výkop jam, rýh a šachet v hornině tř. 3</t>
  </si>
  <si>
    <t>kabely SK : 6*0,6*0,5</t>
  </si>
  <si>
    <t>174101102R00</t>
  </si>
  <si>
    <t>Zásyp ruční se zhutněním</t>
  </si>
  <si>
    <t>564281111R00</t>
  </si>
  <si>
    <t>Podklad ze štěrkopísku po zhutnění tloušťky 30 cm</t>
  </si>
  <si>
    <t>pod kontejner : 32</t>
  </si>
  <si>
    <t>382111111R001</t>
  </si>
  <si>
    <t>Montáž prefabrikovaných podzemních kontejnerů</t>
  </si>
  <si>
    <t>kus</t>
  </si>
  <si>
    <t>Z výkresu Situace : 4</t>
  </si>
  <si>
    <t>R1</t>
  </si>
  <si>
    <t>Prefabrikovaný podzemní kontejner, včetně dodávky</t>
  </si>
  <si>
    <t xml:space="preserve">ks    </t>
  </si>
  <si>
    <t>Podzemní kontejne.Kompaktní ocelová, žárově zinkovaná vana o objemu 3 m3. Povrchová úprava podzemních kontejnerů bude provedena antigrafitickou úpravou nadzemních skříní. Odhlučnění kontejneru pro sklo. Protivztlakové vybavení u ocelových základových skříní.</t>
  </si>
  <si>
    <t>577141212RT3</t>
  </si>
  <si>
    <t>Beton asfalt. ACO 8,ACO 11,ACO 16, do 3 m, tl.5 cm plochy 101-200 m2</t>
  </si>
  <si>
    <t>573111121R00</t>
  </si>
  <si>
    <t>Postřik infiltrační, množství zbytkového asfaltového pojiva 0,60 kg/m2</t>
  </si>
  <si>
    <t>565131111RT2</t>
  </si>
  <si>
    <t>Podklad z obal kamen. ACP 16+, š. do 3 m, tl. 5 cm plochy 201-1000 m2</t>
  </si>
  <si>
    <t>573111113R00</t>
  </si>
  <si>
    <t>Postřik infiltrační s posypem, asfalt 1,5 kg/m2</t>
  </si>
  <si>
    <t>919721211R00</t>
  </si>
  <si>
    <t>Dilatační spáry vkládané vyplněné asfalt. zálivkou</t>
  </si>
  <si>
    <t>Z výkresu Situace : 17</t>
  </si>
  <si>
    <t>596215021R00</t>
  </si>
  <si>
    <t>Kladení zámkové dlažby tl. 6 cm do drtě tl. 4 cm</t>
  </si>
  <si>
    <t>Z výkresu Situace : 35</t>
  </si>
  <si>
    <t>předláždění : 10</t>
  </si>
  <si>
    <t>59245110R</t>
  </si>
  <si>
    <t>Dlažba skladebná HOLLAND I 200 x 100 x 60 mm přírodní</t>
  </si>
  <si>
    <t>35*1,05-6</t>
  </si>
  <si>
    <t>592451151R</t>
  </si>
  <si>
    <t>Dlažba skladebná HOLLAND I SLP 200 x 100 x 60 mm červená dlažba pro nevidomé</t>
  </si>
  <si>
    <t>596291111R00</t>
  </si>
  <si>
    <t>Řezání zámkové dlažby tl. 60 mm</t>
  </si>
  <si>
    <t>564851113RT2</t>
  </si>
  <si>
    <t>Podklad ze štěrkodrti po zhutnění tloušťky 17 cm štěrkodrť frakce 0-32 mm</t>
  </si>
  <si>
    <t>35*1,2</t>
  </si>
  <si>
    <t>59217476R</t>
  </si>
  <si>
    <t>Obrubník silniční nájezdový výška 150 mm, 1000 x 150 mm šedý</t>
  </si>
  <si>
    <t>919735114R00</t>
  </si>
  <si>
    <t>Řezání stávajícího živičného krytu tl. 15 - 20 cm</t>
  </si>
  <si>
    <t>917862111R00</t>
  </si>
  <si>
    <t>Osazení stojat. obrub.bet. s opěrou,lože z C 12/15</t>
  </si>
  <si>
    <t>Z výkresu Situace : 14</t>
  </si>
  <si>
    <t>220060663R00</t>
  </si>
  <si>
    <t>Uložení sdělovacího kabelu volně, ručně</t>
  </si>
  <si>
    <t>kabely SK : 6</t>
  </si>
  <si>
    <t>230191016R00</t>
  </si>
  <si>
    <t>Uložení chráničky ve výkopu PE 110x4,2mm</t>
  </si>
  <si>
    <t>3457114740R</t>
  </si>
  <si>
    <t>Trubka kabelová chránička KOPOHALF 06110/2</t>
  </si>
  <si>
    <t>6*1,2</t>
  </si>
  <si>
    <t>938908411R00</t>
  </si>
  <si>
    <t>Očištění povrchu krytu saponátovým roztokem</t>
  </si>
  <si>
    <t>979054441R00</t>
  </si>
  <si>
    <t>Očištění vybour. dlaždic s výplní kamen. těženým</t>
  </si>
  <si>
    <t>979087212R00</t>
  </si>
  <si>
    <t>Nakládání suti na dopravní prostředky - komunikace</t>
  </si>
  <si>
    <t>Přesun suti</t>
  </si>
  <si>
    <t>POL8_</t>
  </si>
  <si>
    <t>979082213R00</t>
  </si>
  <si>
    <t>Vodorovná doprava suti po suchu do 1 km</t>
  </si>
  <si>
    <t>979082219R00</t>
  </si>
  <si>
    <t>Příplatek za dopravu suti po suchu za další 1 km</t>
  </si>
  <si>
    <t>979093111R00</t>
  </si>
  <si>
    <t>Uložení suti na skládku bez zhutnění</t>
  </si>
  <si>
    <t>979999981R00</t>
  </si>
  <si>
    <t>Poplatek za recyklaci betonu kusovost do 1600 cm2, čistý (skup.170101)</t>
  </si>
  <si>
    <t>Odkaz na dem. hmot. položky pořadí 3 : 2,25000</t>
  </si>
  <si>
    <t>979999973R00</t>
  </si>
  <si>
    <t>Poplatek za uložení, zemina a kamení, (skup.170504)</t>
  </si>
  <si>
    <t>Odkaz na dem. hmot. položky pořadí 4 : 15,40000</t>
  </si>
  <si>
    <t>979999995R00</t>
  </si>
  <si>
    <t>Poplatek za recyklaci asfaltu, kusovost do 1600 cm2, (skup.170302)</t>
  </si>
  <si>
    <t>Odkaz na dem. hmot. položky pořadí 2 : 11,00000</t>
  </si>
  <si>
    <t>998222011R00</t>
  </si>
  <si>
    <t>Přesun hmot, pozemní komunikace, kryt z kameniva</t>
  </si>
  <si>
    <t>998223011R00</t>
  </si>
  <si>
    <t>Přesun hmot, pozemní komunikace, kryt dlážděný</t>
  </si>
  <si>
    <t>998225111R00</t>
  </si>
  <si>
    <t>Přesun hmot, pozemní komunikace, kryt živičný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</si>
</sst>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165" fontId="19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U17" sqref="U17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+jgfmesblNDGNmqH0YFWBQRdeUDpdpdYRESGDGZy5OJIr8+5Bz10GWuwzbjAZZjfD3YpUZyRANvfUfQCvqXQSQ==" saltValue="YSAi03bgZM+2ToL/f8gue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abSelected="1" topLeftCell="B1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4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SUMIF(F51:F60,A16,I51:I60)+SUMIF(F51:F60,"PSU",I51:I60)</f>
        <v>0</v>
      </c>
      <c r="J16" s="85"/>
    </row>
    <row r="17" spans="1:10" ht="23.25" customHeight="1" x14ac:dyDescent="0.2">
      <c r="A17" s="194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SUMIF(F51:F60,A17,I51:I60)</f>
        <v>0</v>
      </c>
      <c r="J17" s="85"/>
    </row>
    <row r="18" spans="1:10" ht="23.25" customHeight="1" x14ac:dyDescent="0.2">
      <c r="A18" s="194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SUMIF(F51:F60,A18,I51:I60)</f>
        <v>0</v>
      </c>
      <c r="J18" s="85"/>
    </row>
    <row r="19" spans="1:10" ht="23.25" customHeight="1" x14ac:dyDescent="0.2">
      <c r="A19" s="194" t="s">
        <v>70</v>
      </c>
      <c r="B19" s="38" t="s">
        <v>29</v>
      </c>
      <c r="C19" s="62"/>
      <c r="D19" s="63"/>
      <c r="E19" s="83"/>
      <c r="F19" s="84"/>
      <c r="G19" s="83"/>
      <c r="H19" s="84"/>
      <c r="I19" s="83">
        <f>SUMIF(F51:F60,A19,I51:I60)</f>
        <v>0</v>
      </c>
      <c r="J19" s="85"/>
    </row>
    <row r="20" spans="1:10" ht="23.25" customHeight="1" x14ac:dyDescent="0.2">
      <c r="A20" s="194" t="s">
        <v>71</v>
      </c>
      <c r="B20" s="38" t="s">
        <v>30</v>
      </c>
      <c r="C20" s="62"/>
      <c r="D20" s="63"/>
      <c r="E20" s="83"/>
      <c r="F20" s="84"/>
      <c r="G20" s="83"/>
      <c r="H20" s="84"/>
      <c r="I20" s="83">
        <f>SUMIF(F51:F60,A20,I51:I60)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37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50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39</v>
      </c>
      <c r="B38" s="139" t="s">
        <v>18</v>
      </c>
      <c r="C38" s="140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45</v>
      </c>
      <c r="C39" s="145"/>
      <c r="D39" s="145"/>
      <c r="E39" s="145"/>
      <c r="F39" s="146">
        <f>'1 1 Naklady'!AE33+'2 2 Pol'!AE102</f>
        <v>0</v>
      </c>
      <c r="G39" s="147">
        <f>'1 1 Naklady'!AF33+'2 2 Pol'!AF102</f>
        <v>0</v>
      </c>
      <c r="H39" s="148">
        <f>(F39*SazbaDPH1/100)+(G39*SazbaDPH2/100)</f>
        <v>0</v>
      </c>
      <c r="I39" s="148">
        <f>F39+G39+H39</f>
        <v>0</v>
      </c>
      <c r="J39" s="149" t="str">
        <f>IF(_xlfn.SINGLE(CenaCelkemVypocet)=0,"",I39/_xlfn.SINGLE(CenaCelkemVypocet)*100)</f>
        <v/>
      </c>
    </row>
    <row r="40" spans="1:10" ht="25.5" customHeight="1" x14ac:dyDescent="0.2">
      <c r="A40" s="134">
        <v>2</v>
      </c>
      <c r="B40" s="150" t="s">
        <v>46</v>
      </c>
      <c r="C40" s="151" t="s">
        <v>47</v>
      </c>
      <c r="D40" s="151"/>
      <c r="E40" s="151"/>
      <c r="F40" s="152">
        <f>'1 1 Naklady'!AE33</f>
        <v>0</v>
      </c>
      <c r="G40" s="153">
        <f>'1 1 Naklady'!AF33</f>
        <v>0</v>
      </c>
      <c r="H40" s="153">
        <f>(F40*SazbaDPH1/100)+(G40*SazbaDPH2/100)</f>
        <v>0</v>
      </c>
      <c r="I40" s="153">
        <f>F40+G40+H40</f>
        <v>0</v>
      </c>
      <c r="J40" s="154" t="str">
        <f>IF(_xlfn.SINGLE(CenaCelkemVypocet)=0,"",I40/_xlfn.SINGLE(CenaCelkemVypocet)*100)</f>
        <v/>
      </c>
    </row>
    <row r="41" spans="1:10" ht="25.5" customHeight="1" x14ac:dyDescent="0.2">
      <c r="A41" s="134">
        <v>3</v>
      </c>
      <c r="B41" s="155" t="s">
        <v>46</v>
      </c>
      <c r="C41" s="145" t="s">
        <v>47</v>
      </c>
      <c r="D41" s="145"/>
      <c r="E41" s="145"/>
      <c r="F41" s="156">
        <f>'1 1 Naklady'!AE33</f>
        <v>0</v>
      </c>
      <c r="G41" s="148">
        <f>'1 1 Naklady'!AF33</f>
        <v>0</v>
      </c>
      <c r="H41" s="148">
        <f>(F41*SazbaDPH1/100)+(G41*SazbaDPH2/100)</f>
        <v>0</v>
      </c>
      <c r="I41" s="148">
        <f>F41+G41+H41</f>
        <v>0</v>
      </c>
      <c r="J41" s="149" t="str">
        <f>IF(_xlfn.SINGLE(CenaCelkemVypocet)=0,"",I41/_xlfn.SINGLE(CenaCelkemVypocet)*100)</f>
        <v/>
      </c>
    </row>
    <row r="42" spans="1:10" ht="25.5" customHeight="1" x14ac:dyDescent="0.2">
      <c r="A42" s="134">
        <v>2</v>
      </c>
      <c r="B42" s="150" t="s">
        <v>48</v>
      </c>
      <c r="C42" s="151" t="s">
        <v>44</v>
      </c>
      <c r="D42" s="151"/>
      <c r="E42" s="151"/>
      <c r="F42" s="152">
        <f>'2 2 Pol'!AE102</f>
        <v>0</v>
      </c>
      <c r="G42" s="153">
        <f>'2 2 Pol'!AF102</f>
        <v>0</v>
      </c>
      <c r="H42" s="153">
        <f>(F42*SazbaDPH1/100)+(G42*SazbaDPH2/100)</f>
        <v>0</v>
      </c>
      <c r="I42" s="153">
        <f>F42+G42+H42</f>
        <v>0</v>
      </c>
      <c r="J42" s="154" t="str">
        <f>IF(_xlfn.SINGLE(CenaCelkemVypocet)=0,"",I42/_xlfn.SINGLE(CenaCelkemVypocet)*100)</f>
        <v/>
      </c>
    </row>
    <row r="43" spans="1:10" ht="25.5" customHeight="1" x14ac:dyDescent="0.2">
      <c r="A43" s="134">
        <v>3</v>
      </c>
      <c r="B43" s="155" t="s">
        <v>48</v>
      </c>
      <c r="C43" s="145" t="s">
        <v>44</v>
      </c>
      <c r="D43" s="145"/>
      <c r="E43" s="145"/>
      <c r="F43" s="156">
        <f>'2 2 Pol'!AE102</f>
        <v>0</v>
      </c>
      <c r="G43" s="148">
        <f>'2 2 Pol'!AF102</f>
        <v>0</v>
      </c>
      <c r="H43" s="148">
        <f>(F43*SazbaDPH1/100)+(G43*SazbaDPH2/100)</f>
        <v>0</v>
      </c>
      <c r="I43" s="148">
        <f>F43+G43+H43</f>
        <v>0</v>
      </c>
      <c r="J43" s="149" t="str">
        <f>IF(_xlfn.SINGLE(CenaCelkemVypocet)=0,"",I43/_xlfn.SINGLE(CenaCelkemVypocet)*100)</f>
        <v/>
      </c>
    </row>
    <row r="44" spans="1:10" ht="25.5" customHeight="1" x14ac:dyDescent="0.2">
      <c r="A44" s="134"/>
      <c r="B44" s="157" t="s">
        <v>49</v>
      </c>
      <c r="C44" s="158"/>
      <c r="D44" s="158"/>
      <c r="E44" s="159"/>
      <c r="F44" s="160">
        <f>SUMIF(A39:A43,"=1",F39:F43)</f>
        <v>0</v>
      </c>
      <c r="G44" s="161">
        <f>SUMIF(A39:A43,"=1",G39:G43)</f>
        <v>0</v>
      </c>
      <c r="H44" s="161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8" spans="1:10" ht="15.75" x14ac:dyDescent="0.25">
      <c r="B48" s="173" t="s">
        <v>51</v>
      </c>
    </row>
    <row r="50" spans="1:10" ht="25.5" customHeight="1" x14ac:dyDescent="0.2">
      <c r="A50" s="175"/>
      <c r="B50" s="178" t="s">
        <v>18</v>
      </c>
      <c r="C50" s="178" t="s">
        <v>6</v>
      </c>
      <c r="D50" s="179"/>
      <c r="E50" s="179"/>
      <c r="F50" s="180" t="s">
        <v>52</v>
      </c>
      <c r="G50" s="180"/>
      <c r="H50" s="180"/>
      <c r="I50" s="180" t="s">
        <v>31</v>
      </c>
      <c r="J50" s="180" t="s">
        <v>0</v>
      </c>
    </row>
    <row r="51" spans="1:10" ht="36.75" customHeight="1" x14ac:dyDescent="0.2">
      <c r="A51" s="176"/>
      <c r="B51" s="181" t="s">
        <v>46</v>
      </c>
      <c r="C51" s="182" t="s">
        <v>53</v>
      </c>
      <c r="D51" s="183"/>
      <c r="E51" s="183"/>
      <c r="F51" s="190" t="s">
        <v>26</v>
      </c>
      <c r="G51" s="191"/>
      <c r="H51" s="191"/>
      <c r="I51" s="191">
        <f>'2 2 Pol'!G8+'2 2 Pol'!G28</f>
        <v>0</v>
      </c>
      <c r="J51" s="187" t="str">
        <f>IF(I61=0,"",I51/I61*100)</f>
        <v/>
      </c>
    </row>
    <row r="52" spans="1:10" ht="36.75" customHeight="1" x14ac:dyDescent="0.2">
      <c r="A52" s="176"/>
      <c r="B52" s="181" t="s">
        <v>48</v>
      </c>
      <c r="C52" s="182" t="s">
        <v>54</v>
      </c>
      <c r="D52" s="183"/>
      <c r="E52" s="183"/>
      <c r="F52" s="190" t="s">
        <v>26</v>
      </c>
      <c r="G52" s="191"/>
      <c r="H52" s="191"/>
      <c r="I52" s="191">
        <f>'2 2 Pol'!G21+'2 2 Pol'!G45</f>
        <v>0</v>
      </c>
      <c r="J52" s="187" t="str">
        <f>IF(I61=0,"",I52/I61*100)</f>
        <v/>
      </c>
    </row>
    <row r="53" spans="1:10" ht="36.75" customHeight="1" x14ac:dyDescent="0.2">
      <c r="A53" s="176"/>
      <c r="B53" s="181" t="s">
        <v>55</v>
      </c>
      <c r="C53" s="182" t="s">
        <v>56</v>
      </c>
      <c r="D53" s="183"/>
      <c r="E53" s="183"/>
      <c r="F53" s="190" t="s">
        <v>26</v>
      </c>
      <c r="G53" s="191"/>
      <c r="H53" s="191"/>
      <c r="I53" s="191">
        <f>'2 2 Pol'!G48</f>
        <v>0</v>
      </c>
      <c r="J53" s="187" t="str">
        <f>IF(I61=0,"",I53/I61*100)</f>
        <v/>
      </c>
    </row>
    <row r="54" spans="1:10" ht="36.75" customHeight="1" x14ac:dyDescent="0.2">
      <c r="A54" s="176"/>
      <c r="B54" s="181" t="s">
        <v>57</v>
      </c>
      <c r="C54" s="182" t="s">
        <v>58</v>
      </c>
      <c r="D54" s="183"/>
      <c r="E54" s="183"/>
      <c r="F54" s="190" t="s">
        <v>26</v>
      </c>
      <c r="G54" s="191"/>
      <c r="H54" s="191"/>
      <c r="I54" s="191">
        <f>'2 2 Pol'!G53</f>
        <v>0</v>
      </c>
      <c r="J54" s="187" t="str">
        <f>IF(I61=0,"",I54/I61*100)</f>
        <v/>
      </c>
    </row>
    <row r="55" spans="1:10" ht="36.75" customHeight="1" x14ac:dyDescent="0.2">
      <c r="A55" s="176"/>
      <c r="B55" s="181" t="s">
        <v>59</v>
      </c>
      <c r="C55" s="182" t="s">
        <v>60</v>
      </c>
      <c r="D55" s="183"/>
      <c r="E55" s="183"/>
      <c r="F55" s="190" t="s">
        <v>26</v>
      </c>
      <c r="G55" s="191"/>
      <c r="H55" s="191"/>
      <c r="I55" s="191">
        <f>'2 2 Pol'!G71</f>
        <v>0</v>
      </c>
      <c r="J55" s="187" t="str">
        <f>IF(I61=0,"",I55/I61*100)</f>
        <v/>
      </c>
    </row>
    <row r="56" spans="1:10" ht="36.75" customHeight="1" x14ac:dyDescent="0.2">
      <c r="A56" s="176"/>
      <c r="B56" s="181" t="s">
        <v>61</v>
      </c>
      <c r="C56" s="182" t="s">
        <v>62</v>
      </c>
      <c r="D56" s="183"/>
      <c r="E56" s="183"/>
      <c r="F56" s="190" t="s">
        <v>26</v>
      </c>
      <c r="G56" s="191"/>
      <c r="H56" s="191"/>
      <c r="I56" s="191">
        <f>'2 2 Pol'!G82</f>
        <v>0</v>
      </c>
      <c r="J56" s="187" t="str">
        <f>IF(I61=0,"",I56/I61*100)</f>
        <v/>
      </c>
    </row>
    <row r="57" spans="1:10" ht="36.75" customHeight="1" x14ac:dyDescent="0.2">
      <c r="A57" s="176"/>
      <c r="B57" s="181" t="s">
        <v>63</v>
      </c>
      <c r="C57" s="182" t="s">
        <v>64</v>
      </c>
      <c r="D57" s="183"/>
      <c r="E57" s="183"/>
      <c r="F57" s="190" t="s">
        <v>26</v>
      </c>
      <c r="G57" s="191"/>
      <c r="H57" s="191"/>
      <c r="I57" s="191">
        <f>'2 2 Pol'!G84</f>
        <v>0</v>
      </c>
      <c r="J57" s="187" t="str">
        <f>IF(I61=0,"",I57/I61*100)</f>
        <v/>
      </c>
    </row>
    <row r="58" spans="1:10" ht="36.75" customHeight="1" x14ac:dyDescent="0.2">
      <c r="A58" s="176"/>
      <c r="B58" s="181" t="s">
        <v>65</v>
      </c>
      <c r="C58" s="182" t="s">
        <v>66</v>
      </c>
      <c r="D58" s="183"/>
      <c r="E58" s="183"/>
      <c r="F58" s="190" t="s">
        <v>26</v>
      </c>
      <c r="G58" s="191"/>
      <c r="H58" s="191"/>
      <c r="I58" s="191">
        <f>'2 2 Pol'!G97</f>
        <v>0</v>
      </c>
      <c r="J58" s="187" t="str">
        <f>IF(I61=0,"",I58/I61*100)</f>
        <v/>
      </c>
    </row>
    <row r="59" spans="1:10" ht="36.75" customHeight="1" x14ac:dyDescent="0.2">
      <c r="A59" s="176"/>
      <c r="B59" s="181" t="s">
        <v>67</v>
      </c>
      <c r="C59" s="182" t="s">
        <v>68</v>
      </c>
      <c r="D59" s="183"/>
      <c r="E59" s="183"/>
      <c r="F59" s="190" t="s">
        <v>69</v>
      </c>
      <c r="G59" s="191"/>
      <c r="H59" s="191"/>
      <c r="I59" s="191">
        <f>'2 2 Pol'!G86</f>
        <v>0</v>
      </c>
      <c r="J59" s="187" t="str">
        <f>IF(I61=0,"",I59/I61*100)</f>
        <v/>
      </c>
    </row>
    <row r="60" spans="1:10" ht="36.75" customHeight="1" x14ac:dyDescent="0.2">
      <c r="A60" s="176"/>
      <c r="B60" s="181" t="s">
        <v>70</v>
      </c>
      <c r="C60" s="182" t="s">
        <v>29</v>
      </c>
      <c r="D60" s="183"/>
      <c r="E60" s="183"/>
      <c r="F60" s="190" t="s">
        <v>70</v>
      </c>
      <c r="G60" s="191"/>
      <c r="H60" s="191"/>
      <c r="I60" s="191">
        <f>'1 1 Naklady'!G8</f>
        <v>0</v>
      </c>
      <c r="J60" s="187" t="str">
        <f>IF(I61=0,"",I60/I61*100)</f>
        <v/>
      </c>
    </row>
    <row r="61" spans="1:10" ht="25.5" customHeight="1" x14ac:dyDescent="0.2">
      <c r="A61" s="177"/>
      <c r="B61" s="184" t="s">
        <v>1</v>
      </c>
      <c r="C61" s="185"/>
      <c r="D61" s="186"/>
      <c r="E61" s="186"/>
      <c r="F61" s="192"/>
      <c r="G61" s="193"/>
      <c r="H61" s="193"/>
      <c r="I61" s="193">
        <f>SUM(I51:I60)</f>
        <v>0</v>
      </c>
      <c r="J61" s="188">
        <f>SUM(J51:J60)</f>
        <v>0</v>
      </c>
    </row>
    <row r="62" spans="1:10" x14ac:dyDescent="0.2">
      <c r="F62" s="133"/>
      <c r="G62" s="133"/>
      <c r="H62" s="133"/>
      <c r="I62" s="133"/>
      <c r="J62" s="189"/>
    </row>
    <row r="63" spans="1:10" x14ac:dyDescent="0.2">
      <c r="F63" s="133"/>
      <c r="G63" s="133"/>
      <c r="H63" s="133"/>
      <c r="I63" s="133"/>
      <c r="J63" s="189"/>
    </row>
    <row r="64" spans="1:10" x14ac:dyDescent="0.2">
      <c r="F64" s="133"/>
      <c r="G64" s="133"/>
      <c r="H64" s="133"/>
      <c r="I64" s="133"/>
      <c r="J64" s="189"/>
    </row>
  </sheetData>
  <sheetProtection algorithmName="SHA-512" hashValue="SeWtWOo5NfWtxubGSXx/47Cpj5WAmDZksHrH65QHeWZby+I7FKijvJJHBXr/ZPOnlDnNzrzEn81V8XXJ8swpiw==" saltValue="WgfijaqYOshikS3NxzC+S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0:E60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0WG8h0ODbzqtMzwI8a/xESd9AIOWAOx3Ec0F2ln3OxkoVXqZ9vnOtr/aZMxh20M7RZ5Iq/F/gq+I+Nr+/npb9w==" saltValue="a1gwK+hQ8X8PBiQtmB9vW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CE71-F3C5-45EE-A026-A4CCE138C4E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72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73</v>
      </c>
    </row>
    <row r="3" spans="1:60" ht="24.95" customHeight="1" x14ac:dyDescent="0.2">
      <c r="A3" s="196" t="s">
        <v>9</v>
      </c>
      <c r="B3" s="49" t="s">
        <v>46</v>
      </c>
      <c r="C3" s="199" t="s">
        <v>47</v>
      </c>
      <c r="D3" s="197"/>
      <c r="E3" s="197"/>
      <c r="F3" s="197"/>
      <c r="G3" s="198"/>
      <c r="AC3" s="174" t="s">
        <v>74</v>
      </c>
      <c r="AG3" t="s">
        <v>75</v>
      </c>
    </row>
    <row r="4" spans="1:60" ht="24.95" customHeight="1" x14ac:dyDescent="0.2">
      <c r="A4" s="200" t="s">
        <v>10</v>
      </c>
      <c r="B4" s="201" t="s">
        <v>46</v>
      </c>
      <c r="C4" s="202" t="s">
        <v>47</v>
      </c>
      <c r="D4" s="203"/>
      <c r="E4" s="203"/>
      <c r="F4" s="203"/>
      <c r="G4" s="204"/>
      <c r="AG4" t="s">
        <v>76</v>
      </c>
    </row>
    <row r="5" spans="1:60" x14ac:dyDescent="0.2">
      <c r="D5" s="10"/>
    </row>
    <row r="6" spans="1:60" ht="38.25" x14ac:dyDescent="0.2">
      <c r="A6" s="206" t="s">
        <v>77</v>
      </c>
      <c r="B6" s="208" t="s">
        <v>78</v>
      </c>
      <c r="C6" s="208" t="s">
        <v>79</v>
      </c>
      <c r="D6" s="207" t="s">
        <v>80</v>
      </c>
      <c r="E6" s="206" t="s">
        <v>81</v>
      </c>
      <c r="F6" s="205" t="s">
        <v>82</v>
      </c>
      <c r="G6" s="206" t="s">
        <v>31</v>
      </c>
      <c r="H6" s="209" t="s">
        <v>32</v>
      </c>
      <c r="I6" s="209" t="s">
        <v>83</v>
      </c>
      <c r="J6" s="209" t="s">
        <v>33</v>
      </c>
      <c r="K6" s="209" t="s">
        <v>84</v>
      </c>
      <c r="L6" s="209" t="s">
        <v>85</v>
      </c>
      <c r="M6" s="209" t="s">
        <v>86</v>
      </c>
      <c r="N6" s="209" t="s">
        <v>87</v>
      </c>
      <c r="O6" s="209" t="s">
        <v>88</v>
      </c>
      <c r="P6" s="209" t="s">
        <v>89</v>
      </c>
      <c r="Q6" s="209" t="s">
        <v>90</v>
      </c>
      <c r="R6" s="209" t="s">
        <v>91</v>
      </c>
      <c r="S6" s="209" t="s">
        <v>92</v>
      </c>
      <c r="T6" s="209" t="s">
        <v>93</v>
      </c>
      <c r="U6" s="209" t="s">
        <v>94</v>
      </c>
      <c r="V6" s="209" t="s">
        <v>95</v>
      </c>
      <c r="W6" s="209" t="s">
        <v>96</v>
      </c>
      <c r="X6" s="209" t="s">
        <v>97</v>
      </c>
      <c r="Y6" s="209" t="s">
        <v>98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32" t="s">
        <v>99</v>
      </c>
      <c r="B8" s="233" t="s">
        <v>70</v>
      </c>
      <c r="C8" s="249" t="s">
        <v>29</v>
      </c>
      <c r="D8" s="234"/>
      <c r="E8" s="235"/>
      <c r="F8" s="236"/>
      <c r="G8" s="236">
        <f>SUMIF(AG9:AG31,"&lt;&gt;NOR",G9:G31)</f>
        <v>0</v>
      </c>
      <c r="H8" s="236"/>
      <c r="I8" s="236">
        <f>SUM(I9:I31)</f>
        <v>0</v>
      </c>
      <c r="J8" s="236"/>
      <c r="K8" s="236">
        <f>SUM(K9:K31)</f>
        <v>0</v>
      </c>
      <c r="L8" s="236"/>
      <c r="M8" s="236">
        <f>SUM(M9:M31)</f>
        <v>0</v>
      </c>
      <c r="N8" s="235"/>
      <c r="O8" s="235">
        <f>SUM(O9:O31)</f>
        <v>0</v>
      </c>
      <c r="P8" s="235"/>
      <c r="Q8" s="235">
        <f>SUM(Q9:Q31)</f>
        <v>0</v>
      </c>
      <c r="R8" s="236"/>
      <c r="S8" s="236"/>
      <c r="T8" s="237"/>
      <c r="U8" s="231"/>
      <c r="V8" s="231">
        <f>SUM(V9:V31)</f>
        <v>0</v>
      </c>
      <c r="W8" s="231"/>
      <c r="X8" s="231"/>
      <c r="Y8" s="231"/>
      <c r="AG8" t="s">
        <v>100</v>
      </c>
    </row>
    <row r="9" spans="1:60" outlineLevel="1" x14ac:dyDescent="0.2">
      <c r="A9" s="239">
        <v>1</v>
      </c>
      <c r="B9" s="240" t="s">
        <v>101</v>
      </c>
      <c r="C9" s="250" t="s">
        <v>102</v>
      </c>
      <c r="D9" s="241" t="s">
        <v>103</v>
      </c>
      <c r="E9" s="242">
        <v>1</v>
      </c>
      <c r="F9" s="243"/>
      <c r="G9" s="244">
        <f>ROUND(E9*F9,2)</f>
        <v>0</v>
      </c>
      <c r="H9" s="243"/>
      <c r="I9" s="244">
        <f>ROUND(E9*H9,2)</f>
        <v>0</v>
      </c>
      <c r="J9" s="243"/>
      <c r="K9" s="244">
        <f>ROUND(E9*J9,2)</f>
        <v>0</v>
      </c>
      <c r="L9" s="244">
        <v>21</v>
      </c>
      <c r="M9" s="244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4"/>
      <c r="S9" s="244" t="s">
        <v>104</v>
      </c>
      <c r="T9" s="245" t="s">
        <v>105</v>
      </c>
      <c r="U9" s="230">
        <v>0</v>
      </c>
      <c r="V9" s="230">
        <f>ROUND(E9*U9,2)</f>
        <v>0</v>
      </c>
      <c r="W9" s="230"/>
      <c r="X9" s="230" t="s">
        <v>106</v>
      </c>
      <c r="Y9" s="230" t="s">
        <v>107</v>
      </c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27"/>
      <c r="B10" s="228"/>
      <c r="C10" s="251" t="s">
        <v>109</v>
      </c>
      <c r="D10" s="246"/>
      <c r="E10" s="246"/>
      <c r="F10" s="246"/>
      <c r="G10" s="246"/>
      <c r="H10" s="230"/>
      <c r="I10" s="230"/>
      <c r="J10" s="230"/>
      <c r="K10" s="230"/>
      <c r="L10" s="230"/>
      <c r="M10" s="230"/>
      <c r="N10" s="229"/>
      <c r="O10" s="229"/>
      <c r="P10" s="229"/>
      <c r="Q10" s="229"/>
      <c r="R10" s="230"/>
      <c r="S10" s="230"/>
      <c r="T10" s="230"/>
      <c r="U10" s="230"/>
      <c r="V10" s="230"/>
      <c r="W10" s="230"/>
      <c r="X10" s="230"/>
      <c r="Y10" s="230"/>
      <c r="Z10" s="210"/>
      <c r="AA10" s="210"/>
      <c r="AB10" s="210"/>
      <c r="AC10" s="210"/>
      <c r="AD10" s="210"/>
      <c r="AE10" s="210"/>
      <c r="AF10" s="210"/>
      <c r="AG10" s="210" t="s">
        <v>110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3" x14ac:dyDescent="0.2">
      <c r="A11" s="227"/>
      <c r="B11" s="228"/>
      <c r="C11" s="252" t="s">
        <v>111</v>
      </c>
      <c r="D11" s="248"/>
      <c r="E11" s="248"/>
      <c r="F11" s="248"/>
      <c r="G11" s="248"/>
      <c r="H11" s="230"/>
      <c r="I11" s="230"/>
      <c r="J11" s="230"/>
      <c r="K11" s="230"/>
      <c r="L11" s="230"/>
      <c r="M11" s="230"/>
      <c r="N11" s="229"/>
      <c r="O11" s="229"/>
      <c r="P11" s="229"/>
      <c r="Q11" s="229"/>
      <c r="R11" s="230"/>
      <c r="S11" s="230"/>
      <c r="T11" s="230"/>
      <c r="U11" s="230"/>
      <c r="V11" s="230"/>
      <c r="W11" s="230"/>
      <c r="X11" s="230"/>
      <c r="Y11" s="230"/>
      <c r="Z11" s="210"/>
      <c r="AA11" s="210"/>
      <c r="AB11" s="210"/>
      <c r="AC11" s="210"/>
      <c r="AD11" s="210"/>
      <c r="AE11" s="210"/>
      <c r="AF11" s="210"/>
      <c r="AG11" s="210" t="s">
        <v>110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47" t="str">
        <f>C11</f>
        <v>Vyhotovení protokolu o vytyčení stavby se seznamem souřadnic vytyčených bodů a jejich polohopisnými (S-JTSK) a výškopisnými (Bpv) hodnotami.</v>
      </c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9">
        <v>2</v>
      </c>
      <c r="B12" s="240" t="s">
        <v>112</v>
      </c>
      <c r="C12" s="250" t="s">
        <v>113</v>
      </c>
      <c r="D12" s="241" t="s">
        <v>103</v>
      </c>
      <c r="E12" s="242">
        <v>1</v>
      </c>
      <c r="F12" s="243"/>
      <c r="G12" s="244">
        <f>ROUND(E12*F12,2)</f>
        <v>0</v>
      </c>
      <c r="H12" s="243"/>
      <c r="I12" s="244">
        <f>ROUND(E12*H12,2)</f>
        <v>0</v>
      </c>
      <c r="J12" s="243"/>
      <c r="K12" s="244">
        <f>ROUND(E12*J12,2)</f>
        <v>0</v>
      </c>
      <c r="L12" s="244">
        <v>21</v>
      </c>
      <c r="M12" s="244">
        <f>G12*(1+L12/100)</f>
        <v>0</v>
      </c>
      <c r="N12" s="242">
        <v>0</v>
      </c>
      <c r="O12" s="242">
        <f>ROUND(E12*N12,2)</f>
        <v>0</v>
      </c>
      <c r="P12" s="242">
        <v>0</v>
      </c>
      <c r="Q12" s="242">
        <f>ROUND(E12*P12,2)</f>
        <v>0</v>
      </c>
      <c r="R12" s="244"/>
      <c r="S12" s="244" t="s">
        <v>104</v>
      </c>
      <c r="T12" s="245" t="s">
        <v>105</v>
      </c>
      <c r="U12" s="230">
        <v>0</v>
      </c>
      <c r="V12" s="230">
        <f>ROUND(E12*U12,2)</f>
        <v>0</v>
      </c>
      <c r="W12" s="230"/>
      <c r="X12" s="230" t="s">
        <v>106</v>
      </c>
      <c r="Y12" s="230" t="s">
        <v>107</v>
      </c>
      <c r="Z12" s="210"/>
      <c r="AA12" s="210"/>
      <c r="AB12" s="210"/>
      <c r="AC12" s="210"/>
      <c r="AD12" s="210"/>
      <c r="AE12" s="210"/>
      <c r="AF12" s="210"/>
      <c r="AG12" s="210" t="s">
        <v>108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22.5" outlineLevel="2" x14ac:dyDescent="0.2">
      <c r="A13" s="227"/>
      <c r="B13" s="228"/>
      <c r="C13" s="251" t="s">
        <v>114</v>
      </c>
      <c r="D13" s="246"/>
      <c r="E13" s="246"/>
      <c r="F13" s="246"/>
      <c r="G13" s="246"/>
      <c r="H13" s="230"/>
      <c r="I13" s="230"/>
      <c r="J13" s="230"/>
      <c r="K13" s="230"/>
      <c r="L13" s="230"/>
      <c r="M13" s="230"/>
      <c r="N13" s="229"/>
      <c r="O13" s="229"/>
      <c r="P13" s="229"/>
      <c r="Q13" s="229"/>
      <c r="R13" s="230"/>
      <c r="S13" s="230"/>
      <c r="T13" s="230"/>
      <c r="U13" s="230"/>
      <c r="V13" s="230"/>
      <c r="W13" s="230"/>
      <c r="X13" s="230"/>
      <c r="Y13" s="230"/>
      <c r="Z13" s="210"/>
      <c r="AA13" s="210"/>
      <c r="AB13" s="210"/>
      <c r="AC13" s="210"/>
      <c r="AD13" s="210"/>
      <c r="AE13" s="210"/>
      <c r="AF13" s="210"/>
      <c r="AG13" s="210" t="s">
        <v>110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47" t="str">
        <f>C13</f>
        <v>Zaměření a vytýčení stávajících inženýrských sítí v místě stavby z hlediska jejich ochrany při provádění stavby.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9">
        <v>3</v>
      </c>
      <c r="B14" s="240" t="s">
        <v>115</v>
      </c>
      <c r="C14" s="250" t="s">
        <v>116</v>
      </c>
      <c r="D14" s="241" t="s">
        <v>103</v>
      </c>
      <c r="E14" s="242">
        <v>1</v>
      </c>
      <c r="F14" s="243"/>
      <c r="G14" s="244">
        <f>ROUND(E14*F14,2)</f>
        <v>0</v>
      </c>
      <c r="H14" s="243"/>
      <c r="I14" s="244">
        <f>ROUND(E14*H14,2)</f>
        <v>0</v>
      </c>
      <c r="J14" s="243"/>
      <c r="K14" s="244">
        <f>ROUND(E14*J14,2)</f>
        <v>0</v>
      </c>
      <c r="L14" s="244">
        <v>21</v>
      </c>
      <c r="M14" s="244">
        <f>G14*(1+L14/100)</f>
        <v>0</v>
      </c>
      <c r="N14" s="242">
        <v>0</v>
      </c>
      <c r="O14" s="242">
        <f>ROUND(E14*N14,2)</f>
        <v>0</v>
      </c>
      <c r="P14" s="242">
        <v>0</v>
      </c>
      <c r="Q14" s="242">
        <f>ROUND(E14*P14,2)</f>
        <v>0</v>
      </c>
      <c r="R14" s="244"/>
      <c r="S14" s="244" t="s">
        <v>104</v>
      </c>
      <c r="T14" s="245" t="s">
        <v>105</v>
      </c>
      <c r="U14" s="230">
        <v>0</v>
      </c>
      <c r="V14" s="230">
        <f>ROUND(E14*U14,2)</f>
        <v>0</v>
      </c>
      <c r="W14" s="230"/>
      <c r="X14" s="230" t="s">
        <v>106</v>
      </c>
      <c r="Y14" s="230" t="s">
        <v>107</v>
      </c>
      <c r="Z14" s="210"/>
      <c r="AA14" s="210"/>
      <c r="AB14" s="210"/>
      <c r="AC14" s="210"/>
      <c r="AD14" s="210"/>
      <c r="AE14" s="210"/>
      <c r="AF14" s="210"/>
      <c r="AG14" s="210" t="s">
        <v>108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2" x14ac:dyDescent="0.2">
      <c r="A15" s="227"/>
      <c r="B15" s="228"/>
      <c r="C15" s="251" t="s">
        <v>117</v>
      </c>
      <c r="D15" s="246"/>
      <c r="E15" s="246"/>
      <c r="F15" s="246"/>
      <c r="G15" s="246"/>
      <c r="H15" s="230"/>
      <c r="I15" s="230"/>
      <c r="J15" s="230"/>
      <c r="K15" s="230"/>
      <c r="L15" s="230"/>
      <c r="M15" s="230"/>
      <c r="N15" s="229"/>
      <c r="O15" s="229"/>
      <c r="P15" s="229"/>
      <c r="Q15" s="229"/>
      <c r="R15" s="230"/>
      <c r="S15" s="230"/>
      <c r="T15" s="230"/>
      <c r="U15" s="230"/>
      <c r="V15" s="230"/>
      <c r="W15" s="230"/>
      <c r="X15" s="230"/>
      <c r="Y15" s="230"/>
      <c r="Z15" s="210"/>
      <c r="AA15" s="210"/>
      <c r="AB15" s="210"/>
      <c r="AC15" s="210"/>
      <c r="AD15" s="210"/>
      <c r="AE15" s="210"/>
      <c r="AF15" s="210"/>
      <c r="AG15" s="210" t="s">
        <v>110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47" t="str">
        <f>C15</f>
        <v>- náklady na provedení skutečného zaměření stavby v rozsahu nezbytném pro zápis změny do katastru nemovitostí.</v>
      </c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9">
        <v>4</v>
      </c>
      <c r="B16" s="240" t="s">
        <v>118</v>
      </c>
      <c r="C16" s="250" t="s">
        <v>119</v>
      </c>
      <c r="D16" s="241" t="s">
        <v>103</v>
      </c>
      <c r="E16" s="242">
        <v>1</v>
      </c>
      <c r="F16" s="243"/>
      <c r="G16" s="244">
        <f>ROUND(E16*F16,2)</f>
        <v>0</v>
      </c>
      <c r="H16" s="243"/>
      <c r="I16" s="244">
        <f>ROUND(E16*H16,2)</f>
        <v>0</v>
      </c>
      <c r="J16" s="243"/>
      <c r="K16" s="244">
        <f>ROUND(E16*J16,2)</f>
        <v>0</v>
      </c>
      <c r="L16" s="244">
        <v>21</v>
      </c>
      <c r="M16" s="244">
        <f>G16*(1+L16/100)</f>
        <v>0</v>
      </c>
      <c r="N16" s="242">
        <v>0</v>
      </c>
      <c r="O16" s="242">
        <f>ROUND(E16*N16,2)</f>
        <v>0</v>
      </c>
      <c r="P16" s="242">
        <v>0</v>
      </c>
      <c r="Q16" s="242">
        <f>ROUND(E16*P16,2)</f>
        <v>0</v>
      </c>
      <c r="R16" s="244"/>
      <c r="S16" s="244" t="s">
        <v>104</v>
      </c>
      <c r="T16" s="245" t="s">
        <v>105</v>
      </c>
      <c r="U16" s="230">
        <v>0</v>
      </c>
      <c r="V16" s="230">
        <f>ROUND(E16*U16,2)</f>
        <v>0</v>
      </c>
      <c r="W16" s="230"/>
      <c r="X16" s="230" t="s">
        <v>106</v>
      </c>
      <c r="Y16" s="230" t="s">
        <v>107</v>
      </c>
      <c r="Z16" s="210"/>
      <c r="AA16" s="210"/>
      <c r="AB16" s="210"/>
      <c r="AC16" s="210"/>
      <c r="AD16" s="210"/>
      <c r="AE16" s="210"/>
      <c r="AF16" s="210"/>
      <c r="AG16" s="210" t="s">
        <v>108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2" x14ac:dyDescent="0.2">
      <c r="A17" s="227"/>
      <c r="B17" s="228"/>
      <c r="C17" s="251" t="s">
        <v>120</v>
      </c>
      <c r="D17" s="246"/>
      <c r="E17" s="246"/>
      <c r="F17" s="246"/>
      <c r="G17" s="246"/>
      <c r="H17" s="230"/>
      <c r="I17" s="230"/>
      <c r="J17" s="230"/>
      <c r="K17" s="230"/>
      <c r="L17" s="230"/>
      <c r="M17" s="230"/>
      <c r="N17" s="229"/>
      <c r="O17" s="229"/>
      <c r="P17" s="229"/>
      <c r="Q17" s="229"/>
      <c r="R17" s="230"/>
      <c r="S17" s="230"/>
      <c r="T17" s="230"/>
      <c r="U17" s="230"/>
      <c r="V17" s="230"/>
      <c r="W17" s="230"/>
      <c r="X17" s="230"/>
      <c r="Y17" s="230"/>
      <c r="Z17" s="210"/>
      <c r="AA17" s="210"/>
      <c r="AB17" s="210"/>
      <c r="AC17" s="210"/>
      <c r="AD17" s="210"/>
      <c r="AE17" s="210"/>
      <c r="AF17" s="210"/>
      <c r="AG17" s="210" t="s">
        <v>110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47" t="str">
        <f>C17</f>
        <v>Náklady na vyhotovení dokumentace skutečného provedení stavby a její předání objednateli v požadované formě a požadovaném počtu.</v>
      </c>
      <c r="BB17" s="210"/>
      <c r="BC17" s="210"/>
      <c r="BD17" s="210"/>
      <c r="BE17" s="210"/>
      <c r="BF17" s="210"/>
      <c r="BG17" s="210"/>
      <c r="BH17" s="210"/>
    </row>
    <row r="18" spans="1:60" ht="22.5" outlineLevel="3" x14ac:dyDescent="0.2">
      <c r="A18" s="227"/>
      <c r="B18" s="228"/>
      <c r="C18" s="252" t="s">
        <v>121</v>
      </c>
      <c r="D18" s="248"/>
      <c r="E18" s="248"/>
      <c r="F18" s="248"/>
      <c r="G18" s="248"/>
      <c r="H18" s="230"/>
      <c r="I18" s="230"/>
      <c r="J18" s="230"/>
      <c r="K18" s="230"/>
      <c r="L18" s="230"/>
      <c r="M18" s="230"/>
      <c r="N18" s="229"/>
      <c r="O18" s="229"/>
      <c r="P18" s="229"/>
      <c r="Q18" s="229"/>
      <c r="R18" s="230"/>
      <c r="S18" s="230"/>
      <c r="T18" s="230"/>
      <c r="U18" s="230"/>
      <c r="V18" s="230"/>
      <c r="W18" s="230"/>
      <c r="X18" s="230"/>
      <c r="Y18" s="230"/>
      <c r="Z18" s="210"/>
      <c r="AA18" s="210"/>
      <c r="AB18" s="210"/>
      <c r="AC18" s="210"/>
      <c r="AD18" s="210"/>
      <c r="AE18" s="210"/>
      <c r="AF18" s="210"/>
      <c r="AG18" s="210" t="s">
        <v>110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47" t="str">
        <f>C18</f>
        <v>- 2x vyhotovení - dokumentace v listinné a digitální podobě, zakreslení změn PD, vč. revizí, prohlášení o shodě apod.</v>
      </c>
      <c r="BB18" s="210"/>
      <c r="BC18" s="210"/>
      <c r="BD18" s="210"/>
      <c r="BE18" s="210"/>
      <c r="BF18" s="210"/>
      <c r="BG18" s="210"/>
      <c r="BH18" s="210"/>
    </row>
    <row r="19" spans="1:60" outlineLevel="3" x14ac:dyDescent="0.2">
      <c r="A19" s="227"/>
      <c r="B19" s="228"/>
      <c r="C19" s="252" t="s">
        <v>122</v>
      </c>
      <c r="D19" s="248"/>
      <c r="E19" s="248"/>
      <c r="F19" s="248"/>
      <c r="G19" s="248"/>
      <c r="H19" s="230"/>
      <c r="I19" s="230"/>
      <c r="J19" s="230"/>
      <c r="K19" s="230"/>
      <c r="L19" s="230"/>
      <c r="M19" s="230"/>
      <c r="N19" s="229"/>
      <c r="O19" s="229"/>
      <c r="P19" s="229"/>
      <c r="Q19" s="229"/>
      <c r="R19" s="230"/>
      <c r="S19" s="230"/>
      <c r="T19" s="230"/>
      <c r="U19" s="230"/>
      <c r="V19" s="230"/>
      <c r="W19" s="230"/>
      <c r="X19" s="230"/>
      <c r="Y19" s="230"/>
      <c r="Z19" s="210"/>
      <c r="AA19" s="210"/>
      <c r="AB19" s="210"/>
      <c r="AC19" s="210"/>
      <c r="AD19" s="210"/>
      <c r="AE19" s="210"/>
      <c r="AF19" s="210"/>
      <c r="AG19" s="210" t="s">
        <v>110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39">
        <v>5</v>
      </c>
      <c r="B20" s="240" t="s">
        <v>123</v>
      </c>
      <c r="C20" s="250" t="s">
        <v>124</v>
      </c>
      <c r="D20" s="241" t="s">
        <v>103</v>
      </c>
      <c r="E20" s="242">
        <v>1</v>
      </c>
      <c r="F20" s="243"/>
      <c r="G20" s="244">
        <f>ROUND(E20*F20,2)</f>
        <v>0</v>
      </c>
      <c r="H20" s="243"/>
      <c r="I20" s="244">
        <f>ROUND(E20*H20,2)</f>
        <v>0</v>
      </c>
      <c r="J20" s="243"/>
      <c r="K20" s="244">
        <f>ROUND(E20*J20,2)</f>
        <v>0</v>
      </c>
      <c r="L20" s="244">
        <v>21</v>
      </c>
      <c r="M20" s="244">
        <f>G20*(1+L20/100)</f>
        <v>0</v>
      </c>
      <c r="N20" s="242">
        <v>0</v>
      </c>
      <c r="O20" s="242">
        <f>ROUND(E20*N20,2)</f>
        <v>0</v>
      </c>
      <c r="P20" s="242">
        <v>0</v>
      </c>
      <c r="Q20" s="242">
        <f>ROUND(E20*P20,2)</f>
        <v>0</v>
      </c>
      <c r="R20" s="244"/>
      <c r="S20" s="244" t="s">
        <v>104</v>
      </c>
      <c r="T20" s="245" t="s">
        <v>105</v>
      </c>
      <c r="U20" s="230">
        <v>0</v>
      </c>
      <c r="V20" s="230">
        <f>ROUND(E20*U20,2)</f>
        <v>0</v>
      </c>
      <c r="W20" s="230"/>
      <c r="X20" s="230" t="s">
        <v>106</v>
      </c>
      <c r="Y20" s="230" t="s">
        <v>107</v>
      </c>
      <c r="Z20" s="210"/>
      <c r="AA20" s="210"/>
      <c r="AB20" s="210"/>
      <c r="AC20" s="210"/>
      <c r="AD20" s="210"/>
      <c r="AE20" s="210"/>
      <c r="AF20" s="210"/>
      <c r="AG20" s="210" t="s">
        <v>108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2" x14ac:dyDescent="0.2">
      <c r="A21" s="227"/>
      <c r="B21" s="228"/>
      <c r="C21" s="251" t="s">
        <v>125</v>
      </c>
      <c r="D21" s="246"/>
      <c r="E21" s="246"/>
      <c r="F21" s="246"/>
      <c r="G21" s="246"/>
      <c r="H21" s="230"/>
      <c r="I21" s="230"/>
      <c r="J21" s="230"/>
      <c r="K21" s="230"/>
      <c r="L21" s="230"/>
      <c r="M21" s="230"/>
      <c r="N21" s="229"/>
      <c r="O21" s="229"/>
      <c r="P21" s="229"/>
      <c r="Q21" s="229"/>
      <c r="R21" s="230"/>
      <c r="S21" s="230"/>
      <c r="T21" s="230"/>
      <c r="U21" s="230"/>
      <c r="V21" s="230"/>
      <c r="W21" s="230"/>
      <c r="X21" s="230"/>
      <c r="Y21" s="230"/>
      <c r="Z21" s="210"/>
      <c r="AA21" s="210"/>
      <c r="AB21" s="210"/>
      <c r="AC21" s="210"/>
      <c r="AD21" s="210"/>
      <c r="AE21" s="210"/>
      <c r="AF21" s="210"/>
      <c r="AG21" s="210" t="s">
        <v>110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47" t="str">
        <f>C21</f>
        <v>Náklady zhotovitele, související s prováděním zkoušek a revizí předepsaných technickými normami nebo objednatelem a které jsou pro provedení díla nezbytné.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9">
        <v>6</v>
      </c>
      <c r="B22" s="240" t="s">
        <v>126</v>
      </c>
      <c r="C22" s="250" t="s">
        <v>127</v>
      </c>
      <c r="D22" s="241" t="s">
        <v>103</v>
      </c>
      <c r="E22" s="242">
        <v>1</v>
      </c>
      <c r="F22" s="243"/>
      <c r="G22" s="244">
        <f>ROUND(E22*F22,2)</f>
        <v>0</v>
      </c>
      <c r="H22" s="243"/>
      <c r="I22" s="244">
        <f>ROUND(E22*H22,2)</f>
        <v>0</v>
      </c>
      <c r="J22" s="243"/>
      <c r="K22" s="244">
        <f>ROUND(E22*J22,2)</f>
        <v>0</v>
      </c>
      <c r="L22" s="244">
        <v>21</v>
      </c>
      <c r="M22" s="244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4"/>
      <c r="S22" s="244" t="s">
        <v>104</v>
      </c>
      <c r="T22" s="245" t="s">
        <v>105</v>
      </c>
      <c r="U22" s="230">
        <v>0</v>
      </c>
      <c r="V22" s="230">
        <f>ROUND(E22*U22,2)</f>
        <v>0</v>
      </c>
      <c r="W22" s="230"/>
      <c r="X22" s="230" t="s">
        <v>106</v>
      </c>
      <c r="Y22" s="230" t="s">
        <v>107</v>
      </c>
      <c r="Z22" s="210"/>
      <c r="AA22" s="210"/>
      <c r="AB22" s="210"/>
      <c r="AC22" s="210"/>
      <c r="AD22" s="210"/>
      <c r="AE22" s="210"/>
      <c r="AF22" s="210"/>
      <c r="AG22" s="210" t="s">
        <v>108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33.75" outlineLevel="2" x14ac:dyDescent="0.2">
      <c r="A23" s="227"/>
      <c r="B23" s="228"/>
      <c r="C23" s="251" t="s">
        <v>128</v>
      </c>
      <c r="D23" s="246"/>
      <c r="E23" s="246"/>
      <c r="F23" s="246"/>
      <c r="G23" s="246"/>
      <c r="H23" s="230"/>
      <c r="I23" s="230"/>
      <c r="J23" s="230"/>
      <c r="K23" s="230"/>
      <c r="L23" s="230"/>
      <c r="M23" s="230"/>
      <c r="N23" s="229"/>
      <c r="O23" s="229"/>
      <c r="P23" s="229"/>
      <c r="Q23" s="229"/>
      <c r="R23" s="230"/>
      <c r="S23" s="230"/>
      <c r="T23" s="230"/>
      <c r="U23" s="230"/>
      <c r="V23" s="230"/>
      <c r="W23" s="230"/>
      <c r="X23" s="230"/>
      <c r="Y23" s="230"/>
      <c r="Z23" s="210"/>
      <c r="AA23" s="210"/>
      <c r="AB23" s="210"/>
      <c r="AC23" s="210"/>
      <c r="AD23" s="210"/>
      <c r="AE23" s="210"/>
      <c r="AF23" s="210"/>
      <c r="AG23" s="210" t="s">
        <v>110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47" t="str">
        <f>C23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9">
        <v>7</v>
      </c>
      <c r="B24" s="240" t="s">
        <v>129</v>
      </c>
      <c r="C24" s="250" t="s">
        <v>130</v>
      </c>
      <c r="D24" s="241" t="s">
        <v>103</v>
      </c>
      <c r="E24" s="242">
        <v>1</v>
      </c>
      <c r="F24" s="243"/>
      <c r="G24" s="244">
        <f>ROUND(E24*F24,2)</f>
        <v>0</v>
      </c>
      <c r="H24" s="243"/>
      <c r="I24" s="244">
        <f>ROUND(E24*H24,2)</f>
        <v>0</v>
      </c>
      <c r="J24" s="243"/>
      <c r="K24" s="244">
        <f>ROUND(E24*J24,2)</f>
        <v>0</v>
      </c>
      <c r="L24" s="244">
        <v>21</v>
      </c>
      <c r="M24" s="244">
        <f>G24*(1+L24/100)</f>
        <v>0</v>
      </c>
      <c r="N24" s="242">
        <v>0</v>
      </c>
      <c r="O24" s="242">
        <f>ROUND(E24*N24,2)</f>
        <v>0</v>
      </c>
      <c r="P24" s="242">
        <v>0</v>
      </c>
      <c r="Q24" s="242">
        <f>ROUND(E24*P24,2)</f>
        <v>0</v>
      </c>
      <c r="R24" s="244"/>
      <c r="S24" s="244" t="s">
        <v>104</v>
      </c>
      <c r="T24" s="245" t="s">
        <v>105</v>
      </c>
      <c r="U24" s="230">
        <v>0</v>
      </c>
      <c r="V24" s="230">
        <f>ROUND(E24*U24,2)</f>
        <v>0</v>
      </c>
      <c r="W24" s="230"/>
      <c r="X24" s="230" t="s">
        <v>106</v>
      </c>
      <c r="Y24" s="230" t="s">
        <v>107</v>
      </c>
      <c r="Z24" s="210"/>
      <c r="AA24" s="210"/>
      <c r="AB24" s="210"/>
      <c r="AC24" s="210"/>
      <c r="AD24" s="210"/>
      <c r="AE24" s="210"/>
      <c r="AF24" s="210"/>
      <c r="AG24" s="210" t="s">
        <v>108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33.75" outlineLevel="2" x14ac:dyDescent="0.2">
      <c r="A25" s="227"/>
      <c r="B25" s="228"/>
      <c r="C25" s="251" t="s">
        <v>131</v>
      </c>
      <c r="D25" s="246"/>
      <c r="E25" s="246"/>
      <c r="F25" s="246"/>
      <c r="G25" s="246"/>
      <c r="H25" s="230"/>
      <c r="I25" s="230"/>
      <c r="J25" s="230"/>
      <c r="K25" s="230"/>
      <c r="L25" s="230"/>
      <c r="M25" s="230"/>
      <c r="N25" s="229"/>
      <c r="O25" s="229"/>
      <c r="P25" s="229"/>
      <c r="Q25" s="229"/>
      <c r="R25" s="230"/>
      <c r="S25" s="230"/>
      <c r="T25" s="230"/>
      <c r="U25" s="230"/>
      <c r="V25" s="230"/>
      <c r="W25" s="230"/>
      <c r="X25" s="230"/>
      <c r="Y25" s="23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47" t="str">
        <f>C25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9">
        <v>8</v>
      </c>
      <c r="B26" s="240" t="s">
        <v>132</v>
      </c>
      <c r="C26" s="250" t="s">
        <v>133</v>
      </c>
      <c r="D26" s="241" t="s">
        <v>134</v>
      </c>
      <c r="E26" s="242">
        <v>1</v>
      </c>
      <c r="F26" s="243"/>
      <c r="G26" s="244">
        <f>ROUND(E26*F26,2)</f>
        <v>0</v>
      </c>
      <c r="H26" s="243"/>
      <c r="I26" s="244">
        <f>ROUND(E26*H26,2)</f>
        <v>0</v>
      </c>
      <c r="J26" s="243"/>
      <c r="K26" s="244">
        <f>ROUND(E26*J26,2)</f>
        <v>0</v>
      </c>
      <c r="L26" s="244">
        <v>21</v>
      </c>
      <c r="M26" s="244">
        <f>G26*(1+L26/100)</f>
        <v>0</v>
      </c>
      <c r="N26" s="242">
        <v>0</v>
      </c>
      <c r="O26" s="242">
        <f>ROUND(E26*N26,2)</f>
        <v>0</v>
      </c>
      <c r="P26" s="242">
        <v>0</v>
      </c>
      <c r="Q26" s="242">
        <f>ROUND(E26*P26,2)</f>
        <v>0</v>
      </c>
      <c r="R26" s="244"/>
      <c r="S26" s="244" t="s">
        <v>135</v>
      </c>
      <c r="T26" s="245" t="s">
        <v>105</v>
      </c>
      <c r="U26" s="230">
        <v>0</v>
      </c>
      <c r="V26" s="230">
        <f>ROUND(E26*U26,2)</f>
        <v>0</v>
      </c>
      <c r="W26" s="230"/>
      <c r="X26" s="230" t="s">
        <v>106</v>
      </c>
      <c r="Y26" s="230" t="s">
        <v>107</v>
      </c>
      <c r="Z26" s="210"/>
      <c r="AA26" s="210"/>
      <c r="AB26" s="210"/>
      <c r="AC26" s="210"/>
      <c r="AD26" s="210"/>
      <c r="AE26" s="210"/>
      <c r="AF26" s="210"/>
      <c r="AG26" s="210" t="s">
        <v>108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2" x14ac:dyDescent="0.2">
      <c r="A27" s="227"/>
      <c r="B27" s="228"/>
      <c r="C27" s="251" t="s">
        <v>136</v>
      </c>
      <c r="D27" s="246"/>
      <c r="E27" s="246"/>
      <c r="F27" s="246"/>
      <c r="G27" s="246"/>
      <c r="H27" s="230"/>
      <c r="I27" s="230"/>
      <c r="J27" s="230"/>
      <c r="K27" s="230"/>
      <c r="L27" s="230"/>
      <c r="M27" s="230"/>
      <c r="N27" s="229"/>
      <c r="O27" s="229"/>
      <c r="P27" s="229"/>
      <c r="Q27" s="229"/>
      <c r="R27" s="230"/>
      <c r="S27" s="230"/>
      <c r="T27" s="230"/>
      <c r="U27" s="230"/>
      <c r="V27" s="230"/>
      <c r="W27" s="230"/>
      <c r="X27" s="230"/>
      <c r="Y27" s="230"/>
      <c r="Z27" s="210"/>
      <c r="AA27" s="210"/>
      <c r="AB27" s="210"/>
      <c r="AC27" s="210"/>
      <c r="AD27" s="210"/>
      <c r="AE27" s="210"/>
      <c r="AF27" s="210"/>
      <c r="AG27" s="210" t="s">
        <v>110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47" t="str">
        <f>C27</f>
        <v>Fotodokumentace stavby před zahájením stavby, v průběhu výstavby a po stavbě. Zařazení fotek do fotoalba v časové posloupnosti a popisem činnosti a číslem objektů v listinné a digitální podobě.</v>
      </c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9">
        <v>9</v>
      </c>
      <c r="B28" s="240" t="s">
        <v>137</v>
      </c>
      <c r="C28" s="250" t="s">
        <v>138</v>
      </c>
      <c r="D28" s="241" t="s">
        <v>103</v>
      </c>
      <c r="E28" s="242">
        <v>1</v>
      </c>
      <c r="F28" s="243"/>
      <c r="G28" s="244">
        <f>ROUND(E28*F28,2)</f>
        <v>0</v>
      </c>
      <c r="H28" s="243"/>
      <c r="I28" s="244">
        <f>ROUND(E28*H28,2)</f>
        <v>0</v>
      </c>
      <c r="J28" s="243"/>
      <c r="K28" s="244">
        <f>ROUND(E28*J28,2)</f>
        <v>0</v>
      </c>
      <c r="L28" s="244">
        <v>21</v>
      </c>
      <c r="M28" s="244">
        <f>G28*(1+L28/100)</f>
        <v>0</v>
      </c>
      <c r="N28" s="242">
        <v>0</v>
      </c>
      <c r="O28" s="242">
        <f>ROUND(E28*N28,2)</f>
        <v>0</v>
      </c>
      <c r="P28" s="242">
        <v>0</v>
      </c>
      <c r="Q28" s="242">
        <f>ROUND(E28*P28,2)</f>
        <v>0</v>
      </c>
      <c r="R28" s="244"/>
      <c r="S28" s="244" t="s">
        <v>104</v>
      </c>
      <c r="T28" s="245" t="s">
        <v>105</v>
      </c>
      <c r="U28" s="230">
        <v>0</v>
      </c>
      <c r="V28" s="230">
        <f>ROUND(E28*U28,2)</f>
        <v>0</v>
      </c>
      <c r="W28" s="230"/>
      <c r="X28" s="230" t="s">
        <v>106</v>
      </c>
      <c r="Y28" s="230" t="s">
        <v>107</v>
      </c>
      <c r="Z28" s="210"/>
      <c r="AA28" s="210"/>
      <c r="AB28" s="210"/>
      <c r="AC28" s="210"/>
      <c r="AD28" s="210"/>
      <c r="AE28" s="210"/>
      <c r="AF28" s="210"/>
      <c r="AG28" s="210" t="s">
        <v>108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27"/>
      <c r="B29" s="228"/>
      <c r="C29" s="251" t="s">
        <v>139</v>
      </c>
      <c r="D29" s="246"/>
      <c r="E29" s="246"/>
      <c r="F29" s="246"/>
      <c r="G29" s="246"/>
      <c r="H29" s="230"/>
      <c r="I29" s="230"/>
      <c r="J29" s="230"/>
      <c r="K29" s="230"/>
      <c r="L29" s="230"/>
      <c r="M29" s="230"/>
      <c r="N29" s="229"/>
      <c r="O29" s="229"/>
      <c r="P29" s="229"/>
      <c r="Q29" s="229"/>
      <c r="R29" s="230"/>
      <c r="S29" s="230"/>
      <c r="T29" s="230"/>
      <c r="U29" s="230"/>
      <c r="V29" s="230"/>
      <c r="W29" s="230"/>
      <c r="X29" s="230"/>
      <c r="Y29" s="230"/>
      <c r="Z29" s="210"/>
      <c r="AA29" s="210"/>
      <c r="AB29" s="210"/>
      <c r="AC29" s="210"/>
      <c r="AD29" s="210"/>
      <c r="AE29" s="210"/>
      <c r="AF29" s="210"/>
      <c r="AG29" s="210" t="s">
        <v>110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47" t="str">
        <f>C29</f>
        <v>Náklady zhotovitele, které vzniknou v souvislosti s povinnostmi zhotovitele při předání a převzetí díla.</v>
      </c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9">
        <v>10</v>
      </c>
      <c r="B30" s="240" t="s">
        <v>140</v>
      </c>
      <c r="C30" s="250" t="s">
        <v>141</v>
      </c>
      <c r="D30" s="241" t="s">
        <v>103</v>
      </c>
      <c r="E30" s="242">
        <v>1</v>
      </c>
      <c r="F30" s="243"/>
      <c r="G30" s="244">
        <f>ROUND(E30*F30,2)</f>
        <v>0</v>
      </c>
      <c r="H30" s="243"/>
      <c r="I30" s="244">
        <f>ROUND(E30*H30,2)</f>
        <v>0</v>
      </c>
      <c r="J30" s="243"/>
      <c r="K30" s="244">
        <f>ROUND(E30*J30,2)</f>
        <v>0</v>
      </c>
      <c r="L30" s="244">
        <v>21</v>
      </c>
      <c r="M30" s="244">
        <f>G30*(1+L30/100)</f>
        <v>0</v>
      </c>
      <c r="N30" s="242">
        <v>0</v>
      </c>
      <c r="O30" s="242">
        <f>ROUND(E30*N30,2)</f>
        <v>0</v>
      </c>
      <c r="P30" s="242">
        <v>0</v>
      </c>
      <c r="Q30" s="242">
        <f>ROUND(E30*P30,2)</f>
        <v>0</v>
      </c>
      <c r="R30" s="244"/>
      <c r="S30" s="244" t="s">
        <v>104</v>
      </c>
      <c r="T30" s="245" t="s">
        <v>105</v>
      </c>
      <c r="U30" s="230">
        <v>0</v>
      </c>
      <c r="V30" s="230">
        <f>ROUND(E30*U30,2)</f>
        <v>0</v>
      </c>
      <c r="W30" s="230"/>
      <c r="X30" s="230" t="s">
        <v>106</v>
      </c>
      <c r="Y30" s="230" t="s">
        <v>107</v>
      </c>
      <c r="Z30" s="210"/>
      <c r="AA30" s="210"/>
      <c r="AB30" s="210"/>
      <c r="AC30" s="210"/>
      <c r="AD30" s="210"/>
      <c r="AE30" s="210"/>
      <c r="AF30" s="210"/>
      <c r="AG30" s="210" t="s">
        <v>108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27"/>
      <c r="B31" s="228"/>
      <c r="C31" s="251" t="s">
        <v>142</v>
      </c>
      <c r="D31" s="246"/>
      <c r="E31" s="246"/>
      <c r="F31" s="246"/>
      <c r="G31" s="246"/>
      <c r="H31" s="230"/>
      <c r="I31" s="230"/>
      <c r="J31" s="230"/>
      <c r="K31" s="230"/>
      <c r="L31" s="230"/>
      <c r="M31" s="230"/>
      <c r="N31" s="229"/>
      <c r="O31" s="229"/>
      <c r="P31" s="229"/>
      <c r="Q31" s="229"/>
      <c r="R31" s="230"/>
      <c r="S31" s="230"/>
      <c r="T31" s="230"/>
      <c r="U31" s="230"/>
      <c r="V31" s="230"/>
      <c r="W31" s="230"/>
      <c r="X31" s="230"/>
      <c r="Y31" s="23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x14ac:dyDescent="0.2">
      <c r="A32" s="3"/>
      <c r="B32" s="4"/>
      <c r="C32" s="253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E32">
        <v>15</v>
      </c>
      <c r="AF32">
        <v>21</v>
      </c>
      <c r="AG32" t="s">
        <v>85</v>
      </c>
    </row>
    <row r="33" spans="1:33" x14ac:dyDescent="0.2">
      <c r="A33" s="213"/>
      <c r="B33" s="214" t="s">
        <v>31</v>
      </c>
      <c r="C33" s="254"/>
      <c r="D33" s="215"/>
      <c r="E33" s="216"/>
      <c r="F33" s="216"/>
      <c r="G33" s="238">
        <f>G8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E33">
        <f>SUMIF(L7:L31,AE32,G7:G31)</f>
        <v>0</v>
      </c>
      <c r="AF33">
        <f>SUMIF(L7:L31,AF32,G7:G31)</f>
        <v>0</v>
      </c>
      <c r="AG33" t="s">
        <v>143</v>
      </c>
    </row>
    <row r="34" spans="1:33" x14ac:dyDescent="0.2">
      <c r="A34" s="3"/>
      <c r="B34" s="4"/>
      <c r="C34" s="253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3" x14ac:dyDescent="0.2">
      <c r="A35" s="3"/>
      <c r="B35" s="4"/>
      <c r="C35" s="25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3" x14ac:dyDescent="0.2">
      <c r="A36" s="217" t="s">
        <v>144</v>
      </c>
      <c r="B36" s="217"/>
      <c r="C36" s="255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3" x14ac:dyDescent="0.2">
      <c r="A37" s="218"/>
      <c r="B37" s="219"/>
      <c r="C37" s="256"/>
      <c r="D37" s="219"/>
      <c r="E37" s="219"/>
      <c r="F37" s="219"/>
      <c r="G37" s="2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G37" t="s">
        <v>145</v>
      </c>
    </row>
    <row r="38" spans="1:33" x14ac:dyDescent="0.2">
      <c r="A38" s="221"/>
      <c r="B38" s="222"/>
      <c r="C38" s="257"/>
      <c r="D38" s="222"/>
      <c r="E38" s="222"/>
      <c r="F38" s="222"/>
      <c r="G38" s="2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33" x14ac:dyDescent="0.2">
      <c r="A39" s="221"/>
      <c r="B39" s="222"/>
      <c r="C39" s="257"/>
      <c r="D39" s="222"/>
      <c r="E39" s="222"/>
      <c r="F39" s="222"/>
      <c r="G39" s="2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3" x14ac:dyDescent="0.2">
      <c r="A40" s="221"/>
      <c r="B40" s="222"/>
      <c r="C40" s="257"/>
      <c r="D40" s="222"/>
      <c r="E40" s="222"/>
      <c r="F40" s="222"/>
      <c r="G40" s="22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33" x14ac:dyDescent="0.2">
      <c r="A41" s="224"/>
      <c r="B41" s="225"/>
      <c r="C41" s="258"/>
      <c r="D41" s="225"/>
      <c r="E41" s="225"/>
      <c r="F41" s="225"/>
      <c r="G41" s="22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33" x14ac:dyDescent="0.2">
      <c r="A42" s="3"/>
      <c r="B42" s="4"/>
      <c r="C42" s="253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33" x14ac:dyDescent="0.2">
      <c r="C43" s="259"/>
      <c r="D43" s="10"/>
      <c r="AG43" t="s">
        <v>146</v>
      </c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LCUrdltMzjNQ2RyXTopaueoA+qkogMNalZO5ooiP3bCODzOuJPHc26yk9YykN2hrG+hF13WVqewF3LTGHzoQQ==" saltValue="D0wjdkngYylY7IDg8SJybg==" spinCount="100000" sheet="1" formatRows="0"/>
  <mergeCells count="19">
    <mergeCell ref="C27:G27"/>
    <mergeCell ref="C29:G29"/>
    <mergeCell ref="C31:G31"/>
    <mergeCell ref="C17:G17"/>
    <mergeCell ref="C18:G18"/>
    <mergeCell ref="C19:G19"/>
    <mergeCell ref="C21:G21"/>
    <mergeCell ref="C23:G23"/>
    <mergeCell ref="C25:G25"/>
    <mergeCell ref="A1:G1"/>
    <mergeCell ref="C2:G2"/>
    <mergeCell ref="C3:G3"/>
    <mergeCell ref="C4:G4"/>
    <mergeCell ref="A36:C36"/>
    <mergeCell ref="A37:G41"/>
    <mergeCell ref="C10:G10"/>
    <mergeCell ref="C11:G11"/>
    <mergeCell ref="C13:G13"/>
    <mergeCell ref="C15:G15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06BF-EF56-435D-89E0-0ABF2B27A3B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72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73</v>
      </c>
    </row>
    <row r="3" spans="1:60" ht="24.95" customHeight="1" x14ac:dyDescent="0.2">
      <c r="A3" s="196" t="s">
        <v>9</v>
      </c>
      <c r="B3" s="49" t="s">
        <v>48</v>
      </c>
      <c r="C3" s="199" t="s">
        <v>44</v>
      </c>
      <c r="D3" s="197"/>
      <c r="E3" s="197"/>
      <c r="F3" s="197"/>
      <c r="G3" s="198"/>
      <c r="AC3" s="174" t="s">
        <v>73</v>
      </c>
      <c r="AG3" t="s">
        <v>75</v>
      </c>
    </row>
    <row r="4" spans="1:60" ht="24.95" customHeight="1" x14ac:dyDescent="0.2">
      <c r="A4" s="200" t="s">
        <v>10</v>
      </c>
      <c r="B4" s="201" t="s">
        <v>48</v>
      </c>
      <c r="C4" s="202" t="s">
        <v>44</v>
      </c>
      <c r="D4" s="203"/>
      <c r="E4" s="203"/>
      <c r="F4" s="203"/>
      <c r="G4" s="204"/>
      <c r="AG4" t="s">
        <v>76</v>
      </c>
    </row>
    <row r="5" spans="1:60" x14ac:dyDescent="0.2">
      <c r="D5" s="10"/>
    </row>
    <row r="6" spans="1:60" ht="38.25" x14ac:dyDescent="0.2">
      <c r="A6" s="206" t="s">
        <v>77</v>
      </c>
      <c r="B6" s="208" t="s">
        <v>78</v>
      </c>
      <c r="C6" s="208" t="s">
        <v>79</v>
      </c>
      <c r="D6" s="207" t="s">
        <v>80</v>
      </c>
      <c r="E6" s="206" t="s">
        <v>81</v>
      </c>
      <c r="F6" s="205" t="s">
        <v>82</v>
      </c>
      <c r="G6" s="206" t="s">
        <v>31</v>
      </c>
      <c r="H6" s="209" t="s">
        <v>32</v>
      </c>
      <c r="I6" s="209" t="s">
        <v>83</v>
      </c>
      <c r="J6" s="209" t="s">
        <v>33</v>
      </c>
      <c r="K6" s="209" t="s">
        <v>84</v>
      </c>
      <c r="L6" s="209" t="s">
        <v>85</v>
      </c>
      <c r="M6" s="209" t="s">
        <v>86</v>
      </c>
      <c r="N6" s="209" t="s">
        <v>87</v>
      </c>
      <c r="O6" s="209" t="s">
        <v>88</v>
      </c>
      <c r="P6" s="209" t="s">
        <v>89</v>
      </c>
      <c r="Q6" s="209" t="s">
        <v>90</v>
      </c>
      <c r="R6" s="209" t="s">
        <v>91</v>
      </c>
      <c r="S6" s="209" t="s">
        <v>92</v>
      </c>
      <c r="T6" s="209" t="s">
        <v>93</v>
      </c>
      <c r="U6" s="209" t="s">
        <v>94</v>
      </c>
      <c r="V6" s="209" t="s">
        <v>95</v>
      </c>
      <c r="W6" s="209" t="s">
        <v>96</v>
      </c>
      <c r="X6" s="209" t="s">
        <v>97</v>
      </c>
      <c r="Y6" s="209" t="s">
        <v>98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32" t="s">
        <v>99</v>
      </c>
      <c r="B8" s="233" t="s">
        <v>46</v>
      </c>
      <c r="C8" s="249" t="s">
        <v>53</v>
      </c>
      <c r="D8" s="234"/>
      <c r="E8" s="235"/>
      <c r="F8" s="236"/>
      <c r="G8" s="236">
        <f>SUMIF(AG9:AG20,"&lt;&gt;NOR",G9:G20)</f>
        <v>0</v>
      </c>
      <c r="H8" s="236"/>
      <c r="I8" s="236">
        <f>SUM(I9:I20)</f>
        <v>0</v>
      </c>
      <c r="J8" s="236"/>
      <c r="K8" s="236">
        <f>SUM(K9:K20)</f>
        <v>0</v>
      </c>
      <c r="L8" s="236"/>
      <c r="M8" s="236">
        <f>SUM(M9:M20)</f>
        <v>0</v>
      </c>
      <c r="N8" s="235"/>
      <c r="O8" s="235">
        <f>SUM(O9:O20)</f>
        <v>7.75</v>
      </c>
      <c r="P8" s="235"/>
      <c r="Q8" s="235">
        <f>SUM(Q9:Q20)</f>
        <v>28.65</v>
      </c>
      <c r="R8" s="236"/>
      <c r="S8" s="236"/>
      <c r="T8" s="237"/>
      <c r="U8" s="231"/>
      <c r="V8" s="231">
        <f>SUM(V9:V20)</f>
        <v>210.01999999999998</v>
      </c>
      <c r="W8" s="231"/>
      <c r="X8" s="231"/>
      <c r="Y8" s="231"/>
      <c r="AG8" t="s">
        <v>100</v>
      </c>
    </row>
    <row r="9" spans="1:60" outlineLevel="1" x14ac:dyDescent="0.2">
      <c r="A9" s="239">
        <v>1</v>
      </c>
      <c r="B9" s="240" t="s">
        <v>147</v>
      </c>
      <c r="C9" s="250" t="s">
        <v>148</v>
      </c>
      <c r="D9" s="241" t="s">
        <v>149</v>
      </c>
      <c r="E9" s="242">
        <v>15</v>
      </c>
      <c r="F9" s="243"/>
      <c r="G9" s="244">
        <f>ROUND(E9*F9,2)</f>
        <v>0</v>
      </c>
      <c r="H9" s="243"/>
      <c r="I9" s="244">
        <f>ROUND(E9*H9,2)</f>
        <v>0</v>
      </c>
      <c r="J9" s="243"/>
      <c r="K9" s="244">
        <f>ROUND(E9*J9,2)</f>
        <v>0</v>
      </c>
      <c r="L9" s="244">
        <v>21</v>
      </c>
      <c r="M9" s="244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4"/>
      <c r="S9" s="244" t="s">
        <v>104</v>
      </c>
      <c r="T9" s="245" t="s">
        <v>104</v>
      </c>
      <c r="U9" s="230">
        <v>3.6999999999999998E-2</v>
      </c>
      <c r="V9" s="230">
        <f>ROUND(E9*U9,2)</f>
        <v>0.56000000000000005</v>
      </c>
      <c r="W9" s="230"/>
      <c r="X9" s="230" t="s">
        <v>150</v>
      </c>
      <c r="Y9" s="230" t="s">
        <v>107</v>
      </c>
      <c r="Z9" s="210"/>
      <c r="AA9" s="210"/>
      <c r="AB9" s="210"/>
      <c r="AC9" s="210"/>
      <c r="AD9" s="210"/>
      <c r="AE9" s="210"/>
      <c r="AF9" s="210"/>
      <c r="AG9" s="210" t="s">
        <v>151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27"/>
      <c r="B10" s="228"/>
      <c r="C10" s="269" t="s">
        <v>152</v>
      </c>
      <c r="D10" s="260"/>
      <c r="E10" s="261">
        <v>15</v>
      </c>
      <c r="F10" s="230"/>
      <c r="G10" s="230"/>
      <c r="H10" s="230"/>
      <c r="I10" s="230"/>
      <c r="J10" s="230"/>
      <c r="K10" s="230"/>
      <c r="L10" s="230"/>
      <c r="M10" s="230"/>
      <c r="N10" s="229"/>
      <c r="O10" s="229"/>
      <c r="P10" s="229"/>
      <c r="Q10" s="229"/>
      <c r="R10" s="230"/>
      <c r="S10" s="230"/>
      <c r="T10" s="230"/>
      <c r="U10" s="230"/>
      <c r="V10" s="230"/>
      <c r="W10" s="230"/>
      <c r="X10" s="230"/>
      <c r="Y10" s="230"/>
      <c r="Z10" s="210"/>
      <c r="AA10" s="210"/>
      <c r="AB10" s="210"/>
      <c r="AC10" s="210"/>
      <c r="AD10" s="210"/>
      <c r="AE10" s="210"/>
      <c r="AF10" s="210"/>
      <c r="AG10" s="210" t="s">
        <v>153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9">
        <v>2</v>
      </c>
      <c r="B11" s="240" t="s">
        <v>154</v>
      </c>
      <c r="C11" s="250" t="s">
        <v>155</v>
      </c>
      <c r="D11" s="241" t="s">
        <v>156</v>
      </c>
      <c r="E11" s="242">
        <v>50</v>
      </c>
      <c r="F11" s="243"/>
      <c r="G11" s="244">
        <f>ROUND(E11*F11,2)</f>
        <v>0</v>
      </c>
      <c r="H11" s="243"/>
      <c r="I11" s="244">
        <f>ROUND(E11*H11,2)</f>
        <v>0</v>
      </c>
      <c r="J11" s="243"/>
      <c r="K11" s="244">
        <f>ROUND(E11*J11,2)</f>
        <v>0</v>
      </c>
      <c r="L11" s="244">
        <v>21</v>
      </c>
      <c r="M11" s="244">
        <f>G11*(1+L11/100)</f>
        <v>0</v>
      </c>
      <c r="N11" s="242">
        <v>0</v>
      </c>
      <c r="O11" s="242">
        <f>ROUND(E11*N11,2)</f>
        <v>0</v>
      </c>
      <c r="P11" s="242">
        <v>0.22</v>
      </c>
      <c r="Q11" s="242">
        <f>ROUND(E11*P11,2)</f>
        <v>11</v>
      </c>
      <c r="R11" s="244"/>
      <c r="S11" s="244" t="s">
        <v>104</v>
      </c>
      <c r="T11" s="245" t="s">
        <v>104</v>
      </c>
      <c r="U11" s="230">
        <v>0.12</v>
      </c>
      <c r="V11" s="230">
        <f>ROUND(E11*U11,2)</f>
        <v>6</v>
      </c>
      <c r="W11" s="230"/>
      <c r="X11" s="230" t="s">
        <v>150</v>
      </c>
      <c r="Y11" s="230" t="s">
        <v>107</v>
      </c>
      <c r="Z11" s="210"/>
      <c r="AA11" s="210"/>
      <c r="AB11" s="210"/>
      <c r="AC11" s="210"/>
      <c r="AD11" s="210"/>
      <c r="AE11" s="210"/>
      <c r="AF11" s="210"/>
      <c r="AG11" s="210" t="s">
        <v>151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2" x14ac:dyDescent="0.2">
      <c r="A12" s="227"/>
      <c r="B12" s="228"/>
      <c r="C12" s="269" t="s">
        <v>157</v>
      </c>
      <c r="D12" s="260"/>
      <c r="E12" s="261">
        <v>50</v>
      </c>
      <c r="F12" s="230"/>
      <c r="G12" s="230"/>
      <c r="H12" s="230"/>
      <c r="I12" s="230"/>
      <c r="J12" s="230"/>
      <c r="K12" s="230"/>
      <c r="L12" s="230"/>
      <c r="M12" s="230"/>
      <c r="N12" s="229"/>
      <c r="O12" s="229"/>
      <c r="P12" s="229"/>
      <c r="Q12" s="229"/>
      <c r="R12" s="230"/>
      <c r="S12" s="230"/>
      <c r="T12" s="230"/>
      <c r="U12" s="230"/>
      <c r="V12" s="230"/>
      <c r="W12" s="230"/>
      <c r="X12" s="230"/>
      <c r="Y12" s="230"/>
      <c r="Z12" s="210"/>
      <c r="AA12" s="210"/>
      <c r="AB12" s="210"/>
      <c r="AC12" s="210"/>
      <c r="AD12" s="210"/>
      <c r="AE12" s="210"/>
      <c r="AF12" s="210"/>
      <c r="AG12" s="210" t="s">
        <v>153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9">
        <v>3</v>
      </c>
      <c r="B13" s="240" t="s">
        <v>158</v>
      </c>
      <c r="C13" s="250" t="s">
        <v>159</v>
      </c>
      <c r="D13" s="241" t="s">
        <v>156</v>
      </c>
      <c r="E13" s="242">
        <v>10</v>
      </c>
      <c r="F13" s="243"/>
      <c r="G13" s="244">
        <f>ROUND(E13*F13,2)</f>
        <v>0</v>
      </c>
      <c r="H13" s="243"/>
      <c r="I13" s="244">
        <f>ROUND(E13*H13,2)</f>
        <v>0</v>
      </c>
      <c r="J13" s="243"/>
      <c r="K13" s="244">
        <f>ROUND(E13*J13,2)</f>
        <v>0</v>
      </c>
      <c r="L13" s="244">
        <v>21</v>
      </c>
      <c r="M13" s="244">
        <f>G13*(1+L13/100)</f>
        <v>0</v>
      </c>
      <c r="N13" s="242">
        <v>0</v>
      </c>
      <c r="O13" s="242">
        <f>ROUND(E13*N13,2)</f>
        <v>0</v>
      </c>
      <c r="P13" s="242">
        <v>0.22500000000000001</v>
      </c>
      <c r="Q13" s="242">
        <f>ROUND(E13*P13,2)</f>
        <v>2.25</v>
      </c>
      <c r="R13" s="244"/>
      <c r="S13" s="244" t="s">
        <v>104</v>
      </c>
      <c r="T13" s="245" t="s">
        <v>104</v>
      </c>
      <c r="U13" s="230">
        <v>0.14199999999999999</v>
      </c>
      <c r="V13" s="230">
        <f>ROUND(E13*U13,2)</f>
        <v>1.42</v>
      </c>
      <c r="W13" s="230"/>
      <c r="X13" s="230" t="s">
        <v>150</v>
      </c>
      <c r="Y13" s="230" t="s">
        <v>107</v>
      </c>
      <c r="Z13" s="210"/>
      <c r="AA13" s="210"/>
      <c r="AB13" s="210"/>
      <c r="AC13" s="210"/>
      <c r="AD13" s="210"/>
      <c r="AE13" s="210"/>
      <c r="AF13" s="210"/>
      <c r="AG13" s="210" t="s">
        <v>151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27"/>
      <c r="B14" s="228"/>
      <c r="C14" s="269" t="s">
        <v>160</v>
      </c>
      <c r="D14" s="260"/>
      <c r="E14" s="261">
        <v>10</v>
      </c>
      <c r="F14" s="230"/>
      <c r="G14" s="230"/>
      <c r="H14" s="230"/>
      <c r="I14" s="230"/>
      <c r="J14" s="230"/>
      <c r="K14" s="230"/>
      <c r="L14" s="230"/>
      <c r="M14" s="230"/>
      <c r="N14" s="229"/>
      <c r="O14" s="229"/>
      <c r="P14" s="229"/>
      <c r="Q14" s="229"/>
      <c r="R14" s="230"/>
      <c r="S14" s="230"/>
      <c r="T14" s="230"/>
      <c r="U14" s="230"/>
      <c r="V14" s="230"/>
      <c r="W14" s="230"/>
      <c r="X14" s="230"/>
      <c r="Y14" s="230"/>
      <c r="Z14" s="210"/>
      <c r="AA14" s="210"/>
      <c r="AB14" s="210"/>
      <c r="AC14" s="210"/>
      <c r="AD14" s="210"/>
      <c r="AE14" s="210"/>
      <c r="AF14" s="210"/>
      <c r="AG14" s="210" t="s">
        <v>153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9">
        <v>4</v>
      </c>
      <c r="B15" s="240" t="s">
        <v>161</v>
      </c>
      <c r="C15" s="250" t="s">
        <v>162</v>
      </c>
      <c r="D15" s="241" t="s">
        <v>156</v>
      </c>
      <c r="E15" s="242">
        <v>35</v>
      </c>
      <c r="F15" s="243"/>
      <c r="G15" s="244">
        <f>ROUND(E15*F15,2)</f>
        <v>0</v>
      </c>
      <c r="H15" s="243"/>
      <c r="I15" s="244">
        <f>ROUND(E15*H15,2)</f>
        <v>0</v>
      </c>
      <c r="J15" s="243"/>
      <c r="K15" s="244">
        <f>ROUND(E15*J15,2)</f>
        <v>0</v>
      </c>
      <c r="L15" s="244">
        <v>21</v>
      </c>
      <c r="M15" s="244">
        <f>G15*(1+L15/100)</f>
        <v>0</v>
      </c>
      <c r="N15" s="242">
        <v>0</v>
      </c>
      <c r="O15" s="242">
        <f>ROUND(E15*N15,2)</f>
        <v>0</v>
      </c>
      <c r="P15" s="242">
        <v>0.44</v>
      </c>
      <c r="Q15" s="242">
        <f>ROUND(E15*P15,2)</f>
        <v>15.4</v>
      </c>
      <c r="R15" s="244"/>
      <c r="S15" s="244" t="s">
        <v>104</v>
      </c>
      <c r="T15" s="245" t="s">
        <v>104</v>
      </c>
      <c r="U15" s="230">
        <v>0.63200000000000001</v>
      </c>
      <c r="V15" s="230">
        <f>ROUND(E15*U15,2)</f>
        <v>22.12</v>
      </c>
      <c r="W15" s="230"/>
      <c r="X15" s="230" t="s">
        <v>150</v>
      </c>
      <c r="Y15" s="230" t="s">
        <v>107</v>
      </c>
      <c r="Z15" s="210"/>
      <c r="AA15" s="210"/>
      <c r="AB15" s="210"/>
      <c r="AC15" s="210"/>
      <c r="AD15" s="210"/>
      <c r="AE15" s="210"/>
      <c r="AF15" s="210"/>
      <c r="AG15" s="210" t="s">
        <v>151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27"/>
      <c r="B16" s="228"/>
      <c r="C16" s="269" t="s">
        <v>163</v>
      </c>
      <c r="D16" s="260"/>
      <c r="E16" s="261">
        <v>35</v>
      </c>
      <c r="F16" s="230"/>
      <c r="G16" s="230"/>
      <c r="H16" s="230"/>
      <c r="I16" s="230"/>
      <c r="J16" s="230"/>
      <c r="K16" s="230"/>
      <c r="L16" s="230"/>
      <c r="M16" s="230"/>
      <c r="N16" s="229"/>
      <c r="O16" s="229"/>
      <c r="P16" s="229"/>
      <c r="Q16" s="229"/>
      <c r="R16" s="230"/>
      <c r="S16" s="230"/>
      <c r="T16" s="230"/>
      <c r="U16" s="230"/>
      <c r="V16" s="230"/>
      <c r="W16" s="230"/>
      <c r="X16" s="230"/>
      <c r="Y16" s="230"/>
      <c r="Z16" s="210"/>
      <c r="AA16" s="210"/>
      <c r="AB16" s="210"/>
      <c r="AC16" s="210"/>
      <c r="AD16" s="210"/>
      <c r="AE16" s="210"/>
      <c r="AF16" s="210"/>
      <c r="AG16" s="210" t="s">
        <v>153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9">
        <v>5</v>
      </c>
      <c r="B17" s="240" t="s">
        <v>164</v>
      </c>
      <c r="C17" s="250" t="s">
        <v>165</v>
      </c>
      <c r="D17" s="241" t="s">
        <v>166</v>
      </c>
      <c r="E17" s="242">
        <v>80</v>
      </c>
      <c r="F17" s="243"/>
      <c r="G17" s="244">
        <f>ROUND(E17*F17,2)</f>
        <v>0</v>
      </c>
      <c r="H17" s="243"/>
      <c r="I17" s="244">
        <f>ROUND(E17*H17,2)</f>
        <v>0</v>
      </c>
      <c r="J17" s="243"/>
      <c r="K17" s="244">
        <f>ROUND(E17*J17,2)</f>
        <v>0</v>
      </c>
      <c r="L17" s="244">
        <v>21</v>
      </c>
      <c r="M17" s="244">
        <f>G17*(1+L17/100)</f>
        <v>0</v>
      </c>
      <c r="N17" s="242">
        <v>0</v>
      </c>
      <c r="O17" s="242">
        <f>ROUND(E17*N17,2)</f>
        <v>0</v>
      </c>
      <c r="P17" s="242">
        <v>0</v>
      </c>
      <c r="Q17" s="242">
        <f>ROUND(E17*P17,2)</f>
        <v>0</v>
      </c>
      <c r="R17" s="244"/>
      <c r="S17" s="244" t="s">
        <v>104</v>
      </c>
      <c r="T17" s="245" t="s">
        <v>104</v>
      </c>
      <c r="U17" s="230">
        <v>2.2490000000000001</v>
      </c>
      <c r="V17" s="230">
        <f>ROUND(E17*U17,2)</f>
        <v>179.92</v>
      </c>
      <c r="W17" s="230"/>
      <c r="X17" s="230" t="s">
        <v>150</v>
      </c>
      <c r="Y17" s="230" t="s">
        <v>107</v>
      </c>
      <c r="Z17" s="210"/>
      <c r="AA17" s="210"/>
      <c r="AB17" s="210"/>
      <c r="AC17" s="210"/>
      <c r="AD17" s="210"/>
      <c r="AE17" s="210"/>
      <c r="AF17" s="210"/>
      <c r="AG17" s="210" t="s">
        <v>151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27"/>
      <c r="B18" s="228"/>
      <c r="C18" s="269" t="s">
        <v>167</v>
      </c>
      <c r="D18" s="260"/>
      <c r="E18" s="261">
        <v>80</v>
      </c>
      <c r="F18" s="230"/>
      <c r="G18" s="230"/>
      <c r="H18" s="230"/>
      <c r="I18" s="230"/>
      <c r="J18" s="230"/>
      <c r="K18" s="230"/>
      <c r="L18" s="230"/>
      <c r="M18" s="230"/>
      <c r="N18" s="229"/>
      <c r="O18" s="229"/>
      <c r="P18" s="229"/>
      <c r="Q18" s="229"/>
      <c r="R18" s="230"/>
      <c r="S18" s="230"/>
      <c r="T18" s="230"/>
      <c r="U18" s="230"/>
      <c r="V18" s="230"/>
      <c r="W18" s="230"/>
      <c r="X18" s="230"/>
      <c r="Y18" s="230"/>
      <c r="Z18" s="210"/>
      <c r="AA18" s="210"/>
      <c r="AB18" s="210"/>
      <c r="AC18" s="210"/>
      <c r="AD18" s="210"/>
      <c r="AE18" s="210"/>
      <c r="AF18" s="210"/>
      <c r="AG18" s="210" t="s">
        <v>153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9">
        <v>6</v>
      </c>
      <c r="B19" s="240" t="s">
        <v>168</v>
      </c>
      <c r="C19" s="250" t="s">
        <v>169</v>
      </c>
      <c r="D19" s="241" t="s">
        <v>156</v>
      </c>
      <c r="E19" s="242">
        <v>80.75</v>
      </c>
      <c r="F19" s="243"/>
      <c r="G19" s="244">
        <f>ROUND(E19*F19,2)</f>
        <v>0</v>
      </c>
      <c r="H19" s="243"/>
      <c r="I19" s="244">
        <f>ROUND(E19*H19,2)</f>
        <v>0</v>
      </c>
      <c r="J19" s="243"/>
      <c r="K19" s="244">
        <f>ROUND(E19*J19,2)</f>
        <v>0</v>
      </c>
      <c r="L19" s="244">
        <v>21</v>
      </c>
      <c r="M19" s="244">
        <f>G19*(1+L19/100)</f>
        <v>0</v>
      </c>
      <c r="N19" s="242">
        <v>9.6030000000000004E-2</v>
      </c>
      <c r="O19" s="242">
        <f>ROUND(E19*N19,2)</f>
        <v>7.75</v>
      </c>
      <c r="P19" s="242">
        <v>0</v>
      </c>
      <c r="Q19" s="242">
        <f>ROUND(E19*P19,2)</f>
        <v>0</v>
      </c>
      <c r="R19" s="244"/>
      <c r="S19" s="244" t="s">
        <v>135</v>
      </c>
      <c r="T19" s="245" t="s">
        <v>105</v>
      </c>
      <c r="U19" s="230">
        <v>0</v>
      </c>
      <c r="V19" s="230">
        <f>ROUND(E19*U19,2)</f>
        <v>0</v>
      </c>
      <c r="W19" s="230"/>
      <c r="X19" s="230" t="s">
        <v>170</v>
      </c>
      <c r="Y19" s="230" t="s">
        <v>107</v>
      </c>
      <c r="Z19" s="210"/>
      <c r="AA19" s="210"/>
      <c r="AB19" s="210"/>
      <c r="AC19" s="210"/>
      <c r="AD19" s="210"/>
      <c r="AE19" s="210"/>
      <c r="AF19" s="210"/>
      <c r="AG19" s="210" t="s">
        <v>171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27"/>
      <c r="B20" s="228"/>
      <c r="C20" s="269" t="s">
        <v>172</v>
      </c>
      <c r="D20" s="260"/>
      <c r="E20" s="261">
        <v>80.75</v>
      </c>
      <c r="F20" s="230"/>
      <c r="G20" s="230"/>
      <c r="H20" s="230"/>
      <c r="I20" s="230"/>
      <c r="J20" s="230"/>
      <c r="K20" s="230"/>
      <c r="L20" s="230"/>
      <c r="M20" s="230"/>
      <c r="N20" s="229"/>
      <c r="O20" s="229"/>
      <c r="P20" s="229"/>
      <c r="Q20" s="229"/>
      <c r="R20" s="230"/>
      <c r="S20" s="230"/>
      <c r="T20" s="230"/>
      <c r="U20" s="230"/>
      <c r="V20" s="230"/>
      <c r="W20" s="230"/>
      <c r="X20" s="230"/>
      <c r="Y20" s="230"/>
      <c r="Z20" s="210"/>
      <c r="AA20" s="210"/>
      <c r="AB20" s="210"/>
      <c r="AC20" s="210"/>
      <c r="AD20" s="210"/>
      <c r="AE20" s="210"/>
      <c r="AF20" s="210"/>
      <c r="AG20" s="210" t="s">
        <v>153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32" t="s">
        <v>99</v>
      </c>
      <c r="B21" s="233" t="s">
        <v>48</v>
      </c>
      <c r="C21" s="249" t="s">
        <v>54</v>
      </c>
      <c r="D21" s="234"/>
      <c r="E21" s="235"/>
      <c r="F21" s="236"/>
      <c r="G21" s="236">
        <f>SUMIF(AG22:AG27,"&lt;&gt;NOR",G22:G27)</f>
        <v>0</v>
      </c>
      <c r="H21" s="236"/>
      <c r="I21" s="236">
        <f>SUM(I22:I27)</f>
        <v>0</v>
      </c>
      <c r="J21" s="236"/>
      <c r="K21" s="236">
        <f>SUM(K22:K27)</f>
        <v>0</v>
      </c>
      <c r="L21" s="236"/>
      <c r="M21" s="236">
        <f>SUM(M22:M27)</f>
        <v>0</v>
      </c>
      <c r="N21" s="235"/>
      <c r="O21" s="235">
        <f>SUM(O22:O27)</f>
        <v>16.169999999999998</v>
      </c>
      <c r="P21" s="235"/>
      <c r="Q21" s="235">
        <f>SUM(Q22:Q27)</f>
        <v>0</v>
      </c>
      <c r="R21" s="236"/>
      <c r="S21" s="236"/>
      <c r="T21" s="237"/>
      <c r="U21" s="231"/>
      <c r="V21" s="231">
        <f>SUM(V22:V27)</f>
        <v>9.48</v>
      </c>
      <c r="W21" s="231"/>
      <c r="X21" s="231"/>
      <c r="Y21" s="231"/>
      <c r="AG21" t="s">
        <v>100</v>
      </c>
    </row>
    <row r="22" spans="1:60" outlineLevel="1" x14ac:dyDescent="0.2">
      <c r="A22" s="239">
        <v>7</v>
      </c>
      <c r="B22" s="240" t="s">
        <v>173</v>
      </c>
      <c r="C22" s="250" t="s">
        <v>174</v>
      </c>
      <c r="D22" s="241" t="s">
        <v>166</v>
      </c>
      <c r="E22" s="242">
        <v>1.6</v>
      </c>
      <c r="F22" s="243"/>
      <c r="G22" s="244">
        <f>ROUND(E22*F22,2)</f>
        <v>0</v>
      </c>
      <c r="H22" s="243"/>
      <c r="I22" s="244">
        <f>ROUND(E22*H22,2)</f>
        <v>0</v>
      </c>
      <c r="J22" s="243"/>
      <c r="K22" s="244">
        <f>ROUND(E22*J22,2)</f>
        <v>0</v>
      </c>
      <c r="L22" s="244">
        <v>21</v>
      </c>
      <c r="M22" s="244">
        <f>G22*(1+L22/100)</f>
        <v>0</v>
      </c>
      <c r="N22" s="242">
        <v>2.1</v>
      </c>
      <c r="O22" s="242">
        <f>ROUND(E22*N22,2)</f>
        <v>3.36</v>
      </c>
      <c r="P22" s="242">
        <v>0</v>
      </c>
      <c r="Q22" s="242">
        <f>ROUND(E22*P22,2)</f>
        <v>0</v>
      </c>
      <c r="R22" s="244"/>
      <c r="S22" s="244" t="s">
        <v>104</v>
      </c>
      <c r="T22" s="245" t="s">
        <v>104</v>
      </c>
      <c r="U22" s="230">
        <v>0.96499999999999997</v>
      </c>
      <c r="V22" s="230">
        <f>ROUND(E22*U22,2)</f>
        <v>1.54</v>
      </c>
      <c r="W22" s="230"/>
      <c r="X22" s="230" t="s">
        <v>150</v>
      </c>
      <c r="Y22" s="230" t="s">
        <v>107</v>
      </c>
      <c r="Z22" s="210"/>
      <c r="AA22" s="210"/>
      <c r="AB22" s="210"/>
      <c r="AC22" s="210"/>
      <c r="AD22" s="210"/>
      <c r="AE22" s="210"/>
      <c r="AF22" s="210"/>
      <c r="AG22" s="210" t="s">
        <v>151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27"/>
      <c r="B23" s="228"/>
      <c r="C23" s="269" t="s">
        <v>175</v>
      </c>
      <c r="D23" s="260"/>
      <c r="E23" s="261">
        <v>1.6</v>
      </c>
      <c r="F23" s="230"/>
      <c r="G23" s="230"/>
      <c r="H23" s="230"/>
      <c r="I23" s="230"/>
      <c r="J23" s="230"/>
      <c r="K23" s="230"/>
      <c r="L23" s="230"/>
      <c r="M23" s="230"/>
      <c r="N23" s="229"/>
      <c r="O23" s="229"/>
      <c r="P23" s="229"/>
      <c r="Q23" s="229"/>
      <c r="R23" s="230"/>
      <c r="S23" s="230"/>
      <c r="T23" s="230"/>
      <c r="U23" s="230"/>
      <c r="V23" s="230"/>
      <c r="W23" s="230"/>
      <c r="X23" s="230"/>
      <c r="Y23" s="230"/>
      <c r="Z23" s="210"/>
      <c r="AA23" s="210"/>
      <c r="AB23" s="210"/>
      <c r="AC23" s="210"/>
      <c r="AD23" s="210"/>
      <c r="AE23" s="210"/>
      <c r="AF23" s="210"/>
      <c r="AG23" s="210" t="s">
        <v>153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22.5" outlineLevel="1" x14ac:dyDescent="0.2">
      <c r="A24" s="239">
        <v>8</v>
      </c>
      <c r="B24" s="240" t="s">
        <v>176</v>
      </c>
      <c r="C24" s="250" t="s">
        <v>177</v>
      </c>
      <c r="D24" s="241" t="s">
        <v>166</v>
      </c>
      <c r="E24" s="242">
        <v>4.8</v>
      </c>
      <c r="F24" s="243"/>
      <c r="G24" s="244">
        <f>ROUND(E24*F24,2)</f>
        <v>0</v>
      </c>
      <c r="H24" s="243"/>
      <c r="I24" s="244">
        <f>ROUND(E24*H24,2)</f>
        <v>0</v>
      </c>
      <c r="J24" s="243"/>
      <c r="K24" s="244">
        <f>ROUND(E24*J24,2)</f>
        <v>0</v>
      </c>
      <c r="L24" s="244">
        <v>21</v>
      </c>
      <c r="M24" s="244">
        <f>G24*(1+L24/100)</f>
        <v>0</v>
      </c>
      <c r="N24" s="242">
        <v>2.6262799999999999</v>
      </c>
      <c r="O24" s="242">
        <f>ROUND(E24*N24,2)</f>
        <v>12.61</v>
      </c>
      <c r="P24" s="242">
        <v>0</v>
      </c>
      <c r="Q24" s="242">
        <f>ROUND(E24*P24,2)</f>
        <v>0</v>
      </c>
      <c r="R24" s="244"/>
      <c r="S24" s="244" t="s">
        <v>104</v>
      </c>
      <c r="T24" s="245" t="s">
        <v>104</v>
      </c>
      <c r="U24" s="230">
        <v>1.05</v>
      </c>
      <c r="V24" s="230">
        <f>ROUND(E24*U24,2)</f>
        <v>5.04</v>
      </c>
      <c r="W24" s="230"/>
      <c r="X24" s="230" t="s">
        <v>150</v>
      </c>
      <c r="Y24" s="230" t="s">
        <v>107</v>
      </c>
      <c r="Z24" s="210"/>
      <c r="AA24" s="210"/>
      <c r="AB24" s="210"/>
      <c r="AC24" s="210"/>
      <c r="AD24" s="210"/>
      <c r="AE24" s="210"/>
      <c r="AF24" s="210"/>
      <c r="AG24" s="210" t="s">
        <v>151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27"/>
      <c r="B25" s="228"/>
      <c r="C25" s="269" t="s">
        <v>178</v>
      </c>
      <c r="D25" s="260"/>
      <c r="E25" s="261">
        <v>4.8</v>
      </c>
      <c r="F25" s="230"/>
      <c r="G25" s="230"/>
      <c r="H25" s="230"/>
      <c r="I25" s="230"/>
      <c r="J25" s="230"/>
      <c r="K25" s="230"/>
      <c r="L25" s="230"/>
      <c r="M25" s="230"/>
      <c r="N25" s="229"/>
      <c r="O25" s="229"/>
      <c r="P25" s="229"/>
      <c r="Q25" s="229"/>
      <c r="R25" s="230"/>
      <c r="S25" s="230"/>
      <c r="T25" s="230"/>
      <c r="U25" s="230"/>
      <c r="V25" s="230"/>
      <c r="W25" s="230"/>
      <c r="X25" s="230"/>
      <c r="Y25" s="230"/>
      <c r="Z25" s="210"/>
      <c r="AA25" s="210"/>
      <c r="AB25" s="210"/>
      <c r="AC25" s="210"/>
      <c r="AD25" s="210"/>
      <c r="AE25" s="210"/>
      <c r="AF25" s="210"/>
      <c r="AG25" s="210" t="s">
        <v>153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1" x14ac:dyDescent="0.2">
      <c r="A26" s="239">
        <v>9</v>
      </c>
      <c r="B26" s="240" t="s">
        <v>179</v>
      </c>
      <c r="C26" s="250" t="s">
        <v>180</v>
      </c>
      <c r="D26" s="241" t="s">
        <v>181</v>
      </c>
      <c r="E26" s="242">
        <v>0.19008</v>
      </c>
      <c r="F26" s="243"/>
      <c r="G26" s="244">
        <f>ROUND(E26*F26,2)</f>
        <v>0</v>
      </c>
      <c r="H26" s="243"/>
      <c r="I26" s="244">
        <f>ROUND(E26*H26,2)</f>
        <v>0</v>
      </c>
      <c r="J26" s="243"/>
      <c r="K26" s="244">
        <f>ROUND(E26*J26,2)</f>
        <v>0</v>
      </c>
      <c r="L26" s="244">
        <v>21</v>
      </c>
      <c r="M26" s="244">
        <f>G26*(1+L26/100)</f>
        <v>0</v>
      </c>
      <c r="N26" s="242">
        <v>1.0570200000000001</v>
      </c>
      <c r="O26" s="242">
        <f>ROUND(E26*N26,2)</f>
        <v>0.2</v>
      </c>
      <c r="P26" s="242">
        <v>0</v>
      </c>
      <c r="Q26" s="242">
        <f>ROUND(E26*P26,2)</f>
        <v>0</v>
      </c>
      <c r="R26" s="244"/>
      <c r="S26" s="244" t="s">
        <v>104</v>
      </c>
      <c r="T26" s="245" t="s">
        <v>104</v>
      </c>
      <c r="U26" s="230">
        <v>15.231</v>
      </c>
      <c r="V26" s="230">
        <f>ROUND(E26*U26,2)</f>
        <v>2.9</v>
      </c>
      <c r="W26" s="230"/>
      <c r="X26" s="230" t="s">
        <v>150</v>
      </c>
      <c r="Y26" s="230" t="s">
        <v>107</v>
      </c>
      <c r="Z26" s="210"/>
      <c r="AA26" s="210"/>
      <c r="AB26" s="210"/>
      <c r="AC26" s="210"/>
      <c r="AD26" s="210"/>
      <c r="AE26" s="210"/>
      <c r="AF26" s="210"/>
      <c r="AG26" s="210" t="s">
        <v>151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27"/>
      <c r="B27" s="228"/>
      <c r="C27" s="269" t="s">
        <v>182</v>
      </c>
      <c r="D27" s="260"/>
      <c r="E27" s="261">
        <v>0.19008</v>
      </c>
      <c r="F27" s="230"/>
      <c r="G27" s="230"/>
      <c r="H27" s="230"/>
      <c r="I27" s="230"/>
      <c r="J27" s="230"/>
      <c r="K27" s="230"/>
      <c r="L27" s="230"/>
      <c r="M27" s="230"/>
      <c r="N27" s="229"/>
      <c r="O27" s="229"/>
      <c r="P27" s="229"/>
      <c r="Q27" s="229"/>
      <c r="R27" s="230"/>
      <c r="S27" s="230"/>
      <c r="T27" s="230"/>
      <c r="U27" s="230"/>
      <c r="V27" s="230"/>
      <c r="W27" s="230"/>
      <c r="X27" s="230"/>
      <c r="Y27" s="230"/>
      <c r="Z27" s="210"/>
      <c r="AA27" s="210"/>
      <c r="AB27" s="210"/>
      <c r="AC27" s="210"/>
      <c r="AD27" s="210"/>
      <c r="AE27" s="210"/>
      <c r="AF27" s="210"/>
      <c r="AG27" s="210" t="s">
        <v>153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232" t="s">
        <v>99</v>
      </c>
      <c r="B28" s="233" t="s">
        <v>46</v>
      </c>
      <c r="C28" s="249" t="s">
        <v>53</v>
      </c>
      <c r="D28" s="234"/>
      <c r="E28" s="235"/>
      <c r="F28" s="236"/>
      <c r="G28" s="236">
        <f>SUMIF(AG29:AG44,"&lt;&gt;NOR",G29:G44)</f>
        <v>0</v>
      </c>
      <c r="H28" s="236"/>
      <c r="I28" s="236">
        <f>SUM(I29:I44)</f>
        <v>0</v>
      </c>
      <c r="J28" s="236"/>
      <c r="K28" s="236">
        <f>SUM(K29:K44)</f>
        <v>0</v>
      </c>
      <c r="L28" s="236"/>
      <c r="M28" s="236">
        <f>SUM(M29:M44)</f>
        <v>0</v>
      </c>
      <c r="N28" s="235"/>
      <c r="O28" s="235">
        <f>SUM(O29:O44)</f>
        <v>133.38999999999999</v>
      </c>
      <c r="P28" s="235"/>
      <c r="Q28" s="235">
        <f>SUM(Q29:Q44)</f>
        <v>0</v>
      </c>
      <c r="R28" s="236"/>
      <c r="S28" s="236"/>
      <c r="T28" s="237"/>
      <c r="U28" s="231"/>
      <c r="V28" s="231">
        <f>SUM(V29:V44)</f>
        <v>75.199999999999989</v>
      </c>
      <c r="W28" s="231"/>
      <c r="X28" s="231"/>
      <c r="Y28" s="231"/>
      <c r="AG28" t="s">
        <v>100</v>
      </c>
    </row>
    <row r="29" spans="1:60" outlineLevel="1" x14ac:dyDescent="0.2">
      <c r="A29" s="239">
        <v>10</v>
      </c>
      <c r="B29" s="240" t="s">
        <v>183</v>
      </c>
      <c r="C29" s="250" t="s">
        <v>184</v>
      </c>
      <c r="D29" s="241" t="s">
        <v>166</v>
      </c>
      <c r="E29" s="242">
        <v>60.627499999999998</v>
      </c>
      <c r="F29" s="243"/>
      <c r="G29" s="244">
        <f>ROUND(E29*F29,2)</f>
        <v>0</v>
      </c>
      <c r="H29" s="243"/>
      <c r="I29" s="244">
        <f>ROUND(E29*H29,2)</f>
        <v>0</v>
      </c>
      <c r="J29" s="243"/>
      <c r="K29" s="244">
        <f>ROUND(E29*J29,2)</f>
        <v>0</v>
      </c>
      <c r="L29" s="244">
        <v>21</v>
      </c>
      <c r="M29" s="244">
        <f>G29*(1+L29/100)</f>
        <v>0</v>
      </c>
      <c r="N29" s="242">
        <v>0</v>
      </c>
      <c r="O29" s="242">
        <f>ROUND(E29*N29,2)</f>
        <v>0</v>
      </c>
      <c r="P29" s="242">
        <v>0</v>
      </c>
      <c r="Q29" s="242">
        <f>ROUND(E29*P29,2)</f>
        <v>0</v>
      </c>
      <c r="R29" s="244"/>
      <c r="S29" s="244" t="s">
        <v>104</v>
      </c>
      <c r="T29" s="245" t="s">
        <v>104</v>
      </c>
      <c r="U29" s="230">
        <v>0.20200000000000001</v>
      </c>
      <c r="V29" s="230">
        <f>ROUND(E29*U29,2)</f>
        <v>12.25</v>
      </c>
      <c r="W29" s="230"/>
      <c r="X29" s="230" t="s">
        <v>150</v>
      </c>
      <c r="Y29" s="230" t="s">
        <v>107</v>
      </c>
      <c r="Z29" s="210"/>
      <c r="AA29" s="210"/>
      <c r="AB29" s="210"/>
      <c r="AC29" s="210"/>
      <c r="AD29" s="210"/>
      <c r="AE29" s="210"/>
      <c r="AF29" s="210"/>
      <c r="AG29" s="210" t="s">
        <v>151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27"/>
      <c r="B30" s="228"/>
      <c r="C30" s="251" t="s">
        <v>185</v>
      </c>
      <c r="D30" s="246"/>
      <c r="E30" s="246"/>
      <c r="F30" s="246"/>
      <c r="G30" s="246"/>
      <c r="H30" s="230"/>
      <c r="I30" s="230"/>
      <c r="J30" s="230"/>
      <c r="K30" s="230"/>
      <c r="L30" s="230"/>
      <c r="M30" s="230"/>
      <c r="N30" s="229"/>
      <c r="O30" s="229"/>
      <c r="P30" s="229"/>
      <c r="Q30" s="229"/>
      <c r="R30" s="230"/>
      <c r="S30" s="230"/>
      <c r="T30" s="230"/>
      <c r="U30" s="230"/>
      <c r="V30" s="230"/>
      <c r="W30" s="230"/>
      <c r="X30" s="230"/>
      <c r="Y30" s="230"/>
      <c r="Z30" s="210"/>
      <c r="AA30" s="210"/>
      <c r="AB30" s="210"/>
      <c r="AC30" s="210"/>
      <c r="AD30" s="210"/>
      <c r="AE30" s="210"/>
      <c r="AF30" s="210"/>
      <c r="AG30" s="210" t="s">
        <v>110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27"/>
      <c r="B31" s="228"/>
      <c r="C31" s="269" t="s">
        <v>186</v>
      </c>
      <c r="D31" s="260"/>
      <c r="E31" s="261">
        <v>60.63</v>
      </c>
      <c r="F31" s="230"/>
      <c r="G31" s="230"/>
      <c r="H31" s="230"/>
      <c r="I31" s="230"/>
      <c r="J31" s="230"/>
      <c r="K31" s="230"/>
      <c r="L31" s="230"/>
      <c r="M31" s="230"/>
      <c r="N31" s="229"/>
      <c r="O31" s="229"/>
      <c r="P31" s="229"/>
      <c r="Q31" s="229"/>
      <c r="R31" s="230"/>
      <c r="S31" s="230"/>
      <c r="T31" s="230"/>
      <c r="U31" s="230"/>
      <c r="V31" s="230"/>
      <c r="W31" s="230"/>
      <c r="X31" s="230"/>
      <c r="Y31" s="230"/>
      <c r="Z31" s="210"/>
      <c r="AA31" s="210"/>
      <c r="AB31" s="210"/>
      <c r="AC31" s="210"/>
      <c r="AD31" s="210"/>
      <c r="AE31" s="210"/>
      <c r="AF31" s="210"/>
      <c r="AG31" s="210" t="s">
        <v>153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9">
        <v>11</v>
      </c>
      <c r="B32" s="240" t="s">
        <v>187</v>
      </c>
      <c r="C32" s="250" t="s">
        <v>188</v>
      </c>
      <c r="D32" s="241" t="s">
        <v>181</v>
      </c>
      <c r="E32" s="242">
        <v>133.386</v>
      </c>
      <c r="F32" s="243"/>
      <c r="G32" s="244">
        <f>ROUND(E32*F32,2)</f>
        <v>0</v>
      </c>
      <c r="H32" s="243"/>
      <c r="I32" s="244">
        <f>ROUND(E32*H32,2)</f>
        <v>0</v>
      </c>
      <c r="J32" s="243"/>
      <c r="K32" s="244">
        <f>ROUND(E32*J32,2)</f>
        <v>0</v>
      </c>
      <c r="L32" s="244">
        <v>21</v>
      </c>
      <c r="M32" s="244">
        <f>G32*(1+L32/100)</f>
        <v>0</v>
      </c>
      <c r="N32" s="242">
        <v>1</v>
      </c>
      <c r="O32" s="242">
        <f>ROUND(E32*N32,2)</f>
        <v>133.38999999999999</v>
      </c>
      <c r="P32" s="242">
        <v>0</v>
      </c>
      <c r="Q32" s="242">
        <f>ROUND(E32*P32,2)</f>
        <v>0</v>
      </c>
      <c r="R32" s="244" t="s">
        <v>189</v>
      </c>
      <c r="S32" s="244" t="s">
        <v>190</v>
      </c>
      <c r="T32" s="245" t="s">
        <v>190</v>
      </c>
      <c r="U32" s="230">
        <v>0</v>
      </c>
      <c r="V32" s="230">
        <f>ROUND(E32*U32,2)</f>
        <v>0</v>
      </c>
      <c r="W32" s="230"/>
      <c r="X32" s="230" t="s">
        <v>191</v>
      </c>
      <c r="Y32" s="230" t="s">
        <v>107</v>
      </c>
      <c r="Z32" s="210"/>
      <c r="AA32" s="210"/>
      <c r="AB32" s="210"/>
      <c r="AC32" s="210"/>
      <c r="AD32" s="210"/>
      <c r="AE32" s="210"/>
      <c r="AF32" s="210"/>
      <c r="AG32" s="210" t="s">
        <v>192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27"/>
      <c r="B33" s="228"/>
      <c r="C33" s="269" t="s">
        <v>193</v>
      </c>
      <c r="D33" s="260"/>
      <c r="E33" s="261">
        <v>133.38999999999999</v>
      </c>
      <c r="F33" s="230"/>
      <c r="G33" s="230"/>
      <c r="H33" s="230"/>
      <c r="I33" s="230"/>
      <c r="J33" s="230"/>
      <c r="K33" s="230"/>
      <c r="L33" s="230"/>
      <c r="M33" s="230"/>
      <c r="N33" s="229"/>
      <c r="O33" s="229"/>
      <c r="P33" s="229"/>
      <c r="Q33" s="229"/>
      <c r="R33" s="230"/>
      <c r="S33" s="230"/>
      <c r="T33" s="230"/>
      <c r="U33" s="230"/>
      <c r="V33" s="230"/>
      <c r="W33" s="230"/>
      <c r="X33" s="230"/>
      <c r="Y33" s="230"/>
      <c r="Z33" s="210"/>
      <c r="AA33" s="210"/>
      <c r="AB33" s="210"/>
      <c r="AC33" s="210"/>
      <c r="AD33" s="210"/>
      <c r="AE33" s="210"/>
      <c r="AF33" s="210"/>
      <c r="AG33" s="210" t="s">
        <v>153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39">
        <v>12</v>
      </c>
      <c r="B34" s="240" t="s">
        <v>194</v>
      </c>
      <c r="C34" s="250" t="s">
        <v>195</v>
      </c>
      <c r="D34" s="241" t="s">
        <v>166</v>
      </c>
      <c r="E34" s="242">
        <v>80</v>
      </c>
      <c r="F34" s="243"/>
      <c r="G34" s="244">
        <f>ROUND(E34*F34,2)</f>
        <v>0</v>
      </c>
      <c r="H34" s="243"/>
      <c r="I34" s="244">
        <f>ROUND(E34*H34,2)</f>
        <v>0</v>
      </c>
      <c r="J34" s="243"/>
      <c r="K34" s="244">
        <f>ROUND(E34*J34,2)</f>
        <v>0</v>
      </c>
      <c r="L34" s="244">
        <v>21</v>
      </c>
      <c r="M34" s="244">
        <f>G34*(1+L34/100)</f>
        <v>0</v>
      </c>
      <c r="N34" s="242">
        <v>0</v>
      </c>
      <c r="O34" s="242">
        <f>ROUND(E34*N34,2)</f>
        <v>0</v>
      </c>
      <c r="P34" s="242">
        <v>0</v>
      </c>
      <c r="Q34" s="242">
        <f>ROUND(E34*P34,2)</f>
        <v>0</v>
      </c>
      <c r="R34" s="244"/>
      <c r="S34" s="244" t="s">
        <v>104</v>
      </c>
      <c r="T34" s="245" t="s">
        <v>104</v>
      </c>
      <c r="U34" s="230">
        <v>0.65200000000000002</v>
      </c>
      <c r="V34" s="230">
        <f>ROUND(E34*U34,2)</f>
        <v>52.16</v>
      </c>
      <c r="W34" s="230"/>
      <c r="X34" s="230" t="s">
        <v>150</v>
      </c>
      <c r="Y34" s="230" t="s">
        <v>107</v>
      </c>
      <c r="Z34" s="210"/>
      <c r="AA34" s="210"/>
      <c r="AB34" s="210"/>
      <c r="AC34" s="210"/>
      <c r="AD34" s="210"/>
      <c r="AE34" s="210"/>
      <c r="AF34" s="210"/>
      <c r="AG34" s="210" t="s">
        <v>151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27"/>
      <c r="B35" s="228"/>
      <c r="C35" s="269" t="s">
        <v>196</v>
      </c>
      <c r="D35" s="260"/>
      <c r="E35" s="261">
        <v>80</v>
      </c>
      <c r="F35" s="230"/>
      <c r="G35" s="230"/>
      <c r="H35" s="230"/>
      <c r="I35" s="230"/>
      <c r="J35" s="230"/>
      <c r="K35" s="230"/>
      <c r="L35" s="230"/>
      <c r="M35" s="230"/>
      <c r="N35" s="229"/>
      <c r="O35" s="229"/>
      <c r="P35" s="229"/>
      <c r="Q35" s="229"/>
      <c r="R35" s="230"/>
      <c r="S35" s="230"/>
      <c r="T35" s="230"/>
      <c r="U35" s="230"/>
      <c r="V35" s="230"/>
      <c r="W35" s="230"/>
      <c r="X35" s="230"/>
      <c r="Y35" s="230"/>
      <c r="Z35" s="210"/>
      <c r="AA35" s="210"/>
      <c r="AB35" s="210"/>
      <c r="AC35" s="210"/>
      <c r="AD35" s="210"/>
      <c r="AE35" s="210"/>
      <c r="AF35" s="210"/>
      <c r="AG35" s="210" t="s">
        <v>153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62">
        <v>13</v>
      </c>
      <c r="B36" s="263" t="s">
        <v>197</v>
      </c>
      <c r="C36" s="270" t="s">
        <v>198</v>
      </c>
      <c r="D36" s="264" t="s">
        <v>166</v>
      </c>
      <c r="E36" s="265">
        <v>80</v>
      </c>
      <c r="F36" s="266"/>
      <c r="G36" s="267">
        <f>ROUND(E36*F36,2)</f>
        <v>0</v>
      </c>
      <c r="H36" s="266"/>
      <c r="I36" s="267">
        <f>ROUND(E36*H36,2)</f>
        <v>0</v>
      </c>
      <c r="J36" s="266"/>
      <c r="K36" s="267">
        <f>ROUND(E36*J36,2)</f>
        <v>0</v>
      </c>
      <c r="L36" s="267">
        <v>21</v>
      </c>
      <c r="M36" s="267">
        <f>G36*(1+L36/100)</f>
        <v>0</v>
      </c>
      <c r="N36" s="265">
        <v>0</v>
      </c>
      <c r="O36" s="265">
        <f>ROUND(E36*N36,2)</f>
        <v>0</v>
      </c>
      <c r="P36" s="265">
        <v>0</v>
      </c>
      <c r="Q36" s="265">
        <f>ROUND(E36*P36,2)</f>
        <v>0</v>
      </c>
      <c r="R36" s="267"/>
      <c r="S36" s="267" t="s">
        <v>104</v>
      </c>
      <c r="T36" s="268" t="s">
        <v>104</v>
      </c>
      <c r="U36" s="230">
        <v>1.0999999999999999E-2</v>
      </c>
      <c r="V36" s="230">
        <f>ROUND(E36*U36,2)</f>
        <v>0.88</v>
      </c>
      <c r="W36" s="230"/>
      <c r="X36" s="230" t="s">
        <v>150</v>
      </c>
      <c r="Y36" s="230" t="s">
        <v>107</v>
      </c>
      <c r="Z36" s="210"/>
      <c r="AA36" s="210"/>
      <c r="AB36" s="210"/>
      <c r="AC36" s="210"/>
      <c r="AD36" s="210"/>
      <c r="AE36" s="210"/>
      <c r="AF36" s="210"/>
      <c r="AG36" s="210" t="s">
        <v>151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62">
        <v>14</v>
      </c>
      <c r="B37" s="263" t="s">
        <v>199</v>
      </c>
      <c r="C37" s="270" t="s">
        <v>200</v>
      </c>
      <c r="D37" s="264" t="s">
        <v>166</v>
      </c>
      <c r="E37" s="265">
        <v>80</v>
      </c>
      <c r="F37" s="266"/>
      <c r="G37" s="267">
        <f>ROUND(E37*F37,2)</f>
        <v>0</v>
      </c>
      <c r="H37" s="266"/>
      <c r="I37" s="267">
        <f>ROUND(E37*H37,2)</f>
        <v>0</v>
      </c>
      <c r="J37" s="266"/>
      <c r="K37" s="267">
        <f>ROUND(E37*J37,2)</f>
        <v>0</v>
      </c>
      <c r="L37" s="267">
        <v>21</v>
      </c>
      <c r="M37" s="267">
        <f>G37*(1+L37/100)</f>
        <v>0</v>
      </c>
      <c r="N37" s="265">
        <v>0</v>
      </c>
      <c r="O37" s="265">
        <f>ROUND(E37*N37,2)</f>
        <v>0</v>
      </c>
      <c r="P37" s="265">
        <v>0</v>
      </c>
      <c r="Q37" s="265">
        <f>ROUND(E37*P37,2)</f>
        <v>0</v>
      </c>
      <c r="R37" s="267"/>
      <c r="S37" s="267" t="s">
        <v>104</v>
      </c>
      <c r="T37" s="268" t="s">
        <v>104</v>
      </c>
      <c r="U37" s="230">
        <v>8.9999999999999993E-3</v>
      </c>
      <c r="V37" s="230">
        <f>ROUND(E37*U37,2)</f>
        <v>0.72</v>
      </c>
      <c r="W37" s="230"/>
      <c r="X37" s="230" t="s">
        <v>150</v>
      </c>
      <c r="Y37" s="230" t="s">
        <v>107</v>
      </c>
      <c r="Z37" s="210"/>
      <c r="AA37" s="210"/>
      <c r="AB37" s="210"/>
      <c r="AC37" s="210"/>
      <c r="AD37" s="210"/>
      <c r="AE37" s="210"/>
      <c r="AF37" s="210"/>
      <c r="AG37" s="210" t="s">
        <v>151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62">
        <v>15</v>
      </c>
      <c r="B38" s="263" t="s">
        <v>201</v>
      </c>
      <c r="C38" s="270" t="s">
        <v>202</v>
      </c>
      <c r="D38" s="264" t="s">
        <v>166</v>
      </c>
      <c r="E38" s="265">
        <v>80</v>
      </c>
      <c r="F38" s="266"/>
      <c r="G38" s="267">
        <f>ROUND(E38*F38,2)</f>
        <v>0</v>
      </c>
      <c r="H38" s="266"/>
      <c r="I38" s="267">
        <f>ROUND(E38*H38,2)</f>
        <v>0</v>
      </c>
      <c r="J38" s="266"/>
      <c r="K38" s="267">
        <f>ROUND(E38*J38,2)</f>
        <v>0</v>
      </c>
      <c r="L38" s="267">
        <v>21</v>
      </c>
      <c r="M38" s="267">
        <f>G38*(1+L38/100)</f>
        <v>0</v>
      </c>
      <c r="N38" s="265">
        <v>0</v>
      </c>
      <c r="O38" s="265">
        <f>ROUND(E38*N38,2)</f>
        <v>0</v>
      </c>
      <c r="P38" s="265">
        <v>0</v>
      </c>
      <c r="Q38" s="265">
        <f>ROUND(E38*P38,2)</f>
        <v>0</v>
      </c>
      <c r="R38" s="267"/>
      <c r="S38" s="267" t="s">
        <v>104</v>
      </c>
      <c r="T38" s="268" t="s">
        <v>104</v>
      </c>
      <c r="U38" s="230">
        <v>0</v>
      </c>
      <c r="V38" s="230">
        <f>ROUND(E38*U38,2)</f>
        <v>0</v>
      </c>
      <c r="W38" s="230"/>
      <c r="X38" s="230" t="s">
        <v>150</v>
      </c>
      <c r="Y38" s="230" t="s">
        <v>107</v>
      </c>
      <c r="Z38" s="210"/>
      <c r="AA38" s="210"/>
      <c r="AB38" s="210"/>
      <c r="AC38" s="210"/>
      <c r="AD38" s="210"/>
      <c r="AE38" s="210"/>
      <c r="AF38" s="210"/>
      <c r="AG38" s="210" t="s">
        <v>151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9">
        <v>16</v>
      </c>
      <c r="B39" s="240" t="s">
        <v>203</v>
      </c>
      <c r="C39" s="250" t="s">
        <v>204</v>
      </c>
      <c r="D39" s="241" t="s">
        <v>156</v>
      </c>
      <c r="E39" s="242">
        <v>42</v>
      </c>
      <c r="F39" s="243"/>
      <c r="G39" s="244">
        <f>ROUND(E39*F39,2)</f>
        <v>0</v>
      </c>
      <c r="H39" s="243"/>
      <c r="I39" s="244">
        <f>ROUND(E39*H39,2)</f>
        <v>0</v>
      </c>
      <c r="J39" s="243"/>
      <c r="K39" s="244">
        <f>ROUND(E39*J39,2)</f>
        <v>0</v>
      </c>
      <c r="L39" s="244">
        <v>21</v>
      </c>
      <c r="M39" s="244">
        <f>G39*(1+L39/100)</f>
        <v>0</v>
      </c>
      <c r="N39" s="242">
        <v>0</v>
      </c>
      <c r="O39" s="242">
        <f>ROUND(E39*N39,2)</f>
        <v>0</v>
      </c>
      <c r="P39" s="242">
        <v>0</v>
      </c>
      <c r="Q39" s="242">
        <f>ROUND(E39*P39,2)</f>
        <v>0</v>
      </c>
      <c r="R39" s="244"/>
      <c r="S39" s="244" t="s">
        <v>104</v>
      </c>
      <c r="T39" s="245" t="s">
        <v>104</v>
      </c>
      <c r="U39" s="230">
        <v>1.7999999999999999E-2</v>
      </c>
      <c r="V39" s="230">
        <f>ROUND(E39*U39,2)</f>
        <v>0.76</v>
      </c>
      <c r="W39" s="230"/>
      <c r="X39" s="230" t="s">
        <v>150</v>
      </c>
      <c r="Y39" s="230" t="s">
        <v>107</v>
      </c>
      <c r="Z39" s="210"/>
      <c r="AA39" s="210"/>
      <c r="AB39" s="210"/>
      <c r="AC39" s="210"/>
      <c r="AD39" s="210"/>
      <c r="AE39" s="210"/>
      <c r="AF39" s="210"/>
      <c r="AG39" s="210" t="s">
        <v>151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27"/>
      <c r="B40" s="228"/>
      <c r="C40" s="269" t="s">
        <v>205</v>
      </c>
      <c r="D40" s="260"/>
      <c r="E40" s="261">
        <v>42</v>
      </c>
      <c r="F40" s="230"/>
      <c r="G40" s="230"/>
      <c r="H40" s="230"/>
      <c r="I40" s="230"/>
      <c r="J40" s="230"/>
      <c r="K40" s="230"/>
      <c r="L40" s="230"/>
      <c r="M40" s="230"/>
      <c r="N40" s="229"/>
      <c r="O40" s="229"/>
      <c r="P40" s="229"/>
      <c r="Q40" s="229"/>
      <c r="R40" s="230"/>
      <c r="S40" s="230"/>
      <c r="T40" s="230"/>
      <c r="U40" s="230"/>
      <c r="V40" s="230"/>
      <c r="W40" s="230"/>
      <c r="X40" s="230"/>
      <c r="Y40" s="230"/>
      <c r="Z40" s="210"/>
      <c r="AA40" s="210"/>
      <c r="AB40" s="210"/>
      <c r="AC40" s="210"/>
      <c r="AD40" s="210"/>
      <c r="AE40" s="210"/>
      <c r="AF40" s="210"/>
      <c r="AG40" s="210" t="s">
        <v>153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9">
        <v>17</v>
      </c>
      <c r="B41" s="240" t="s">
        <v>206</v>
      </c>
      <c r="C41" s="250" t="s">
        <v>207</v>
      </c>
      <c r="D41" s="241" t="s">
        <v>166</v>
      </c>
      <c r="E41" s="242">
        <v>1.8</v>
      </c>
      <c r="F41" s="243"/>
      <c r="G41" s="244">
        <f>ROUND(E41*F41,2)</f>
        <v>0</v>
      </c>
      <c r="H41" s="243"/>
      <c r="I41" s="244">
        <f>ROUND(E41*H41,2)</f>
        <v>0</v>
      </c>
      <c r="J41" s="243"/>
      <c r="K41" s="244">
        <f>ROUND(E41*J41,2)</f>
        <v>0</v>
      </c>
      <c r="L41" s="244">
        <v>21</v>
      </c>
      <c r="M41" s="244">
        <f>G41*(1+L41/100)</f>
        <v>0</v>
      </c>
      <c r="N41" s="242">
        <v>0</v>
      </c>
      <c r="O41" s="242">
        <f>ROUND(E41*N41,2)</f>
        <v>0</v>
      </c>
      <c r="P41" s="242">
        <v>0</v>
      </c>
      <c r="Q41" s="242">
        <f>ROUND(E41*P41,2)</f>
        <v>0</v>
      </c>
      <c r="R41" s="244"/>
      <c r="S41" s="244" t="s">
        <v>104</v>
      </c>
      <c r="T41" s="245" t="s">
        <v>104</v>
      </c>
      <c r="U41" s="230">
        <v>3.5329999999999999</v>
      </c>
      <c r="V41" s="230">
        <f>ROUND(E41*U41,2)</f>
        <v>6.36</v>
      </c>
      <c r="W41" s="230"/>
      <c r="X41" s="230" t="s">
        <v>150</v>
      </c>
      <c r="Y41" s="230" t="s">
        <v>107</v>
      </c>
      <c r="Z41" s="210"/>
      <c r="AA41" s="210"/>
      <c r="AB41" s="210"/>
      <c r="AC41" s="210"/>
      <c r="AD41" s="210"/>
      <c r="AE41" s="210"/>
      <c r="AF41" s="210"/>
      <c r="AG41" s="210" t="s">
        <v>151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27"/>
      <c r="B42" s="228"/>
      <c r="C42" s="269" t="s">
        <v>208</v>
      </c>
      <c r="D42" s="260"/>
      <c r="E42" s="261">
        <v>1.8</v>
      </c>
      <c r="F42" s="230"/>
      <c r="G42" s="230"/>
      <c r="H42" s="230"/>
      <c r="I42" s="230"/>
      <c r="J42" s="230"/>
      <c r="K42" s="230"/>
      <c r="L42" s="230"/>
      <c r="M42" s="230"/>
      <c r="N42" s="229"/>
      <c r="O42" s="229"/>
      <c r="P42" s="229"/>
      <c r="Q42" s="229"/>
      <c r="R42" s="230"/>
      <c r="S42" s="230"/>
      <c r="T42" s="230"/>
      <c r="U42" s="230"/>
      <c r="V42" s="230"/>
      <c r="W42" s="230"/>
      <c r="X42" s="230"/>
      <c r="Y42" s="230"/>
      <c r="Z42" s="210"/>
      <c r="AA42" s="210"/>
      <c r="AB42" s="210"/>
      <c r="AC42" s="210"/>
      <c r="AD42" s="210"/>
      <c r="AE42" s="210"/>
      <c r="AF42" s="210"/>
      <c r="AG42" s="210" t="s">
        <v>153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9">
        <v>18</v>
      </c>
      <c r="B43" s="240" t="s">
        <v>209</v>
      </c>
      <c r="C43" s="250" t="s">
        <v>210</v>
      </c>
      <c r="D43" s="241" t="s">
        <v>166</v>
      </c>
      <c r="E43" s="242">
        <v>1.8</v>
      </c>
      <c r="F43" s="243"/>
      <c r="G43" s="244">
        <f>ROUND(E43*F43,2)</f>
        <v>0</v>
      </c>
      <c r="H43" s="243"/>
      <c r="I43" s="244">
        <f>ROUND(E43*H43,2)</f>
        <v>0</v>
      </c>
      <c r="J43" s="243"/>
      <c r="K43" s="244">
        <f>ROUND(E43*J43,2)</f>
        <v>0</v>
      </c>
      <c r="L43" s="244">
        <v>21</v>
      </c>
      <c r="M43" s="244">
        <f>G43*(1+L43/100)</f>
        <v>0</v>
      </c>
      <c r="N43" s="242">
        <v>0</v>
      </c>
      <c r="O43" s="242">
        <f>ROUND(E43*N43,2)</f>
        <v>0</v>
      </c>
      <c r="P43" s="242">
        <v>0</v>
      </c>
      <c r="Q43" s="242">
        <f>ROUND(E43*P43,2)</f>
        <v>0</v>
      </c>
      <c r="R43" s="244"/>
      <c r="S43" s="244" t="s">
        <v>104</v>
      </c>
      <c r="T43" s="245" t="s">
        <v>104</v>
      </c>
      <c r="U43" s="230">
        <v>1.1499999999999999</v>
      </c>
      <c r="V43" s="230">
        <f>ROUND(E43*U43,2)</f>
        <v>2.0699999999999998</v>
      </c>
      <c r="W43" s="230"/>
      <c r="X43" s="230" t="s">
        <v>150</v>
      </c>
      <c r="Y43" s="230" t="s">
        <v>107</v>
      </c>
      <c r="Z43" s="210"/>
      <c r="AA43" s="210"/>
      <c r="AB43" s="210"/>
      <c r="AC43" s="210"/>
      <c r="AD43" s="210"/>
      <c r="AE43" s="210"/>
      <c r="AF43" s="210"/>
      <c r="AG43" s="210" t="s">
        <v>151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27"/>
      <c r="B44" s="228"/>
      <c r="C44" s="269" t="s">
        <v>208</v>
      </c>
      <c r="D44" s="260"/>
      <c r="E44" s="261">
        <v>1.8</v>
      </c>
      <c r="F44" s="230"/>
      <c r="G44" s="230"/>
      <c r="H44" s="230"/>
      <c r="I44" s="230"/>
      <c r="J44" s="230"/>
      <c r="K44" s="230"/>
      <c r="L44" s="230"/>
      <c r="M44" s="230"/>
      <c r="N44" s="229"/>
      <c r="O44" s="229"/>
      <c r="P44" s="229"/>
      <c r="Q44" s="229"/>
      <c r="R44" s="230"/>
      <c r="S44" s="230"/>
      <c r="T44" s="230"/>
      <c r="U44" s="230"/>
      <c r="V44" s="230"/>
      <c r="W44" s="230"/>
      <c r="X44" s="230"/>
      <c r="Y44" s="230"/>
      <c r="Z44" s="210"/>
      <c r="AA44" s="210"/>
      <c r="AB44" s="210"/>
      <c r="AC44" s="210"/>
      <c r="AD44" s="210"/>
      <c r="AE44" s="210"/>
      <c r="AF44" s="210"/>
      <c r="AG44" s="210" t="s">
        <v>153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x14ac:dyDescent="0.2">
      <c r="A45" s="232" t="s">
        <v>99</v>
      </c>
      <c r="B45" s="233" t="s">
        <v>48</v>
      </c>
      <c r="C45" s="249" t="s">
        <v>54</v>
      </c>
      <c r="D45" s="234"/>
      <c r="E45" s="235"/>
      <c r="F45" s="236"/>
      <c r="G45" s="236">
        <f>SUMIF(AG46:AG47,"&lt;&gt;NOR",G46:G47)</f>
        <v>0</v>
      </c>
      <c r="H45" s="236"/>
      <c r="I45" s="236">
        <f>SUM(I46:I47)</f>
        <v>0</v>
      </c>
      <c r="J45" s="236"/>
      <c r="K45" s="236">
        <f>SUM(K46:K47)</f>
        <v>0</v>
      </c>
      <c r="L45" s="236"/>
      <c r="M45" s="236">
        <f>SUM(M46:M47)</f>
        <v>0</v>
      </c>
      <c r="N45" s="235"/>
      <c r="O45" s="235">
        <f>SUM(O46:O47)</f>
        <v>19.43</v>
      </c>
      <c r="P45" s="235"/>
      <c r="Q45" s="235">
        <f>SUM(Q46:Q47)</f>
        <v>0</v>
      </c>
      <c r="R45" s="236"/>
      <c r="S45" s="236"/>
      <c r="T45" s="237"/>
      <c r="U45" s="231"/>
      <c r="V45" s="231">
        <f>SUM(V46:V47)</f>
        <v>0.74</v>
      </c>
      <c r="W45" s="231"/>
      <c r="X45" s="231"/>
      <c r="Y45" s="231"/>
      <c r="AG45" t="s">
        <v>100</v>
      </c>
    </row>
    <row r="46" spans="1:60" outlineLevel="1" x14ac:dyDescent="0.2">
      <c r="A46" s="239">
        <v>19</v>
      </c>
      <c r="B46" s="240" t="s">
        <v>211</v>
      </c>
      <c r="C46" s="250" t="s">
        <v>212</v>
      </c>
      <c r="D46" s="241" t="s">
        <v>156</v>
      </c>
      <c r="E46" s="242">
        <v>32</v>
      </c>
      <c r="F46" s="243"/>
      <c r="G46" s="244">
        <f>ROUND(E46*F46,2)</f>
        <v>0</v>
      </c>
      <c r="H46" s="243"/>
      <c r="I46" s="244">
        <f>ROUND(E46*H46,2)</f>
        <v>0</v>
      </c>
      <c r="J46" s="243"/>
      <c r="K46" s="244">
        <f>ROUND(E46*J46,2)</f>
        <v>0</v>
      </c>
      <c r="L46" s="244">
        <v>21</v>
      </c>
      <c r="M46" s="244">
        <f>G46*(1+L46/100)</f>
        <v>0</v>
      </c>
      <c r="N46" s="242">
        <v>0.60721000000000003</v>
      </c>
      <c r="O46" s="242">
        <f>ROUND(E46*N46,2)</f>
        <v>19.43</v>
      </c>
      <c r="P46" s="242">
        <v>0</v>
      </c>
      <c r="Q46" s="242">
        <f>ROUND(E46*P46,2)</f>
        <v>0</v>
      </c>
      <c r="R46" s="244"/>
      <c r="S46" s="244" t="s">
        <v>104</v>
      </c>
      <c r="T46" s="245" t="s">
        <v>104</v>
      </c>
      <c r="U46" s="230">
        <v>2.3E-2</v>
      </c>
      <c r="V46" s="230">
        <f>ROUND(E46*U46,2)</f>
        <v>0.74</v>
      </c>
      <c r="W46" s="230"/>
      <c r="X46" s="230" t="s">
        <v>150</v>
      </c>
      <c r="Y46" s="230" t="s">
        <v>107</v>
      </c>
      <c r="Z46" s="210"/>
      <c r="AA46" s="210"/>
      <c r="AB46" s="210"/>
      <c r="AC46" s="210"/>
      <c r="AD46" s="210"/>
      <c r="AE46" s="210"/>
      <c r="AF46" s="210"/>
      <c r="AG46" s="210" t="s">
        <v>151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2" x14ac:dyDescent="0.2">
      <c r="A47" s="227"/>
      <c r="B47" s="228"/>
      <c r="C47" s="269" t="s">
        <v>213</v>
      </c>
      <c r="D47" s="260"/>
      <c r="E47" s="261">
        <v>32</v>
      </c>
      <c r="F47" s="230"/>
      <c r="G47" s="230"/>
      <c r="H47" s="230"/>
      <c r="I47" s="230"/>
      <c r="J47" s="230"/>
      <c r="K47" s="230"/>
      <c r="L47" s="230"/>
      <c r="M47" s="230"/>
      <c r="N47" s="229"/>
      <c r="O47" s="229"/>
      <c r="P47" s="229"/>
      <c r="Q47" s="229"/>
      <c r="R47" s="230"/>
      <c r="S47" s="230"/>
      <c r="T47" s="230"/>
      <c r="U47" s="230"/>
      <c r="V47" s="230"/>
      <c r="W47" s="230"/>
      <c r="X47" s="230"/>
      <c r="Y47" s="230"/>
      <c r="Z47" s="210"/>
      <c r="AA47" s="210"/>
      <c r="AB47" s="210"/>
      <c r="AC47" s="210"/>
      <c r="AD47" s="210"/>
      <c r="AE47" s="210"/>
      <c r="AF47" s="210"/>
      <c r="AG47" s="210" t="s">
        <v>153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232" t="s">
        <v>99</v>
      </c>
      <c r="B48" s="233" t="s">
        <v>55</v>
      </c>
      <c r="C48" s="249" t="s">
        <v>56</v>
      </c>
      <c r="D48" s="234"/>
      <c r="E48" s="235"/>
      <c r="F48" s="236"/>
      <c r="G48" s="236">
        <f>SUMIF(AG49:AG52,"&lt;&gt;NOR",G49:G52)</f>
        <v>0</v>
      </c>
      <c r="H48" s="236"/>
      <c r="I48" s="236">
        <f>SUM(I49:I52)</f>
        <v>0</v>
      </c>
      <c r="J48" s="236"/>
      <c r="K48" s="236">
        <f>SUM(K49:K52)</f>
        <v>0</v>
      </c>
      <c r="L48" s="236"/>
      <c r="M48" s="236">
        <f>SUM(M49:M52)</f>
        <v>0</v>
      </c>
      <c r="N48" s="235"/>
      <c r="O48" s="235">
        <f>SUM(O49:O52)</f>
        <v>0</v>
      </c>
      <c r="P48" s="235"/>
      <c r="Q48" s="235">
        <f>SUM(Q49:Q52)</f>
        <v>0</v>
      </c>
      <c r="R48" s="236"/>
      <c r="S48" s="236"/>
      <c r="T48" s="237"/>
      <c r="U48" s="231"/>
      <c r="V48" s="231">
        <f>SUM(V49:V52)</f>
        <v>11.08</v>
      </c>
      <c r="W48" s="231"/>
      <c r="X48" s="231"/>
      <c r="Y48" s="231"/>
      <c r="AG48" t="s">
        <v>100</v>
      </c>
    </row>
    <row r="49" spans="1:60" outlineLevel="1" x14ac:dyDescent="0.2">
      <c r="A49" s="239">
        <v>20</v>
      </c>
      <c r="B49" s="240" t="s">
        <v>214</v>
      </c>
      <c r="C49" s="250" t="s">
        <v>215</v>
      </c>
      <c r="D49" s="241" t="s">
        <v>216</v>
      </c>
      <c r="E49" s="242">
        <v>4</v>
      </c>
      <c r="F49" s="243"/>
      <c r="G49" s="244">
        <f>ROUND(E49*F49,2)</f>
        <v>0</v>
      </c>
      <c r="H49" s="243"/>
      <c r="I49" s="244">
        <f>ROUND(E49*H49,2)</f>
        <v>0</v>
      </c>
      <c r="J49" s="243"/>
      <c r="K49" s="244">
        <f>ROUND(E49*J49,2)</f>
        <v>0</v>
      </c>
      <c r="L49" s="244">
        <v>21</v>
      </c>
      <c r="M49" s="244">
        <f>G49*(1+L49/100)</f>
        <v>0</v>
      </c>
      <c r="N49" s="242">
        <v>0</v>
      </c>
      <c r="O49" s="242">
        <f>ROUND(E49*N49,2)</f>
        <v>0</v>
      </c>
      <c r="P49" s="242">
        <v>0</v>
      </c>
      <c r="Q49" s="242">
        <f>ROUND(E49*P49,2)</f>
        <v>0</v>
      </c>
      <c r="R49" s="244"/>
      <c r="S49" s="244" t="s">
        <v>135</v>
      </c>
      <c r="T49" s="245" t="s">
        <v>105</v>
      </c>
      <c r="U49" s="230">
        <v>2.77</v>
      </c>
      <c r="V49" s="230">
        <f>ROUND(E49*U49,2)</f>
        <v>11.08</v>
      </c>
      <c r="W49" s="230"/>
      <c r="X49" s="230" t="s">
        <v>150</v>
      </c>
      <c r="Y49" s="230" t="s">
        <v>107</v>
      </c>
      <c r="Z49" s="210"/>
      <c r="AA49" s="210"/>
      <c r="AB49" s="210"/>
      <c r="AC49" s="210"/>
      <c r="AD49" s="210"/>
      <c r="AE49" s="210"/>
      <c r="AF49" s="210"/>
      <c r="AG49" s="210" t="s">
        <v>151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27"/>
      <c r="B50" s="228"/>
      <c r="C50" s="269" t="s">
        <v>217</v>
      </c>
      <c r="D50" s="260"/>
      <c r="E50" s="261">
        <v>4</v>
      </c>
      <c r="F50" s="230"/>
      <c r="G50" s="230"/>
      <c r="H50" s="230"/>
      <c r="I50" s="230"/>
      <c r="J50" s="230"/>
      <c r="K50" s="230"/>
      <c r="L50" s="230"/>
      <c r="M50" s="230"/>
      <c r="N50" s="229"/>
      <c r="O50" s="229"/>
      <c r="P50" s="229"/>
      <c r="Q50" s="229"/>
      <c r="R50" s="230"/>
      <c r="S50" s="230"/>
      <c r="T50" s="230"/>
      <c r="U50" s="230"/>
      <c r="V50" s="230"/>
      <c r="W50" s="230"/>
      <c r="X50" s="230"/>
      <c r="Y50" s="230"/>
      <c r="Z50" s="210"/>
      <c r="AA50" s="210"/>
      <c r="AB50" s="210"/>
      <c r="AC50" s="210"/>
      <c r="AD50" s="210"/>
      <c r="AE50" s="210"/>
      <c r="AF50" s="210"/>
      <c r="AG50" s="210" t="s">
        <v>153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39">
        <v>21</v>
      </c>
      <c r="B51" s="240" t="s">
        <v>218</v>
      </c>
      <c r="C51" s="250" t="s">
        <v>219</v>
      </c>
      <c r="D51" s="241" t="s">
        <v>220</v>
      </c>
      <c r="E51" s="242">
        <v>4</v>
      </c>
      <c r="F51" s="243"/>
      <c r="G51" s="244">
        <f>ROUND(E51*F51,2)</f>
        <v>0</v>
      </c>
      <c r="H51" s="243"/>
      <c r="I51" s="244">
        <f>ROUND(E51*H51,2)</f>
        <v>0</v>
      </c>
      <c r="J51" s="243"/>
      <c r="K51" s="244">
        <f>ROUND(E51*J51,2)</f>
        <v>0</v>
      </c>
      <c r="L51" s="244">
        <v>21</v>
      </c>
      <c r="M51" s="244">
        <f>G51*(1+L51/100)</f>
        <v>0</v>
      </c>
      <c r="N51" s="242">
        <v>0</v>
      </c>
      <c r="O51" s="242">
        <f>ROUND(E51*N51,2)</f>
        <v>0</v>
      </c>
      <c r="P51" s="242">
        <v>0</v>
      </c>
      <c r="Q51" s="242">
        <f>ROUND(E51*P51,2)</f>
        <v>0</v>
      </c>
      <c r="R51" s="244"/>
      <c r="S51" s="244" t="s">
        <v>135</v>
      </c>
      <c r="T51" s="245" t="s">
        <v>105</v>
      </c>
      <c r="U51" s="230">
        <v>0</v>
      </c>
      <c r="V51" s="230">
        <f>ROUND(E51*U51,2)</f>
        <v>0</v>
      </c>
      <c r="W51" s="230"/>
      <c r="X51" s="230" t="s">
        <v>191</v>
      </c>
      <c r="Y51" s="230" t="s">
        <v>107</v>
      </c>
      <c r="Z51" s="210"/>
      <c r="AA51" s="210"/>
      <c r="AB51" s="210"/>
      <c r="AC51" s="210"/>
      <c r="AD51" s="210"/>
      <c r="AE51" s="210"/>
      <c r="AF51" s="210"/>
      <c r="AG51" s="210" t="s">
        <v>192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ht="33.75" outlineLevel="2" x14ac:dyDescent="0.2">
      <c r="A52" s="227"/>
      <c r="B52" s="228"/>
      <c r="C52" s="251" t="s">
        <v>221</v>
      </c>
      <c r="D52" s="246"/>
      <c r="E52" s="246"/>
      <c r="F52" s="246"/>
      <c r="G52" s="246"/>
      <c r="H52" s="230"/>
      <c r="I52" s="230"/>
      <c r="J52" s="230"/>
      <c r="K52" s="230"/>
      <c r="L52" s="230"/>
      <c r="M52" s="230"/>
      <c r="N52" s="229"/>
      <c r="O52" s="229"/>
      <c r="P52" s="229"/>
      <c r="Q52" s="229"/>
      <c r="R52" s="230"/>
      <c r="S52" s="230"/>
      <c r="T52" s="230"/>
      <c r="U52" s="230"/>
      <c r="V52" s="230"/>
      <c r="W52" s="230"/>
      <c r="X52" s="230"/>
      <c r="Y52" s="230"/>
      <c r="Z52" s="210"/>
      <c r="AA52" s="210"/>
      <c r="AB52" s="210"/>
      <c r="AC52" s="210"/>
      <c r="AD52" s="210"/>
      <c r="AE52" s="210"/>
      <c r="AF52" s="210"/>
      <c r="AG52" s="210" t="s">
        <v>110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47" t="str">
        <f>C52</f>
        <v>Podzemní kontejne.Kompaktní ocelová, žárově zinkovaná vana o objemu 3 m3. Povrchová úprava podzemních kontejnerů bude provedena antigrafitickou úpravou nadzemních skříní. Odhlučnění kontejneru pro sklo. Protivztlakové vybavení u ocelových základových skříní.</v>
      </c>
      <c r="BB52" s="210"/>
      <c r="BC52" s="210"/>
      <c r="BD52" s="210"/>
      <c r="BE52" s="210"/>
      <c r="BF52" s="210"/>
      <c r="BG52" s="210"/>
      <c r="BH52" s="210"/>
    </row>
    <row r="53" spans="1:60" x14ac:dyDescent="0.2">
      <c r="A53" s="232" t="s">
        <v>99</v>
      </c>
      <c r="B53" s="233" t="s">
        <v>57</v>
      </c>
      <c r="C53" s="249" t="s">
        <v>58</v>
      </c>
      <c r="D53" s="234"/>
      <c r="E53" s="235"/>
      <c r="F53" s="236"/>
      <c r="G53" s="236">
        <f>SUMIF(AG54:AG70,"&lt;&gt;NOR",G54:G70)</f>
        <v>0</v>
      </c>
      <c r="H53" s="236"/>
      <c r="I53" s="236">
        <f>SUM(I54:I70)</f>
        <v>0</v>
      </c>
      <c r="J53" s="236"/>
      <c r="K53" s="236">
        <f>SUM(K54:K70)</f>
        <v>0</v>
      </c>
      <c r="L53" s="236"/>
      <c r="M53" s="236">
        <f>SUM(M54:M70)</f>
        <v>0</v>
      </c>
      <c r="N53" s="235"/>
      <c r="O53" s="235">
        <f>SUM(O54:O70)</f>
        <v>30.999999999999996</v>
      </c>
      <c r="P53" s="235"/>
      <c r="Q53" s="235">
        <f>SUM(Q54:Q70)</f>
        <v>0</v>
      </c>
      <c r="R53" s="236"/>
      <c r="S53" s="236"/>
      <c r="T53" s="237"/>
      <c r="U53" s="231"/>
      <c r="V53" s="231">
        <f>SUM(V54:V70)</f>
        <v>35.11</v>
      </c>
      <c r="W53" s="231"/>
      <c r="X53" s="231"/>
      <c r="Y53" s="231"/>
      <c r="AG53" t="s">
        <v>100</v>
      </c>
    </row>
    <row r="54" spans="1:60" ht="22.5" outlineLevel="1" x14ac:dyDescent="0.2">
      <c r="A54" s="239">
        <v>22</v>
      </c>
      <c r="B54" s="240" t="s">
        <v>222</v>
      </c>
      <c r="C54" s="250" t="s">
        <v>223</v>
      </c>
      <c r="D54" s="241" t="s">
        <v>156</v>
      </c>
      <c r="E54" s="242">
        <v>15</v>
      </c>
      <c r="F54" s="243"/>
      <c r="G54" s="244">
        <f>ROUND(E54*F54,2)</f>
        <v>0</v>
      </c>
      <c r="H54" s="243"/>
      <c r="I54" s="244">
        <f>ROUND(E54*H54,2)</f>
        <v>0</v>
      </c>
      <c r="J54" s="243"/>
      <c r="K54" s="244">
        <f>ROUND(E54*J54,2)</f>
        <v>0</v>
      </c>
      <c r="L54" s="244">
        <v>21</v>
      </c>
      <c r="M54" s="244">
        <f>G54*(1+L54/100)</f>
        <v>0</v>
      </c>
      <c r="N54" s="242">
        <v>0.12715000000000001</v>
      </c>
      <c r="O54" s="242">
        <f>ROUND(E54*N54,2)</f>
        <v>1.91</v>
      </c>
      <c r="P54" s="242">
        <v>0</v>
      </c>
      <c r="Q54" s="242">
        <f>ROUND(E54*P54,2)</f>
        <v>0</v>
      </c>
      <c r="R54" s="244"/>
      <c r="S54" s="244" t="s">
        <v>104</v>
      </c>
      <c r="T54" s="245" t="s">
        <v>104</v>
      </c>
      <c r="U54" s="230">
        <v>7.1999999999999995E-2</v>
      </c>
      <c r="V54" s="230">
        <f>ROUND(E54*U54,2)</f>
        <v>1.08</v>
      </c>
      <c r="W54" s="230"/>
      <c r="X54" s="230" t="s">
        <v>150</v>
      </c>
      <c r="Y54" s="230" t="s">
        <v>107</v>
      </c>
      <c r="Z54" s="210"/>
      <c r="AA54" s="210"/>
      <c r="AB54" s="210"/>
      <c r="AC54" s="210"/>
      <c r="AD54" s="210"/>
      <c r="AE54" s="210"/>
      <c r="AF54" s="210"/>
      <c r="AG54" s="210" t="s">
        <v>151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2" x14ac:dyDescent="0.2">
      <c r="A55" s="227"/>
      <c r="B55" s="228"/>
      <c r="C55" s="269" t="s">
        <v>152</v>
      </c>
      <c r="D55" s="260"/>
      <c r="E55" s="261">
        <v>15</v>
      </c>
      <c r="F55" s="230"/>
      <c r="G55" s="230"/>
      <c r="H55" s="230"/>
      <c r="I55" s="230"/>
      <c r="J55" s="230"/>
      <c r="K55" s="230"/>
      <c r="L55" s="230"/>
      <c r="M55" s="230"/>
      <c r="N55" s="229"/>
      <c r="O55" s="229"/>
      <c r="P55" s="229"/>
      <c r="Q55" s="229"/>
      <c r="R55" s="230"/>
      <c r="S55" s="230"/>
      <c r="T55" s="230"/>
      <c r="U55" s="230"/>
      <c r="V55" s="230"/>
      <c r="W55" s="230"/>
      <c r="X55" s="230"/>
      <c r="Y55" s="230"/>
      <c r="Z55" s="210"/>
      <c r="AA55" s="210"/>
      <c r="AB55" s="210"/>
      <c r="AC55" s="210"/>
      <c r="AD55" s="210"/>
      <c r="AE55" s="210"/>
      <c r="AF55" s="210"/>
      <c r="AG55" s="210" t="s">
        <v>153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62">
        <v>23</v>
      </c>
      <c r="B56" s="263" t="s">
        <v>224</v>
      </c>
      <c r="C56" s="270" t="s">
        <v>225</v>
      </c>
      <c r="D56" s="264" t="s">
        <v>156</v>
      </c>
      <c r="E56" s="265">
        <v>15</v>
      </c>
      <c r="F56" s="266"/>
      <c r="G56" s="267">
        <f>ROUND(E56*F56,2)</f>
        <v>0</v>
      </c>
      <c r="H56" s="266"/>
      <c r="I56" s="267">
        <f>ROUND(E56*H56,2)</f>
        <v>0</v>
      </c>
      <c r="J56" s="266"/>
      <c r="K56" s="267">
        <f>ROUND(E56*J56,2)</f>
        <v>0</v>
      </c>
      <c r="L56" s="267">
        <v>21</v>
      </c>
      <c r="M56" s="267">
        <f>G56*(1+L56/100)</f>
        <v>0</v>
      </c>
      <c r="N56" s="265">
        <v>5.6100000000000004E-3</v>
      </c>
      <c r="O56" s="265">
        <f>ROUND(E56*N56,2)</f>
        <v>0.08</v>
      </c>
      <c r="P56" s="265">
        <v>0</v>
      </c>
      <c r="Q56" s="265">
        <f>ROUND(E56*P56,2)</f>
        <v>0</v>
      </c>
      <c r="R56" s="267"/>
      <c r="S56" s="267" t="s">
        <v>104</v>
      </c>
      <c r="T56" s="268" t="s">
        <v>104</v>
      </c>
      <c r="U56" s="230">
        <v>4.0000000000000001E-3</v>
      </c>
      <c r="V56" s="230">
        <f>ROUND(E56*U56,2)</f>
        <v>0.06</v>
      </c>
      <c r="W56" s="230"/>
      <c r="X56" s="230" t="s">
        <v>150</v>
      </c>
      <c r="Y56" s="230" t="s">
        <v>107</v>
      </c>
      <c r="Z56" s="210"/>
      <c r="AA56" s="210"/>
      <c r="AB56" s="210"/>
      <c r="AC56" s="210"/>
      <c r="AD56" s="210"/>
      <c r="AE56" s="210"/>
      <c r="AF56" s="210"/>
      <c r="AG56" s="210" t="s">
        <v>151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62">
        <v>24</v>
      </c>
      <c r="B57" s="263" t="s">
        <v>226</v>
      </c>
      <c r="C57" s="270" t="s">
        <v>227</v>
      </c>
      <c r="D57" s="264" t="s">
        <v>156</v>
      </c>
      <c r="E57" s="265">
        <v>15</v>
      </c>
      <c r="F57" s="266"/>
      <c r="G57" s="267">
        <f>ROUND(E57*F57,2)</f>
        <v>0</v>
      </c>
      <c r="H57" s="266"/>
      <c r="I57" s="267">
        <f>ROUND(E57*H57,2)</f>
        <v>0</v>
      </c>
      <c r="J57" s="266"/>
      <c r="K57" s="267">
        <f>ROUND(E57*J57,2)</f>
        <v>0</v>
      </c>
      <c r="L57" s="267">
        <v>21</v>
      </c>
      <c r="M57" s="267">
        <f>G57*(1+L57/100)</f>
        <v>0</v>
      </c>
      <c r="N57" s="265">
        <v>0.13188</v>
      </c>
      <c r="O57" s="265">
        <f>ROUND(E57*N57,2)</f>
        <v>1.98</v>
      </c>
      <c r="P57" s="265">
        <v>0</v>
      </c>
      <c r="Q57" s="265">
        <f>ROUND(E57*P57,2)</f>
        <v>0</v>
      </c>
      <c r="R57" s="267"/>
      <c r="S57" s="267" t="s">
        <v>104</v>
      </c>
      <c r="T57" s="268" t="s">
        <v>104</v>
      </c>
      <c r="U57" s="230">
        <v>4.9000000000000002E-2</v>
      </c>
      <c r="V57" s="230">
        <f>ROUND(E57*U57,2)</f>
        <v>0.74</v>
      </c>
      <c r="W57" s="230"/>
      <c r="X57" s="230" t="s">
        <v>150</v>
      </c>
      <c r="Y57" s="230" t="s">
        <v>107</v>
      </c>
      <c r="Z57" s="210"/>
      <c r="AA57" s="210"/>
      <c r="AB57" s="210"/>
      <c r="AC57" s="210"/>
      <c r="AD57" s="210"/>
      <c r="AE57" s="210"/>
      <c r="AF57" s="210"/>
      <c r="AG57" s="210" t="s">
        <v>151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62">
        <v>25</v>
      </c>
      <c r="B58" s="263" t="s">
        <v>228</v>
      </c>
      <c r="C58" s="270" t="s">
        <v>229</v>
      </c>
      <c r="D58" s="264" t="s">
        <v>156</v>
      </c>
      <c r="E58" s="265">
        <v>15</v>
      </c>
      <c r="F58" s="266"/>
      <c r="G58" s="267">
        <f>ROUND(E58*F58,2)</f>
        <v>0</v>
      </c>
      <c r="H58" s="266"/>
      <c r="I58" s="267">
        <f>ROUND(E58*H58,2)</f>
        <v>0</v>
      </c>
      <c r="J58" s="266"/>
      <c r="K58" s="267">
        <f>ROUND(E58*J58,2)</f>
        <v>0</v>
      </c>
      <c r="L58" s="267">
        <v>21</v>
      </c>
      <c r="M58" s="267">
        <f>G58*(1+L58/100)</f>
        <v>0</v>
      </c>
      <c r="N58" s="265">
        <v>6.5199999999999998E-3</v>
      </c>
      <c r="O58" s="265">
        <f>ROUND(E58*N58,2)</f>
        <v>0.1</v>
      </c>
      <c r="P58" s="265">
        <v>0</v>
      </c>
      <c r="Q58" s="265">
        <f>ROUND(E58*P58,2)</f>
        <v>0</v>
      </c>
      <c r="R58" s="267"/>
      <c r="S58" s="267" t="s">
        <v>104</v>
      </c>
      <c r="T58" s="268" t="s">
        <v>104</v>
      </c>
      <c r="U58" s="230">
        <v>4.0000000000000001E-3</v>
      </c>
      <c r="V58" s="230">
        <f>ROUND(E58*U58,2)</f>
        <v>0.06</v>
      </c>
      <c r="W58" s="230"/>
      <c r="X58" s="230" t="s">
        <v>150</v>
      </c>
      <c r="Y58" s="230" t="s">
        <v>107</v>
      </c>
      <c r="Z58" s="210"/>
      <c r="AA58" s="210"/>
      <c r="AB58" s="210"/>
      <c r="AC58" s="210"/>
      <c r="AD58" s="210"/>
      <c r="AE58" s="210"/>
      <c r="AF58" s="210"/>
      <c r="AG58" s="210" t="s">
        <v>151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39">
        <v>26</v>
      </c>
      <c r="B59" s="240" t="s">
        <v>230</v>
      </c>
      <c r="C59" s="250" t="s">
        <v>231</v>
      </c>
      <c r="D59" s="241" t="s">
        <v>149</v>
      </c>
      <c r="E59" s="242">
        <v>17</v>
      </c>
      <c r="F59" s="243"/>
      <c r="G59" s="244">
        <f>ROUND(E59*F59,2)</f>
        <v>0</v>
      </c>
      <c r="H59" s="243"/>
      <c r="I59" s="244">
        <f>ROUND(E59*H59,2)</f>
        <v>0</v>
      </c>
      <c r="J59" s="243"/>
      <c r="K59" s="244">
        <f>ROUND(E59*J59,2)</f>
        <v>0</v>
      </c>
      <c r="L59" s="244">
        <v>21</v>
      </c>
      <c r="M59" s="244">
        <f>G59*(1+L59/100)</f>
        <v>0</v>
      </c>
      <c r="N59" s="242">
        <v>4.3E-3</v>
      </c>
      <c r="O59" s="242">
        <f>ROUND(E59*N59,2)</f>
        <v>7.0000000000000007E-2</v>
      </c>
      <c r="P59" s="242">
        <v>0</v>
      </c>
      <c r="Q59" s="242">
        <f>ROUND(E59*P59,2)</f>
        <v>0</v>
      </c>
      <c r="R59" s="244"/>
      <c r="S59" s="244" t="s">
        <v>104</v>
      </c>
      <c r="T59" s="245" t="s">
        <v>104</v>
      </c>
      <c r="U59" s="230">
        <v>0.20799999999999999</v>
      </c>
      <c r="V59" s="230">
        <f>ROUND(E59*U59,2)</f>
        <v>3.54</v>
      </c>
      <c r="W59" s="230"/>
      <c r="X59" s="230" t="s">
        <v>150</v>
      </c>
      <c r="Y59" s="230" t="s">
        <v>107</v>
      </c>
      <c r="Z59" s="210"/>
      <c r="AA59" s="210"/>
      <c r="AB59" s="210"/>
      <c r="AC59" s="210"/>
      <c r="AD59" s="210"/>
      <c r="AE59" s="210"/>
      <c r="AF59" s="210"/>
      <c r="AG59" s="210" t="s">
        <v>151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2" x14ac:dyDescent="0.2">
      <c r="A60" s="227"/>
      <c r="B60" s="228"/>
      <c r="C60" s="269" t="s">
        <v>232</v>
      </c>
      <c r="D60" s="260"/>
      <c r="E60" s="261">
        <v>17</v>
      </c>
      <c r="F60" s="230"/>
      <c r="G60" s="230"/>
      <c r="H60" s="230"/>
      <c r="I60" s="230"/>
      <c r="J60" s="230"/>
      <c r="K60" s="230"/>
      <c r="L60" s="230"/>
      <c r="M60" s="230"/>
      <c r="N60" s="229"/>
      <c r="O60" s="229"/>
      <c r="P60" s="229"/>
      <c r="Q60" s="229"/>
      <c r="R60" s="230"/>
      <c r="S60" s="230"/>
      <c r="T60" s="230"/>
      <c r="U60" s="230"/>
      <c r="V60" s="230"/>
      <c r="W60" s="230"/>
      <c r="X60" s="230"/>
      <c r="Y60" s="230"/>
      <c r="Z60" s="210"/>
      <c r="AA60" s="210"/>
      <c r="AB60" s="210"/>
      <c r="AC60" s="210"/>
      <c r="AD60" s="210"/>
      <c r="AE60" s="210"/>
      <c r="AF60" s="210"/>
      <c r="AG60" s="210" t="s">
        <v>153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39">
        <v>27</v>
      </c>
      <c r="B61" s="240" t="s">
        <v>233</v>
      </c>
      <c r="C61" s="250" t="s">
        <v>234</v>
      </c>
      <c r="D61" s="241" t="s">
        <v>156</v>
      </c>
      <c r="E61" s="242">
        <v>45</v>
      </c>
      <c r="F61" s="243"/>
      <c r="G61" s="244">
        <f>ROUND(E61*F61,2)</f>
        <v>0</v>
      </c>
      <c r="H61" s="243"/>
      <c r="I61" s="244">
        <f>ROUND(E61*H61,2)</f>
        <v>0</v>
      </c>
      <c r="J61" s="243"/>
      <c r="K61" s="244">
        <f>ROUND(E61*J61,2)</f>
        <v>0</v>
      </c>
      <c r="L61" s="244">
        <v>21</v>
      </c>
      <c r="M61" s="244">
        <f>G61*(1+L61/100)</f>
        <v>0</v>
      </c>
      <c r="N61" s="242">
        <v>7.3899999999999993E-2</v>
      </c>
      <c r="O61" s="242">
        <f>ROUND(E61*N61,2)</f>
        <v>3.33</v>
      </c>
      <c r="P61" s="242">
        <v>0</v>
      </c>
      <c r="Q61" s="242">
        <f>ROUND(E61*P61,2)</f>
        <v>0</v>
      </c>
      <c r="R61" s="244"/>
      <c r="S61" s="244" t="s">
        <v>104</v>
      </c>
      <c r="T61" s="245" t="s">
        <v>104</v>
      </c>
      <c r="U61" s="230">
        <v>0.45200000000000001</v>
      </c>
      <c r="V61" s="230">
        <f>ROUND(E61*U61,2)</f>
        <v>20.34</v>
      </c>
      <c r="W61" s="230"/>
      <c r="X61" s="230" t="s">
        <v>150</v>
      </c>
      <c r="Y61" s="230" t="s">
        <v>107</v>
      </c>
      <c r="Z61" s="210"/>
      <c r="AA61" s="210"/>
      <c r="AB61" s="210"/>
      <c r="AC61" s="210"/>
      <c r="AD61" s="210"/>
      <c r="AE61" s="210"/>
      <c r="AF61" s="210"/>
      <c r="AG61" s="210" t="s">
        <v>151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2" x14ac:dyDescent="0.2">
      <c r="A62" s="227"/>
      <c r="B62" s="228"/>
      <c r="C62" s="269" t="s">
        <v>235</v>
      </c>
      <c r="D62" s="260"/>
      <c r="E62" s="261">
        <v>35</v>
      </c>
      <c r="F62" s="230"/>
      <c r="G62" s="230"/>
      <c r="H62" s="230"/>
      <c r="I62" s="230"/>
      <c r="J62" s="230"/>
      <c r="K62" s="230"/>
      <c r="L62" s="230"/>
      <c r="M62" s="230"/>
      <c r="N62" s="229"/>
      <c r="O62" s="229"/>
      <c r="P62" s="229"/>
      <c r="Q62" s="229"/>
      <c r="R62" s="230"/>
      <c r="S62" s="230"/>
      <c r="T62" s="230"/>
      <c r="U62" s="230"/>
      <c r="V62" s="230"/>
      <c r="W62" s="230"/>
      <c r="X62" s="230"/>
      <c r="Y62" s="230"/>
      <c r="Z62" s="210"/>
      <c r="AA62" s="210"/>
      <c r="AB62" s="210"/>
      <c r="AC62" s="210"/>
      <c r="AD62" s="210"/>
      <c r="AE62" s="210"/>
      <c r="AF62" s="210"/>
      <c r="AG62" s="210" t="s">
        <v>153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3" x14ac:dyDescent="0.2">
      <c r="A63" s="227"/>
      <c r="B63" s="228"/>
      <c r="C63" s="269" t="s">
        <v>236</v>
      </c>
      <c r="D63" s="260"/>
      <c r="E63" s="261">
        <v>10</v>
      </c>
      <c r="F63" s="230"/>
      <c r="G63" s="230"/>
      <c r="H63" s="230"/>
      <c r="I63" s="230"/>
      <c r="J63" s="230"/>
      <c r="K63" s="230"/>
      <c r="L63" s="230"/>
      <c r="M63" s="230"/>
      <c r="N63" s="229"/>
      <c r="O63" s="229"/>
      <c r="P63" s="229"/>
      <c r="Q63" s="229"/>
      <c r="R63" s="230"/>
      <c r="S63" s="230"/>
      <c r="T63" s="230"/>
      <c r="U63" s="230"/>
      <c r="V63" s="230"/>
      <c r="W63" s="230"/>
      <c r="X63" s="230"/>
      <c r="Y63" s="230"/>
      <c r="Z63" s="210"/>
      <c r="AA63" s="210"/>
      <c r="AB63" s="210"/>
      <c r="AC63" s="210"/>
      <c r="AD63" s="210"/>
      <c r="AE63" s="210"/>
      <c r="AF63" s="210"/>
      <c r="AG63" s="210" t="s">
        <v>153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39">
        <v>28</v>
      </c>
      <c r="B64" s="240" t="s">
        <v>237</v>
      </c>
      <c r="C64" s="250" t="s">
        <v>238</v>
      </c>
      <c r="D64" s="241" t="s">
        <v>156</v>
      </c>
      <c r="E64" s="242">
        <v>30.75</v>
      </c>
      <c r="F64" s="243"/>
      <c r="G64" s="244">
        <f>ROUND(E64*F64,2)</f>
        <v>0</v>
      </c>
      <c r="H64" s="243"/>
      <c r="I64" s="244">
        <f>ROUND(E64*H64,2)</f>
        <v>0</v>
      </c>
      <c r="J64" s="243"/>
      <c r="K64" s="244">
        <f>ROUND(E64*J64,2)</f>
        <v>0</v>
      </c>
      <c r="L64" s="244">
        <v>21</v>
      </c>
      <c r="M64" s="244">
        <f>G64*(1+L64/100)</f>
        <v>0</v>
      </c>
      <c r="N64" s="242">
        <v>0.129</v>
      </c>
      <c r="O64" s="242">
        <f>ROUND(E64*N64,2)</f>
        <v>3.97</v>
      </c>
      <c r="P64" s="242">
        <v>0</v>
      </c>
      <c r="Q64" s="242">
        <f>ROUND(E64*P64,2)</f>
        <v>0</v>
      </c>
      <c r="R64" s="244" t="s">
        <v>189</v>
      </c>
      <c r="S64" s="244" t="s">
        <v>104</v>
      </c>
      <c r="T64" s="245" t="s">
        <v>104</v>
      </c>
      <c r="U64" s="230">
        <v>0</v>
      </c>
      <c r="V64" s="230">
        <f>ROUND(E64*U64,2)</f>
        <v>0</v>
      </c>
      <c r="W64" s="230"/>
      <c r="X64" s="230" t="s">
        <v>191</v>
      </c>
      <c r="Y64" s="230" t="s">
        <v>107</v>
      </c>
      <c r="Z64" s="210"/>
      <c r="AA64" s="210"/>
      <c r="AB64" s="210"/>
      <c r="AC64" s="210"/>
      <c r="AD64" s="210"/>
      <c r="AE64" s="210"/>
      <c r="AF64" s="210"/>
      <c r="AG64" s="210" t="s">
        <v>192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2" x14ac:dyDescent="0.2">
      <c r="A65" s="227"/>
      <c r="B65" s="228"/>
      <c r="C65" s="269" t="s">
        <v>239</v>
      </c>
      <c r="D65" s="260"/>
      <c r="E65" s="261">
        <v>30.75</v>
      </c>
      <c r="F65" s="230"/>
      <c r="G65" s="230"/>
      <c r="H65" s="230"/>
      <c r="I65" s="230"/>
      <c r="J65" s="230"/>
      <c r="K65" s="230"/>
      <c r="L65" s="230"/>
      <c r="M65" s="230"/>
      <c r="N65" s="229"/>
      <c r="O65" s="229"/>
      <c r="P65" s="229"/>
      <c r="Q65" s="229"/>
      <c r="R65" s="230"/>
      <c r="S65" s="230"/>
      <c r="T65" s="230"/>
      <c r="U65" s="230"/>
      <c r="V65" s="230"/>
      <c r="W65" s="230"/>
      <c r="X65" s="230"/>
      <c r="Y65" s="230"/>
      <c r="Z65" s="210"/>
      <c r="AA65" s="210"/>
      <c r="AB65" s="210"/>
      <c r="AC65" s="210"/>
      <c r="AD65" s="210"/>
      <c r="AE65" s="210"/>
      <c r="AF65" s="210"/>
      <c r="AG65" s="210" t="s">
        <v>153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ht="22.5" outlineLevel="1" x14ac:dyDescent="0.2">
      <c r="A66" s="262">
        <v>29</v>
      </c>
      <c r="B66" s="263" t="s">
        <v>240</v>
      </c>
      <c r="C66" s="270" t="s">
        <v>241</v>
      </c>
      <c r="D66" s="264" t="s">
        <v>156</v>
      </c>
      <c r="E66" s="265">
        <v>6</v>
      </c>
      <c r="F66" s="266"/>
      <c r="G66" s="267">
        <f>ROUND(E66*F66,2)</f>
        <v>0</v>
      </c>
      <c r="H66" s="266"/>
      <c r="I66" s="267">
        <f>ROUND(E66*H66,2)</f>
        <v>0</v>
      </c>
      <c r="J66" s="266"/>
      <c r="K66" s="267">
        <f>ROUND(E66*J66,2)</f>
        <v>0</v>
      </c>
      <c r="L66" s="267">
        <v>21</v>
      </c>
      <c r="M66" s="267">
        <f>G66*(1+L66/100)</f>
        <v>0</v>
      </c>
      <c r="N66" s="265">
        <v>0.13150000000000001</v>
      </c>
      <c r="O66" s="265">
        <f>ROUND(E66*N66,2)</f>
        <v>0.79</v>
      </c>
      <c r="P66" s="265">
        <v>0</v>
      </c>
      <c r="Q66" s="265">
        <f>ROUND(E66*P66,2)</f>
        <v>0</v>
      </c>
      <c r="R66" s="267" t="s">
        <v>189</v>
      </c>
      <c r="S66" s="267" t="s">
        <v>104</v>
      </c>
      <c r="T66" s="268" t="s">
        <v>104</v>
      </c>
      <c r="U66" s="230">
        <v>0</v>
      </c>
      <c r="V66" s="230">
        <f>ROUND(E66*U66,2)</f>
        <v>0</v>
      </c>
      <c r="W66" s="230"/>
      <c r="X66" s="230" t="s">
        <v>191</v>
      </c>
      <c r="Y66" s="230" t="s">
        <v>107</v>
      </c>
      <c r="Z66" s="210"/>
      <c r="AA66" s="210"/>
      <c r="AB66" s="210"/>
      <c r="AC66" s="210"/>
      <c r="AD66" s="210"/>
      <c r="AE66" s="210"/>
      <c r="AF66" s="210"/>
      <c r="AG66" s="210" t="s">
        <v>192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62">
        <v>30</v>
      </c>
      <c r="B67" s="263" t="s">
        <v>242</v>
      </c>
      <c r="C67" s="270" t="s">
        <v>243</v>
      </c>
      <c r="D67" s="264" t="s">
        <v>149</v>
      </c>
      <c r="E67" s="265">
        <v>20</v>
      </c>
      <c r="F67" s="266"/>
      <c r="G67" s="267">
        <f>ROUND(E67*F67,2)</f>
        <v>0</v>
      </c>
      <c r="H67" s="266"/>
      <c r="I67" s="267">
        <f>ROUND(E67*H67,2)</f>
        <v>0</v>
      </c>
      <c r="J67" s="266"/>
      <c r="K67" s="267">
        <f>ROUND(E67*J67,2)</f>
        <v>0</v>
      </c>
      <c r="L67" s="267">
        <v>21</v>
      </c>
      <c r="M67" s="267">
        <f>G67*(1+L67/100)</f>
        <v>0</v>
      </c>
      <c r="N67" s="265">
        <v>3.3E-4</v>
      </c>
      <c r="O67" s="265">
        <f>ROUND(E67*N67,2)</f>
        <v>0.01</v>
      </c>
      <c r="P67" s="265">
        <v>0</v>
      </c>
      <c r="Q67" s="265">
        <f>ROUND(E67*P67,2)</f>
        <v>0</v>
      </c>
      <c r="R67" s="267"/>
      <c r="S67" s="267" t="s">
        <v>104</v>
      </c>
      <c r="T67" s="268" t="s">
        <v>104</v>
      </c>
      <c r="U67" s="230">
        <v>0.41</v>
      </c>
      <c r="V67" s="230">
        <f>ROUND(E67*U67,2)</f>
        <v>8.1999999999999993</v>
      </c>
      <c r="W67" s="230"/>
      <c r="X67" s="230" t="s">
        <v>150</v>
      </c>
      <c r="Y67" s="230" t="s">
        <v>107</v>
      </c>
      <c r="Z67" s="210"/>
      <c r="AA67" s="210"/>
      <c r="AB67" s="210"/>
      <c r="AC67" s="210"/>
      <c r="AD67" s="210"/>
      <c r="AE67" s="210"/>
      <c r="AF67" s="210"/>
      <c r="AG67" s="210" t="s">
        <v>151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ht="22.5" outlineLevel="1" x14ac:dyDescent="0.2">
      <c r="A68" s="239">
        <v>31</v>
      </c>
      <c r="B68" s="240" t="s">
        <v>244</v>
      </c>
      <c r="C68" s="250" t="s">
        <v>245</v>
      </c>
      <c r="D68" s="241" t="s">
        <v>156</v>
      </c>
      <c r="E68" s="242">
        <v>42</v>
      </c>
      <c r="F68" s="243"/>
      <c r="G68" s="244">
        <f>ROUND(E68*F68,2)</f>
        <v>0</v>
      </c>
      <c r="H68" s="243"/>
      <c r="I68" s="244">
        <f>ROUND(E68*H68,2)</f>
        <v>0</v>
      </c>
      <c r="J68" s="243"/>
      <c r="K68" s="244">
        <f>ROUND(E68*J68,2)</f>
        <v>0</v>
      </c>
      <c r="L68" s="244">
        <v>21</v>
      </c>
      <c r="M68" s="244">
        <f>G68*(1+L68/100)</f>
        <v>0</v>
      </c>
      <c r="N68" s="242">
        <v>0.4284</v>
      </c>
      <c r="O68" s="242">
        <f>ROUND(E68*N68,2)</f>
        <v>17.989999999999998</v>
      </c>
      <c r="P68" s="242">
        <v>0</v>
      </c>
      <c r="Q68" s="242">
        <f>ROUND(E68*P68,2)</f>
        <v>0</v>
      </c>
      <c r="R68" s="244"/>
      <c r="S68" s="244" t="s">
        <v>104</v>
      </c>
      <c r="T68" s="245" t="s">
        <v>104</v>
      </c>
      <c r="U68" s="230">
        <v>2.5999999999999999E-2</v>
      </c>
      <c r="V68" s="230">
        <f>ROUND(E68*U68,2)</f>
        <v>1.0900000000000001</v>
      </c>
      <c r="W68" s="230"/>
      <c r="X68" s="230" t="s">
        <v>150</v>
      </c>
      <c r="Y68" s="230" t="s">
        <v>107</v>
      </c>
      <c r="Z68" s="210"/>
      <c r="AA68" s="210"/>
      <c r="AB68" s="210"/>
      <c r="AC68" s="210"/>
      <c r="AD68" s="210"/>
      <c r="AE68" s="210"/>
      <c r="AF68" s="210"/>
      <c r="AG68" s="210" t="s">
        <v>151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2" x14ac:dyDescent="0.2">
      <c r="A69" s="227"/>
      <c r="B69" s="228"/>
      <c r="C69" s="269" t="s">
        <v>246</v>
      </c>
      <c r="D69" s="260"/>
      <c r="E69" s="261">
        <v>42</v>
      </c>
      <c r="F69" s="230"/>
      <c r="G69" s="230"/>
      <c r="H69" s="230"/>
      <c r="I69" s="230"/>
      <c r="J69" s="230"/>
      <c r="K69" s="230"/>
      <c r="L69" s="230"/>
      <c r="M69" s="230"/>
      <c r="N69" s="229"/>
      <c r="O69" s="229"/>
      <c r="P69" s="229"/>
      <c r="Q69" s="229"/>
      <c r="R69" s="230"/>
      <c r="S69" s="230"/>
      <c r="T69" s="230"/>
      <c r="U69" s="230"/>
      <c r="V69" s="230"/>
      <c r="W69" s="230"/>
      <c r="X69" s="230"/>
      <c r="Y69" s="230"/>
      <c r="Z69" s="210"/>
      <c r="AA69" s="210"/>
      <c r="AB69" s="210"/>
      <c r="AC69" s="210"/>
      <c r="AD69" s="210"/>
      <c r="AE69" s="210"/>
      <c r="AF69" s="210"/>
      <c r="AG69" s="210" t="s">
        <v>153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ht="22.5" outlineLevel="1" x14ac:dyDescent="0.2">
      <c r="A70" s="262">
        <v>32</v>
      </c>
      <c r="B70" s="263" t="s">
        <v>247</v>
      </c>
      <c r="C70" s="270" t="s">
        <v>248</v>
      </c>
      <c r="D70" s="264" t="s">
        <v>216</v>
      </c>
      <c r="E70" s="265">
        <v>16</v>
      </c>
      <c r="F70" s="266"/>
      <c r="G70" s="267">
        <f>ROUND(E70*F70,2)</f>
        <v>0</v>
      </c>
      <c r="H70" s="266"/>
      <c r="I70" s="267">
        <f>ROUND(E70*H70,2)</f>
        <v>0</v>
      </c>
      <c r="J70" s="266"/>
      <c r="K70" s="267">
        <f>ROUND(E70*J70,2)</f>
        <v>0</v>
      </c>
      <c r="L70" s="267">
        <v>21</v>
      </c>
      <c r="M70" s="267">
        <f>G70*(1+L70/100)</f>
        <v>0</v>
      </c>
      <c r="N70" s="265">
        <v>4.8300000000000003E-2</v>
      </c>
      <c r="O70" s="265">
        <f>ROUND(E70*N70,2)</f>
        <v>0.77</v>
      </c>
      <c r="P70" s="265">
        <v>0</v>
      </c>
      <c r="Q70" s="265">
        <f>ROUND(E70*P70,2)</f>
        <v>0</v>
      </c>
      <c r="R70" s="267" t="s">
        <v>189</v>
      </c>
      <c r="S70" s="267" t="s">
        <v>104</v>
      </c>
      <c r="T70" s="268" t="s">
        <v>104</v>
      </c>
      <c r="U70" s="230">
        <v>0</v>
      </c>
      <c r="V70" s="230">
        <f>ROUND(E70*U70,2)</f>
        <v>0</v>
      </c>
      <c r="W70" s="230"/>
      <c r="X70" s="230" t="s">
        <v>191</v>
      </c>
      <c r="Y70" s="230" t="s">
        <v>107</v>
      </c>
      <c r="Z70" s="210"/>
      <c r="AA70" s="210"/>
      <c r="AB70" s="210"/>
      <c r="AC70" s="210"/>
      <c r="AD70" s="210"/>
      <c r="AE70" s="210"/>
      <c r="AF70" s="210"/>
      <c r="AG70" s="210" t="s">
        <v>192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x14ac:dyDescent="0.2">
      <c r="A71" s="232" t="s">
        <v>99</v>
      </c>
      <c r="B71" s="233" t="s">
        <v>59</v>
      </c>
      <c r="C71" s="249" t="s">
        <v>60</v>
      </c>
      <c r="D71" s="234"/>
      <c r="E71" s="235"/>
      <c r="F71" s="236"/>
      <c r="G71" s="236">
        <f>SUMIF(AG72:AG81,"&lt;&gt;NOR",G72:G81)</f>
        <v>0</v>
      </c>
      <c r="H71" s="236"/>
      <c r="I71" s="236">
        <f>SUM(I72:I81)</f>
        <v>0</v>
      </c>
      <c r="J71" s="236"/>
      <c r="K71" s="236">
        <f>SUM(K72:K81)</f>
        <v>0</v>
      </c>
      <c r="L71" s="236"/>
      <c r="M71" s="236">
        <f>SUM(M72:M81)</f>
        <v>0</v>
      </c>
      <c r="N71" s="235"/>
      <c r="O71" s="235">
        <f>SUM(O72:O81)</f>
        <v>2.65</v>
      </c>
      <c r="P71" s="235"/>
      <c r="Q71" s="235">
        <f>SUM(Q72:Q81)</f>
        <v>0</v>
      </c>
      <c r="R71" s="236"/>
      <c r="S71" s="236"/>
      <c r="T71" s="237"/>
      <c r="U71" s="231"/>
      <c r="V71" s="231">
        <f>SUM(V72:V81)</f>
        <v>7.11</v>
      </c>
      <c r="W71" s="231"/>
      <c r="X71" s="231"/>
      <c r="Y71" s="231"/>
      <c r="AG71" t="s">
        <v>100</v>
      </c>
    </row>
    <row r="72" spans="1:60" outlineLevel="1" x14ac:dyDescent="0.2">
      <c r="A72" s="262">
        <v>33</v>
      </c>
      <c r="B72" s="263" t="s">
        <v>249</v>
      </c>
      <c r="C72" s="270" t="s">
        <v>250</v>
      </c>
      <c r="D72" s="264" t="s">
        <v>149</v>
      </c>
      <c r="E72" s="265">
        <v>17</v>
      </c>
      <c r="F72" s="266"/>
      <c r="G72" s="267">
        <f>ROUND(E72*F72,2)</f>
        <v>0</v>
      </c>
      <c r="H72" s="266"/>
      <c r="I72" s="267">
        <f>ROUND(E72*H72,2)</f>
        <v>0</v>
      </c>
      <c r="J72" s="266"/>
      <c r="K72" s="267">
        <f>ROUND(E72*J72,2)</f>
        <v>0</v>
      </c>
      <c r="L72" s="267">
        <v>21</v>
      </c>
      <c r="M72" s="267">
        <f>G72*(1+L72/100)</f>
        <v>0</v>
      </c>
      <c r="N72" s="265">
        <v>0</v>
      </c>
      <c r="O72" s="265">
        <f>ROUND(E72*N72,2)</f>
        <v>0</v>
      </c>
      <c r="P72" s="265">
        <v>0</v>
      </c>
      <c r="Q72" s="265">
        <f>ROUND(E72*P72,2)</f>
        <v>0</v>
      </c>
      <c r="R72" s="267"/>
      <c r="S72" s="267" t="s">
        <v>104</v>
      </c>
      <c r="T72" s="268" t="s">
        <v>104</v>
      </c>
      <c r="U72" s="230">
        <v>7.3999999999999996E-2</v>
      </c>
      <c r="V72" s="230">
        <f>ROUND(E72*U72,2)</f>
        <v>1.26</v>
      </c>
      <c r="W72" s="230"/>
      <c r="X72" s="230" t="s">
        <v>150</v>
      </c>
      <c r="Y72" s="230" t="s">
        <v>107</v>
      </c>
      <c r="Z72" s="210"/>
      <c r="AA72" s="210"/>
      <c r="AB72" s="210"/>
      <c r="AC72" s="210"/>
      <c r="AD72" s="210"/>
      <c r="AE72" s="210"/>
      <c r="AF72" s="210"/>
      <c r="AG72" s="210" t="s">
        <v>151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62">
        <v>34</v>
      </c>
      <c r="B73" s="263" t="s">
        <v>147</v>
      </c>
      <c r="C73" s="270" t="s">
        <v>148</v>
      </c>
      <c r="D73" s="264" t="s">
        <v>149</v>
      </c>
      <c r="E73" s="265">
        <v>17</v>
      </c>
      <c r="F73" s="266"/>
      <c r="G73" s="267">
        <f>ROUND(E73*F73,2)</f>
        <v>0</v>
      </c>
      <c r="H73" s="266"/>
      <c r="I73" s="267">
        <f>ROUND(E73*H73,2)</f>
        <v>0</v>
      </c>
      <c r="J73" s="266"/>
      <c r="K73" s="267">
        <f>ROUND(E73*J73,2)</f>
        <v>0</v>
      </c>
      <c r="L73" s="267">
        <v>21</v>
      </c>
      <c r="M73" s="267">
        <f>G73*(1+L73/100)</f>
        <v>0</v>
      </c>
      <c r="N73" s="265">
        <v>0</v>
      </c>
      <c r="O73" s="265">
        <f>ROUND(E73*N73,2)</f>
        <v>0</v>
      </c>
      <c r="P73" s="265">
        <v>0</v>
      </c>
      <c r="Q73" s="265">
        <f>ROUND(E73*P73,2)</f>
        <v>0</v>
      </c>
      <c r="R73" s="267"/>
      <c r="S73" s="267" t="s">
        <v>104</v>
      </c>
      <c r="T73" s="268" t="s">
        <v>104</v>
      </c>
      <c r="U73" s="230">
        <v>3.6999999999999998E-2</v>
      </c>
      <c r="V73" s="230">
        <f>ROUND(E73*U73,2)</f>
        <v>0.63</v>
      </c>
      <c r="W73" s="230"/>
      <c r="X73" s="230" t="s">
        <v>150</v>
      </c>
      <c r="Y73" s="230" t="s">
        <v>107</v>
      </c>
      <c r="Z73" s="210"/>
      <c r="AA73" s="210"/>
      <c r="AB73" s="210"/>
      <c r="AC73" s="210"/>
      <c r="AD73" s="210"/>
      <c r="AE73" s="210"/>
      <c r="AF73" s="210"/>
      <c r="AG73" s="210" t="s">
        <v>151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39">
        <v>35</v>
      </c>
      <c r="B74" s="240" t="s">
        <v>251</v>
      </c>
      <c r="C74" s="250" t="s">
        <v>252</v>
      </c>
      <c r="D74" s="241" t="s">
        <v>149</v>
      </c>
      <c r="E74" s="242">
        <v>14</v>
      </c>
      <c r="F74" s="243"/>
      <c r="G74" s="244">
        <f>ROUND(E74*F74,2)</f>
        <v>0</v>
      </c>
      <c r="H74" s="243"/>
      <c r="I74" s="244">
        <f>ROUND(E74*H74,2)</f>
        <v>0</v>
      </c>
      <c r="J74" s="243"/>
      <c r="K74" s="244">
        <f>ROUND(E74*J74,2)</f>
        <v>0</v>
      </c>
      <c r="L74" s="244">
        <v>21</v>
      </c>
      <c r="M74" s="244">
        <f>G74*(1+L74/100)</f>
        <v>0</v>
      </c>
      <c r="N74" s="242">
        <v>0.188</v>
      </c>
      <c r="O74" s="242">
        <f>ROUND(E74*N74,2)</f>
        <v>2.63</v>
      </c>
      <c r="P74" s="242">
        <v>0</v>
      </c>
      <c r="Q74" s="242">
        <f>ROUND(E74*P74,2)</f>
        <v>0</v>
      </c>
      <c r="R74" s="244"/>
      <c r="S74" s="244" t="s">
        <v>104</v>
      </c>
      <c r="T74" s="245" t="s">
        <v>104</v>
      </c>
      <c r="U74" s="230">
        <v>0.27200000000000002</v>
      </c>
      <c r="V74" s="230">
        <f>ROUND(E74*U74,2)</f>
        <v>3.81</v>
      </c>
      <c r="W74" s="230"/>
      <c r="X74" s="230" t="s">
        <v>150</v>
      </c>
      <c r="Y74" s="230" t="s">
        <v>107</v>
      </c>
      <c r="Z74" s="210"/>
      <c r="AA74" s="210"/>
      <c r="AB74" s="210"/>
      <c r="AC74" s="210"/>
      <c r="AD74" s="210"/>
      <c r="AE74" s="210"/>
      <c r="AF74" s="210"/>
      <c r="AG74" s="210" t="s">
        <v>151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2" x14ac:dyDescent="0.2">
      <c r="A75" s="227"/>
      <c r="B75" s="228"/>
      <c r="C75" s="269" t="s">
        <v>253</v>
      </c>
      <c r="D75" s="260"/>
      <c r="E75" s="261">
        <v>14</v>
      </c>
      <c r="F75" s="230"/>
      <c r="G75" s="230"/>
      <c r="H75" s="230"/>
      <c r="I75" s="230"/>
      <c r="J75" s="230"/>
      <c r="K75" s="230"/>
      <c r="L75" s="230"/>
      <c r="M75" s="230"/>
      <c r="N75" s="229"/>
      <c r="O75" s="229"/>
      <c r="P75" s="229"/>
      <c r="Q75" s="229"/>
      <c r="R75" s="230"/>
      <c r="S75" s="230"/>
      <c r="T75" s="230"/>
      <c r="U75" s="230"/>
      <c r="V75" s="230"/>
      <c r="W75" s="230"/>
      <c r="X75" s="230"/>
      <c r="Y75" s="230"/>
      <c r="Z75" s="210"/>
      <c r="AA75" s="210"/>
      <c r="AB75" s="210"/>
      <c r="AC75" s="210"/>
      <c r="AD75" s="210"/>
      <c r="AE75" s="210"/>
      <c r="AF75" s="210"/>
      <c r="AG75" s="210" t="s">
        <v>153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39">
        <v>36</v>
      </c>
      <c r="B76" s="240" t="s">
        <v>254</v>
      </c>
      <c r="C76" s="250" t="s">
        <v>255</v>
      </c>
      <c r="D76" s="241" t="s">
        <v>149</v>
      </c>
      <c r="E76" s="242">
        <v>6</v>
      </c>
      <c r="F76" s="243"/>
      <c r="G76" s="244">
        <f>ROUND(E76*F76,2)</f>
        <v>0</v>
      </c>
      <c r="H76" s="243"/>
      <c r="I76" s="244">
        <f>ROUND(E76*H76,2)</f>
        <v>0</v>
      </c>
      <c r="J76" s="243"/>
      <c r="K76" s="244">
        <f>ROUND(E76*J76,2)</f>
        <v>0</v>
      </c>
      <c r="L76" s="244">
        <v>21</v>
      </c>
      <c r="M76" s="244">
        <f>G76*(1+L76/100)</f>
        <v>0</v>
      </c>
      <c r="N76" s="242">
        <v>0</v>
      </c>
      <c r="O76" s="242">
        <f>ROUND(E76*N76,2)</f>
        <v>0</v>
      </c>
      <c r="P76" s="242">
        <v>0</v>
      </c>
      <c r="Q76" s="242">
        <f>ROUND(E76*P76,2)</f>
        <v>0</v>
      </c>
      <c r="R76" s="244"/>
      <c r="S76" s="244" t="s">
        <v>104</v>
      </c>
      <c r="T76" s="245" t="s">
        <v>104</v>
      </c>
      <c r="U76" s="230">
        <v>0.06</v>
      </c>
      <c r="V76" s="230">
        <f>ROUND(E76*U76,2)</f>
        <v>0.36</v>
      </c>
      <c r="W76" s="230"/>
      <c r="X76" s="230" t="s">
        <v>150</v>
      </c>
      <c r="Y76" s="230" t="s">
        <v>107</v>
      </c>
      <c r="Z76" s="210"/>
      <c r="AA76" s="210"/>
      <c r="AB76" s="210"/>
      <c r="AC76" s="210"/>
      <c r="AD76" s="210"/>
      <c r="AE76" s="210"/>
      <c r="AF76" s="210"/>
      <c r="AG76" s="210" t="s">
        <v>151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2" x14ac:dyDescent="0.2">
      <c r="A77" s="227"/>
      <c r="B77" s="228"/>
      <c r="C77" s="269" t="s">
        <v>256</v>
      </c>
      <c r="D77" s="260"/>
      <c r="E77" s="261">
        <v>6</v>
      </c>
      <c r="F77" s="230"/>
      <c r="G77" s="230"/>
      <c r="H77" s="230"/>
      <c r="I77" s="230"/>
      <c r="J77" s="230"/>
      <c r="K77" s="230"/>
      <c r="L77" s="230"/>
      <c r="M77" s="230"/>
      <c r="N77" s="229"/>
      <c r="O77" s="229"/>
      <c r="P77" s="229"/>
      <c r="Q77" s="229"/>
      <c r="R77" s="230"/>
      <c r="S77" s="230"/>
      <c r="T77" s="230"/>
      <c r="U77" s="230"/>
      <c r="V77" s="230"/>
      <c r="W77" s="230"/>
      <c r="X77" s="230"/>
      <c r="Y77" s="230"/>
      <c r="Z77" s="210"/>
      <c r="AA77" s="210"/>
      <c r="AB77" s="210"/>
      <c r="AC77" s="210"/>
      <c r="AD77" s="210"/>
      <c r="AE77" s="210"/>
      <c r="AF77" s="210"/>
      <c r="AG77" s="210" t="s">
        <v>153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39">
        <v>37</v>
      </c>
      <c r="B78" s="240" t="s">
        <v>257</v>
      </c>
      <c r="C78" s="250" t="s">
        <v>258</v>
      </c>
      <c r="D78" s="241" t="s">
        <v>149</v>
      </c>
      <c r="E78" s="242">
        <v>6</v>
      </c>
      <c r="F78" s="243"/>
      <c r="G78" s="244">
        <f>ROUND(E78*F78,2)</f>
        <v>0</v>
      </c>
      <c r="H78" s="243"/>
      <c r="I78" s="244">
        <f>ROUND(E78*H78,2)</f>
        <v>0</v>
      </c>
      <c r="J78" s="243"/>
      <c r="K78" s="244">
        <f>ROUND(E78*J78,2)</f>
        <v>0</v>
      </c>
      <c r="L78" s="244">
        <v>21</v>
      </c>
      <c r="M78" s="244">
        <f>G78*(1+L78/100)</f>
        <v>0</v>
      </c>
      <c r="N78" s="242">
        <v>0</v>
      </c>
      <c r="O78" s="242">
        <f>ROUND(E78*N78,2)</f>
        <v>0</v>
      </c>
      <c r="P78" s="242">
        <v>0</v>
      </c>
      <c r="Q78" s="242">
        <f>ROUND(E78*P78,2)</f>
        <v>0</v>
      </c>
      <c r="R78" s="244"/>
      <c r="S78" s="244" t="s">
        <v>104</v>
      </c>
      <c r="T78" s="245" t="s">
        <v>104</v>
      </c>
      <c r="U78" s="230">
        <v>0.17499999999999999</v>
      </c>
      <c r="V78" s="230">
        <f>ROUND(E78*U78,2)</f>
        <v>1.05</v>
      </c>
      <c r="W78" s="230"/>
      <c r="X78" s="230" t="s">
        <v>150</v>
      </c>
      <c r="Y78" s="230" t="s">
        <v>107</v>
      </c>
      <c r="Z78" s="210"/>
      <c r="AA78" s="210"/>
      <c r="AB78" s="210"/>
      <c r="AC78" s="210"/>
      <c r="AD78" s="210"/>
      <c r="AE78" s="210"/>
      <c r="AF78" s="210"/>
      <c r="AG78" s="210" t="s">
        <v>151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2" x14ac:dyDescent="0.2">
      <c r="A79" s="227"/>
      <c r="B79" s="228"/>
      <c r="C79" s="269" t="s">
        <v>256</v>
      </c>
      <c r="D79" s="260"/>
      <c r="E79" s="261">
        <v>6</v>
      </c>
      <c r="F79" s="230"/>
      <c r="G79" s="230"/>
      <c r="H79" s="230"/>
      <c r="I79" s="230"/>
      <c r="J79" s="230"/>
      <c r="K79" s="230"/>
      <c r="L79" s="230"/>
      <c r="M79" s="230"/>
      <c r="N79" s="229"/>
      <c r="O79" s="229"/>
      <c r="P79" s="229"/>
      <c r="Q79" s="229"/>
      <c r="R79" s="230"/>
      <c r="S79" s="230"/>
      <c r="T79" s="230"/>
      <c r="U79" s="230"/>
      <c r="V79" s="230"/>
      <c r="W79" s="230"/>
      <c r="X79" s="230"/>
      <c r="Y79" s="230"/>
      <c r="Z79" s="210"/>
      <c r="AA79" s="210"/>
      <c r="AB79" s="210"/>
      <c r="AC79" s="210"/>
      <c r="AD79" s="210"/>
      <c r="AE79" s="210"/>
      <c r="AF79" s="210"/>
      <c r="AG79" s="210" t="s">
        <v>153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39">
        <v>38</v>
      </c>
      <c r="B80" s="240" t="s">
        <v>259</v>
      </c>
      <c r="C80" s="250" t="s">
        <v>260</v>
      </c>
      <c r="D80" s="241" t="s">
        <v>149</v>
      </c>
      <c r="E80" s="242">
        <v>7.2</v>
      </c>
      <c r="F80" s="243"/>
      <c r="G80" s="244">
        <f>ROUND(E80*F80,2)</f>
        <v>0</v>
      </c>
      <c r="H80" s="243"/>
      <c r="I80" s="244">
        <f>ROUND(E80*H80,2)</f>
        <v>0</v>
      </c>
      <c r="J80" s="243"/>
      <c r="K80" s="244">
        <f>ROUND(E80*J80,2)</f>
        <v>0</v>
      </c>
      <c r="L80" s="244">
        <v>21</v>
      </c>
      <c r="M80" s="244">
        <f>G80*(1+L80/100)</f>
        <v>0</v>
      </c>
      <c r="N80" s="242">
        <v>2.3E-3</v>
      </c>
      <c r="O80" s="242">
        <f>ROUND(E80*N80,2)</f>
        <v>0.02</v>
      </c>
      <c r="P80" s="242">
        <v>0</v>
      </c>
      <c r="Q80" s="242">
        <f>ROUND(E80*P80,2)</f>
        <v>0</v>
      </c>
      <c r="R80" s="244" t="s">
        <v>189</v>
      </c>
      <c r="S80" s="244" t="s">
        <v>104</v>
      </c>
      <c r="T80" s="245" t="s">
        <v>104</v>
      </c>
      <c r="U80" s="230">
        <v>0</v>
      </c>
      <c r="V80" s="230">
        <f>ROUND(E80*U80,2)</f>
        <v>0</v>
      </c>
      <c r="W80" s="230"/>
      <c r="X80" s="230" t="s">
        <v>191</v>
      </c>
      <c r="Y80" s="230" t="s">
        <v>107</v>
      </c>
      <c r="Z80" s="210"/>
      <c r="AA80" s="210"/>
      <c r="AB80" s="210"/>
      <c r="AC80" s="210"/>
      <c r="AD80" s="210"/>
      <c r="AE80" s="210"/>
      <c r="AF80" s="210"/>
      <c r="AG80" s="210" t="s">
        <v>192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2" x14ac:dyDescent="0.2">
      <c r="A81" s="227"/>
      <c r="B81" s="228"/>
      <c r="C81" s="269" t="s">
        <v>261</v>
      </c>
      <c r="D81" s="260"/>
      <c r="E81" s="261">
        <v>7.2</v>
      </c>
      <c r="F81" s="230"/>
      <c r="G81" s="230"/>
      <c r="H81" s="230"/>
      <c r="I81" s="230"/>
      <c r="J81" s="230"/>
      <c r="K81" s="230"/>
      <c r="L81" s="230"/>
      <c r="M81" s="230"/>
      <c r="N81" s="229"/>
      <c r="O81" s="229"/>
      <c r="P81" s="229"/>
      <c r="Q81" s="229"/>
      <c r="R81" s="230"/>
      <c r="S81" s="230"/>
      <c r="T81" s="230"/>
      <c r="U81" s="230"/>
      <c r="V81" s="230"/>
      <c r="W81" s="230"/>
      <c r="X81" s="230"/>
      <c r="Y81" s="230"/>
      <c r="Z81" s="210"/>
      <c r="AA81" s="210"/>
      <c r="AB81" s="210"/>
      <c r="AC81" s="210"/>
      <c r="AD81" s="210"/>
      <c r="AE81" s="210"/>
      <c r="AF81" s="210"/>
      <c r="AG81" s="210" t="s">
        <v>153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x14ac:dyDescent="0.2">
      <c r="A82" s="232" t="s">
        <v>99</v>
      </c>
      <c r="B82" s="233" t="s">
        <v>61</v>
      </c>
      <c r="C82" s="249" t="s">
        <v>62</v>
      </c>
      <c r="D82" s="234"/>
      <c r="E82" s="235"/>
      <c r="F82" s="236"/>
      <c r="G82" s="236">
        <f>SUMIF(AG83:AG83,"&lt;&gt;NOR",G83:G83)</f>
        <v>0</v>
      </c>
      <c r="H82" s="236"/>
      <c r="I82" s="236">
        <f>SUM(I83:I83)</f>
        <v>0</v>
      </c>
      <c r="J82" s="236"/>
      <c r="K82" s="236">
        <f>SUM(K83:K83)</f>
        <v>0</v>
      </c>
      <c r="L82" s="236"/>
      <c r="M82" s="236">
        <f>SUM(M83:M83)</f>
        <v>0</v>
      </c>
      <c r="N82" s="235"/>
      <c r="O82" s="235">
        <f>SUM(O83:O83)</f>
        <v>0</v>
      </c>
      <c r="P82" s="235"/>
      <c r="Q82" s="235">
        <f>SUM(Q83:Q83)</f>
        <v>0</v>
      </c>
      <c r="R82" s="236"/>
      <c r="S82" s="236"/>
      <c r="T82" s="237"/>
      <c r="U82" s="231"/>
      <c r="V82" s="231">
        <f>SUM(V83:V83)</f>
        <v>0.72</v>
      </c>
      <c r="W82" s="231"/>
      <c r="X82" s="231"/>
      <c r="Y82" s="231"/>
      <c r="AG82" t="s">
        <v>100</v>
      </c>
    </row>
    <row r="83" spans="1:60" outlineLevel="1" x14ac:dyDescent="0.2">
      <c r="A83" s="262">
        <v>39</v>
      </c>
      <c r="B83" s="263" t="s">
        <v>262</v>
      </c>
      <c r="C83" s="270" t="s">
        <v>263</v>
      </c>
      <c r="D83" s="264" t="s">
        <v>156</v>
      </c>
      <c r="E83" s="265">
        <v>45</v>
      </c>
      <c r="F83" s="266"/>
      <c r="G83" s="267">
        <f>ROUND(E83*F83,2)</f>
        <v>0</v>
      </c>
      <c r="H83" s="266"/>
      <c r="I83" s="267">
        <f>ROUND(E83*H83,2)</f>
        <v>0</v>
      </c>
      <c r="J83" s="266"/>
      <c r="K83" s="267">
        <f>ROUND(E83*J83,2)</f>
        <v>0</v>
      </c>
      <c r="L83" s="267">
        <v>21</v>
      </c>
      <c r="M83" s="267">
        <f>G83*(1+L83/100)</f>
        <v>0</v>
      </c>
      <c r="N83" s="265">
        <v>1.0000000000000001E-5</v>
      </c>
      <c r="O83" s="265">
        <f>ROUND(E83*N83,2)</f>
        <v>0</v>
      </c>
      <c r="P83" s="265">
        <v>0</v>
      </c>
      <c r="Q83" s="265">
        <f>ROUND(E83*P83,2)</f>
        <v>0</v>
      </c>
      <c r="R83" s="267"/>
      <c r="S83" s="267" t="s">
        <v>104</v>
      </c>
      <c r="T83" s="268" t="s">
        <v>104</v>
      </c>
      <c r="U83" s="230">
        <v>1.6E-2</v>
      </c>
      <c r="V83" s="230">
        <f>ROUND(E83*U83,2)</f>
        <v>0.72</v>
      </c>
      <c r="W83" s="230"/>
      <c r="X83" s="230" t="s">
        <v>150</v>
      </c>
      <c r="Y83" s="230" t="s">
        <v>107</v>
      </c>
      <c r="Z83" s="210"/>
      <c r="AA83" s="210"/>
      <c r="AB83" s="210"/>
      <c r="AC83" s="210"/>
      <c r="AD83" s="210"/>
      <c r="AE83" s="210"/>
      <c r="AF83" s="210"/>
      <c r="AG83" s="210" t="s">
        <v>151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x14ac:dyDescent="0.2">
      <c r="A84" s="232" t="s">
        <v>99</v>
      </c>
      <c r="B84" s="233" t="s">
        <v>63</v>
      </c>
      <c r="C84" s="249" t="s">
        <v>64</v>
      </c>
      <c r="D84" s="234"/>
      <c r="E84" s="235"/>
      <c r="F84" s="236"/>
      <c r="G84" s="236">
        <f>SUMIF(AG85:AG85,"&lt;&gt;NOR",G85:G85)</f>
        <v>0</v>
      </c>
      <c r="H84" s="236"/>
      <c r="I84" s="236">
        <f>SUM(I85:I85)</f>
        <v>0</v>
      </c>
      <c r="J84" s="236"/>
      <c r="K84" s="236">
        <f>SUM(K85:K85)</f>
        <v>0</v>
      </c>
      <c r="L84" s="236"/>
      <c r="M84" s="236">
        <f>SUM(M85:M85)</f>
        <v>0</v>
      </c>
      <c r="N84" s="235"/>
      <c r="O84" s="235">
        <f>SUM(O85:O85)</f>
        <v>0</v>
      </c>
      <c r="P84" s="235"/>
      <c r="Q84" s="235">
        <f>SUM(Q85:Q85)</f>
        <v>0</v>
      </c>
      <c r="R84" s="236"/>
      <c r="S84" s="236"/>
      <c r="T84" s="237"/>
      <c r="U84" s="231"/>
      <c r="V84" s="231">
        <f>SUM(V85:V85)</f>
        <v>1.1499999999999999</v>
      </c>
      <c r="W84" s="231"/>
      <c r="X84" s="231"/>
      <c r="Y84" s="231"/>
      <c r="AG84" t="s">
        <v>100</v>
      </c>
    </row>
    <row r="85" spans="1:60" outlineLevel="1" x14ac:dyDescent="0.2">
      <c r="A85" s="262">
        <v>40</v>
      </c>
      <c r="B85" s="263" t="s">
        <v>264</v>
      </c>
      <c r="C85" s="270" t="s">
        <v>265</v>
      </c>
      <c r="D85" s="264" t="s">
        <v>156</v>
      </c>
      <c r="E85" s="265">
        <v>10</v>
      </c>
      <c r="F85" s="266"/>
      <c r="G85" s="267">
        <f>ROUND(E85*F85,2)</f>
        <v>0</v>
      </c>
      <c r="H85" s="266"/>
      <c r="I85" s="267">
        <f>ROUND(E85*H85,2)</f>
        <v>0</v>
      </c>
      <c r="J85" s="266"/>
      <c r="K85" s="267">
        <f>ROUND(E85*J85,2)</f>
        <v>0</v>
      </c>
      <c r="L85" s="267">
        <v>21</v>
      </c>
      <c r="M85" s="267">
        <f>G85*(1+L85/100)</f>
        <v>0</v>
      </c>
      <c r="N85" s="265">
        <v>0</v>
      </c>
      <c r="O85" s="265">
        <f>ROUND(E85*N85,2)</f>
        <v>0</v>
      </c>
      <c r="P85" s="265">
        <v>0</v>
      </c>
      <c r="Q85" s="265">
        <f>ROUND(E85*P85,2)</f>
        <v>0</v>
      </c>
      <c r="R85" s="267"/>
      <c r="S85" s="267" t="s">
        <v>104</v>
      </c>
      <c r="T85" s="268" t="s">
        <v>104</v>
      </c>
      <c r="U85" s="230">
        <v>0.115</v>
      </c>
      <c r="V85" s="230">
        <f>ROUND(E85*U85,2)</f>
        <v>1.1499999999999999</v>
      </c>
      <c r="W85" s="230"/>
      <c r="X85" s="230" t="s">
        <v>150</v>
      </c>
      <c r="Y85" s="230" t="s">
        <v>107</v>
      </c>
      <c r="Z85" s="210"/>
      <c r="AA85" s="210"/>
      <c r="AB85" s="210"/>
      <c r="AC85" s="210"/>
      <c r="AD85" s="210"/>
      <c r="AE85" s="210"/>
      <c r="AF85" s="210"/>
      <c r="AG85" s="210" t="s">
        <v>151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x14ac:dyDescent="0.2">
      <c r="A86" s="232" t="s">
        <v>99</v>
      </c>
      <c r="B86" s="233" t="s">
        <v>67</v>
      </c>
      <c r="C86" s="249" t="s">
        <v>68</v>
      </c>
      <c r="D86" s="234"/>
      <c r="E86" s="235"/>
      <c r="F86" s="236"/>
      <c r="G86" s="236">
        <f>SUMIF(AG87:AG96,"&lt;&gt;NOR",G87:G96)</f>
        <v>0</v>
      </c>
      <c r="H86" s="236"/>
      <c r="I86" s="236">
        <f>SUM(I87:I96)</f>
        <v>0</v>
      </c>
      <c r="J86" s="236"/>
      <c r="K86" s="236">
        <f>SUM(K87:K96)</f>
        <v>0</v>
      </c>
      <c r="L86" s="236"/>
      <c r="M86" s="236">
        <f>SUM(M87:M96)</f>
        <v>0</v>
      </c>
      <c r="N86" s="235"/>
      <c r="O86" s="235">
        <f>SUM(O87:O96)</f>
        <v>0</v>
      </c>
      <c r="P86" s="235"/>
      <c r="Q86" s="235">
        <f>SUM(Q87:Q96)</f>
        <v>0</v>
      </c>
      <c r="R86" s="236"/>
      <c r="S86" s="236"/>
      <c r="T86" s="237"/>
      <c r="U86" s="231"/>
      <c r="V86" s="231">
        <f>SUM(V87:V96)</f>
        <v>3.3</v>
      </c>
      <c r="W86" s="231"/>
      <c r="X86" s="231"/>
      <c r="Y86" s="231"/>
      <c r="AG86" t="s">
        <v>100</v>
      </c>
    </row>
    <row r="87" spans="1:60" outlineLevel="1" x14ac:dyDescent="0.2">
      <c r="A87" s="262">
        <v>41</v>
      </c>
      <c r="B87" s="263" t="s">
        <v>266</v>
      </c>
      <c r="C87" s="270" t="s">
        <v>267</v>
      </c>
      <c r="D87" s="264" t="s">
        <v>181</v>
      </c>
      <c r="E87" s="265">
        <v>28.65</v>
      </c>
      <c r="F87" s="266"/>
      <c r="G87" s="267">
        <f>ROUND(E87*F87,2)</f>
        <v>0</v>
      </c>
      <c r="H87" s="266"/>
      <c r="I87" s="267">
        <f>ROUND(E87*H87,2)</f>
        <v>0</v>
      </c>
      <c r="J87" s="266"/>
      <c r="K87" s="267">
        <f>ROUND(E87*J87,2)</f>
        <v>0</v>
      </c>
      <c r="L87" s="267">
        <v>21</v>
      </c>
      <c r="M87" s="267">
        <f>G87*(1+L87/100)</f>
        <v>0</v>
      </c>
      <c r="N87" s="265">
        <v>0</v>
      </c>
      <c r="O87" s="265">
        <f>ROUND(E87*N87,2)</f>
        <v>0</v>
      </c>
      <c r="P87" s="265">
        <v>0</v>
      </c>
      <c r="Q87" s="265">
        <f>ROUND(E87*P87,2)</f>
        <v>0</v>
      </c>
      <c r="R87" s="267"/>
      <c r="S87" s="267" t="s">
        <v>104</v>
      </c>
      <c r="T87" s="268" t="s">
        <v>104</v>
      </c>
      <c r="U87" s="230">
        <v>9.9000000000000005E-2</v>
      </c>
      <c r="V87" s="230">
        <f>ROUND(E87*U87,2)</f>
        <v>2.84</v>
      </c>
      <c r="W87" s="230"/>
      <c r="X87" s="230" t="s">
        <v>268</v>
      </c>
      <c r="Y87" s="230" t="s">
        <v>107</v>
      </c>
      <c r="Z87" s="210"/>
      <c r="AA87" s="210"/>
      <c r="AB87" s="210"/>
      <c r="AC87" s="210"/>
      <c r="AD87" s="210"/>
      <c r="AE87" s="210"/>
      <c r="AF87" s="210"/>
      <c r="AG87" s="210" t="s">
        <v>269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62">
        <v>42</v>
      </c>
      <c r="B88" s="263" t="s">
        <v>270</v>
      </c>
      <c r="C88" s="270" t="s">
        <v>271</v>
      </c>
      <c r="D88" s="264" t="s">
        <v>181</v>
      </c>
      <c r="E88" s="265">
        <v>28.65</v>
      </c>
      <c r="F88" s="266"/>
      <c r="G88" s="267">
        <f>ROUND(E88*F88,2)</f>
        <v>0</v>
      </c>
      <c r="H88" s="266"/>
      <c r="I88" s="267">
        <f>ROUND(E88*H88,2)</f>
        <v>0</v>
      </c>
      <c r="J88" s="266"/>
      <c r="K88" s="267">
        <f>ROUND(E88*J88,2)</f>
        <v>0</v>
      </c>
      <c r="L88" s="267">
        <v>21</v>
      </c>
      <c r="M88" s="267">
        <f>G88*(1+L88/100)</f>
        <v>0</v>
      </c>
      <c r="N88" s="265">
        <v>0</v>
      </c>
      <c r="O88" s="265">
        <f>ROUND(E88*N88,2)</f>
        <v>0</v>
      </c>
      <c r="P88" s="265">
        <v>0</v>
      </c>
      <c r="Q88" s="265">
        <f>ROUND(E88*P88,2)</f>
        <v>0</v>
      </c>
      <c r="R88" s="267"/>
      <c r="S88" s="267" t="s">
        <v>104</v>
      </c>
      <c r="T88" s="268" t="s">
        <v>104</v>
      </c>
      <c r="U88" s="230">
        <v>0.01</v>
      </c>
      <c r="V88" s="230">
        <f>ROUND(E88*U88,2)</f>
        <v>0.28999999999999998</v>
      </c>
      <c r="W88" s="230"/>
      <c r="X88" s="230" t="s">
        <v>268</v>
      </c>
      <c r="Y88" s="230" t="s">
        <v>107</v>
      </c>
      <c r="Z88" s="210"/>
      <c r="AA88" s="210"/>
      <c r="AB88" s="210"/>
      <c r="AC88" s="210"/>
      <c r="AD88" s="210"/>
      <c r="AE88" s="210"/>
      <c r="AF88" s="210"/>
      <c r="AG88" s="210" t="s">
        <v>269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62">
        <v>43</v>
      </c>
      <c r="B89" s="263" t="s">
        <v>272</v>
      </c>
      <c r="C89" s="270" t="s">
        <v>273</v>
      </c>
      <c r="D89" s="264" t="s">
        <v>181</v>
      </c>
      <c r="E89" s="265">
        <v>257.85000000000002</v>
      </c>
      <c r="F89" s="266"/>
      <c r="G89" s="267">
        <f>ROUND(E89*F89,2)</f>
        <v>0</v>
      </c>
      <c r="H89" s="266"/>
      <c r="I89" s="267">
        <f>ROUND(E89*H89,2)</f>
        <v>0</v>
      </c>
      <c r="J89" s="266"/>
      <c r="K89" s="267">
        <f>ROUND(E89*J89,2)</f>
        <v>0</v>
      </c>
      <c r="L89" s="267">
        <v>21</v>
      </c>
      <c r="M89" s="267">
        <f>G89*(1+L89/100)</f>
        <v>0</v>
      </c>
      <c r="N89" s="265">
        <v>0</v>
      </c>
      <c r="O89" s="265">
        <f>ROUND(E89*N89,2)</f>
        <v>0</v>
      </c>
      <c r="P89" s="265">
        <v>0</v>
      </c>
      <c r="Q89" s="265">
        <f>ROUND(E89*P89,2)</f>
        <v>0</v>
      </c>
      <c r="R89" s="267"/>
      <c r="S89" s="267" t="s">
        <v>104</v>
      </c>
      <c r="T89" s="268" t="s">
        <v>104</v>
      </c>
      <c r="U89" s="230">
        <v>0</v>
      </c>
      <c r="V89" s="230">
        <f>ROUND(E89*U89,2)</f>
        <v>0</v>
      </c>
      <c r="W89" s="230"/>
      <c r="X89" s="230" t="s">
        <v>268</v>
      </c>
      <c r="Y89" s="230" t="s">
        <v>107</v>
      </c>
      <c r="Z89" s="210"/>
      <c r="AA89" s="210"/>
      <c r="AB89" s="210"/>
      <c r="AC89" s="210"/>
      <c r="AD89" s="210"/>
      <c r="AE89" s="210"/>
      <c r="AF89" s="210"/>
      <c r="AG89" s="210" t="s">
        <v>269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62">
        <v>44</v>
      </c>
      <c r="B90" s="263" t="s">
        <v>274</v>
      </c>
      <c r="C90" s="270" t="s">
        <v>275</v>
      </c>
      <c r="D90" s="264" t="s">
        <v>181</v>
      </c>
      <c r="E90" s="265">
        <v>28.65</v>
      </c>
      <c r="F90" s="266"/>
      <c r="G90" s="267">
        <f>ROUND(E90*F90,2)</f>
        <v>0</v>
      </c>
      <c r="H90" s="266"/>
      <c r="I90" s="267">
        <f>ROUND(E90*H90,2)</f>
        <v>0</v>
      </c>
      <c r="J90" s="266"/>
      <c r="K90" s="267">
        <f>ROUND(E90*J90,2)</f>
        <v>0</v>
      </c>
      <c r="L90" s="267">
        <v>21</v>
      </c>
      <c r="M90" s="267">
        <f>G90*(1+L90/100)</f>
        <v>0</v>
      </c>
      <c r="N90" s="265">
        <v>0</v>
      </c>
      <c r="O90" s="265">
        <f>ROUND(E90*N90,2)</f>
        <v>0</v>
      </c>
      <c r="P90" s="265">
        <v>0</v>
      </c>
      <c r="Q90" s="265">
        <f>ROUND(E90*P90,2)</f>
        <v>0</v>
      </c>
      <c r="R90" s="267"/>
      <c r="S90" s="267" t="s">
        <v>104</v>
      </c>
      <c r="T90" s="268" t="s">
        <v>104</v>
      </c>
      <c r="U90" s="230">
        <v>6.0000000000000001E-3</v>
      </c>
      <c r="V90" s="230">
        <f>ROUND(E90*U90,2)</f>
        <v>0.17</v>
      </c>
      <c r="W90" s="230"/>
      <c r="X90" s="230" t="s">
        <v>268</v>
      </c>
      <c r="Y90" s="230" t="s">
        <v>107</v>
      </c>
      <c r="Z90" s="210"/>
      <c r="AA90" s="210"/>
      <c r="AB90" s="210"/>
      <c r="AC90" s="210"/>
      <c r="AD90" s="210"/>
      <c r="AE90" s="210"/>
      <c r="AF90" s="210"/>
      <c r="AG90" s="210" t="s">
        <v>269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ht="22.5" outlineLevel="1" x14ac:dyDescent="0.2">
      <c r="A91" s="239">
        <v>45</v>
      </c>
      <c r="B91" s="240" t="s">
        <v>276</v>
      </c>
      <c r="C91" s="250" t="s">
        <v>277</v>
      </c>
      <c r="D91" s="241" t="s">
        <v>181</v>
      </c>
      <c r="E91" s="242">
        <v>2.25</v>
      </c>
      <c r="F91" s="243"/>
      <c r="G91" s="244">
        <f>ROUND(E91*F91,2)</f>
        <v>0</v>
      </c>
      <c r="H91" s="243"/>
      <c r="I91" s="244">
        <f>ROUND(E91*H91,2)</f>
        <v>0</v>
      </c>
      <c r="J91" s="243"/>
      <c r="K91" s="244">
        <f>ROUND(E91*J91,2)</f>
        <v>0</v>
      </c>
      <c r="L91" s="244">
        <v>21</v>
      </c>
      <c r="M91" s="244">
        <f>G91*(1+L91/100)</f>
        <v>0</v>
      </c>
      <c r="N91" s="242">
        <v>0</v>
      </c>
      <c r="O91" s="242">
        <f>ROUND(E91*N91,2)</f>
        <v>0</v>
      </c>
      <c r="P91" s="242">
        <v>0</v>
      </c>
      <c r="Q91" s="242">
        <f>ROUND(E91*P91,2)</f>
        <v>0</v>
      </c>
      <c r="R91" s="244"/>
      <c r="S91" s="244" t="s">
        <v>104</v>
      </c>
      <c r="T91" s="245" t="s">
        <v>104</v>
      </c>
      <c r="U91" s="230">
        <v>0</v>
      </c>
      <c r="V91" s="230">
        <f>ROUND(E91*U91,2)</f>
        <v>0</v>
      </c>
      <c r="W91" s="230"/>
      <c r="X91" s="230" t="s">
        <v>150</v>
      </c>
      <c r="Y91" s="230" t="s">
        <v>107</v>
      </c>
      <c r="Z91" s="210"/>
      <c r="AA91" s="210"/>
      <c r="AB91" s="210"/>
      <c r="AC91" s="210"/>
      <c r="AD91" s="210"/>
      <c r="AE91" s="210"/>
      <c r="AF91" s="210"/>
      <c r="AG91" s="210" t="s">
        <v>151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2" x14ac:dyDescent="0.2">
      <c r="A92" s="227"/>
      <c r="B92" s="228"/>
      <c r="C92" s="269" t="s">
        <v>278</v>
      </c>
      <c r="D92" s="260"/>
      <c r="E92" s="261">
        <v>2.25</v>
      </c>
      <c r="F92" s="230"/>
      <c r="G92" s="230"/>
      <c r="H92" s="230"/>
      <c r="I92" s="230"/>
      <c r="J92" s="230"/>
      <c r="K92" s="230"/>
      <c r="L92" s="230"/>
      <c r="M92" s="230"/>
      <c r="N92" s="229"/>
      <c r="O92" s="229"/>
      <c r="P92" s="229"/>
      <c r="Q92" s="229"/>
      <c r="R92" s="230"/>
      <c r="S92" s="230"/>
      <c r="T92" s="230"/>
      <c r="U92" s="230"/>
      <c r="V92" s="230"/>
      <c r="W92" s="230"/>
      <c r="X92" s="230"/>
      <c r="Y92" s="230"/>
      <c r="Z92" s="210"/>
      <c r="AA92" s="210"/>
      <c r="AB92" s="210"/>
      <c r="AC92" s="210"/>
      <c r="AD92" s="210"/>
      <c r="AE92" s="210"/>
      <c r="AF92" s="210"/>
      <c r="AG92" s="210" t="s">
        <v>153</v>
      </c>
      <c r="AH92" s="210">
        <v>7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39">
        <v>46</v>
      </c>
      <c r="B93" s="240" t="s">
        <v>279</v>
      </c>
      <c r="C93" s="250" t="s">
        <v>280</v>
      </c>
      <c r="D93" s="241" t="s">
        <v>181</v>
      </c>
      <c r="E93" s="242">
        <v>15.4</v>
      </c>
      <c r="F93" s="243"/>
      <c r="G93" s="244">
        <f>ROUND(E93*F93,2)</f>
        <v>0</v>
      </c>
      <c r="H93" s="243"/>
      <c r="I93" s="244">
        <f>ROUND(E93*H93,2)</f>
        <v>0</v>
      </c>
      <c r="J93" s="243"/>
      <c r="K93" s="244">
        <f>ROUND(E93*J93,2)</f>
        <v>0</v>
      </c>
      <c r="L93" s="244">
        <v>21</v>
      </c>
      <c r="M93" s="244">
        <f>G93*(1+L93/100)</f>
        <v>0</v>
      </c>
      <c r="N93" s="242">
        <v>0</v>
      </c>
      <c r="O93" s="242">
        <f>ROUND(E93*N93,2)</f>
        <v>0</v>
      </c>
      <c r="P93" s="242">
        <v>0</v>
      </c>
      <c r="Q93" s="242">
        <f>ROUND(E93*P93,2)</f>
        <v>0</v>
      </c>
      <c r="R93" s="244"/>
      <c r="S93" s="244" t="s">
        <v>104</v>
      </c>
      <c r="T93" s="245" t="s">
        <v>104</v>
      </c>
      <c r="U93" s="230">
        <v>0</v>
      </c>
      <c r="V93" s="230">
        <f>ROUND(E93*U93,2)</f>
        <v>0</v>
      </c>
      <c r="W93" s="230"/>
      <c r="X93" s="230" t="s">
        <v>150</v>
      </c>
      <c r="Y93" s="230" t="s">
        <v>107</v>
      </c>
      <c r="Z93" s="210"/>
      <c r="AA93" s="210"/>
      <c r="AB93" s="210"/>
      <c r="AC93" s="210"/>
      <c r="AD93" s="210"/>
      <c r="AE93" s="210"/>
      <c r="AF93" s="210"/>
      <c r="AG93" s="210" t="s">
        <v>151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2" x14ac:dyDescent="0.2">
      <c r="A94" s="227"/>
      <c r="B94" s="228"/>
      <c r="C94" s="269" t="s">
        <v>281</v>
      </c>
      <c r="D94" s="260"/>
      <c r="E94" s="261">
        <v>15.4</v>
      </c>
      <c r="F94" s="230"/>
      <c r="G94" s="230"/>
      <c r="H94" s="230"/>
      <c r="I94" s="230"/>
      <c r="J94" s="230"/>
      <c r="K94" s="230"/>
      <c r="L94" s="230"/>
      <c r="M94" s="230"/>
      <c r="N94" s="229"/>
      <c r="O94" s="229"/>
      <c r="P94" s="229"/>
      <c r="Q94" s="229"/>
      <c r="R94" s="230"/>
      <c r="S94" s="230"/>
      <c r="T94" s="230"/>
      <c r="U94" s="230"/>
      <c r="V94" s="230"/>
      <c r="W94" s="230"/>
      <c r="X94" s="230"/>
      <c r="Y94" s="230"/>
      <c r="Z94" s="210"/>
      <c r="AA94" s="210"/>
      <c r="AB94" s="210"/>
      <c r="AC94" s="210"/>
      <c r="AD94" s="210"/>
      <c r="AE94" s="210"/>
      <c r="AF94" s="210"/>
      <c r="AG94" s="210" t="s">
        <v>153</v>
      </c>
      <c r="AH94" s="210">
        <v>7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1" x14ac:dyDescent="0.2">
      <c r="A95" s="239">
        <v>47</v>
      </c>
      <c r="B95" s="240" t="s">
        <v>282</v>
      </c>
      <c r="C95" s="250" t="s">
        <v>283</v>
      </c>
      <c r="D95" s="241" t="s">
        <v>181</v>
      </c>
      <c r="E95" s="242">
        <v>11</v>
      </c>
      <c r="F95" s="243"/>
      <c r="G95" s="244">
        <f>ROUND(E95*F95,2)</f>
        <v>0</v>
      </c>
      <c r="H95" s="243"/>
      <c r="I95" s="244">
        <f>ROUND(E95*H95,2)</f>
        <v>0</v>
      </c>
      <c r="J95" s="243"/>
      <c r="K95" s="244">
        <f>ROUND(E95*J95,2)</f>
        <v>0</v>
      </c>
      <c r="L95" s="244">
        <v>21</v>
      </c>
      <c r="M95" s="244">
        <f>G95*(1+L95/100)</f>
        <v>0</v>
      </c>
      <c r="N95" s="242">
        <v>0</v>
      </c>
      <c r="O95" s="242">
        <f>ROUND(E95*N95,2)</f>
        <v>0</v>
      </c>
      <c r="P95" s="242">
        <v>0</v>
      </c>
      <c r="Q95" s="242">
        <f>ROUND(E95*P95,2)</f>
        <v>0</v>
      </c>
      <c r="R95" s="244"/>
      <c r="S95" s="244" t="s">
        <v>104</v>
      </c>
      <c r="T95" s="245" t="s">
        <v>104</v>
      </c>
      <c r="U95" s="230">
        <v>0</v>
      </c>
      <c r="V95" s="230">
        <f>ROUND(E95*U95,2)</f>
        <v>0</v>
      </c>
      <c r="W95" s="230"/>
      <c r="X95" s="230" t="s">
        <v>150</v>
      </c>
      <c r="Y95" s="230" t="s">
        <v>107</v>
      </c>
      <c r="Z95" s="210"/>
      <c r="AA95" s="210"/>
      <c r="AB95" s="210"/>
      <c r="AC95" s="210"/>
      <c r="AD95" s="210"/>
      <c r="AE95" s="210"/>
      <c r="AF95" s="210"/>
      <c r="AG95" s="210" t="s">
        <v>151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2" x14ac:dyDescent="0.2">
      <c r="A96" s="227"/>
      <c r="B96" s="228"/>
      <c r="C96" s="269" t="s">
        <v>284</v>
      </c>
      <c r="D96" s="260"/>
      <c r="E96" s="261">
        <v>11</v>
      </c>
      <c r="F96" s="230"/>
      <c r="G96" s="230"/>
      <c r="H96" s="230"/>
      <c r="I96" s="230"/>
      <c r="J96" s="230"/>
      <c r="K96" s="230"/>
      <c r="L96" s="230"/>
      <c r="M96" s="230"/>
      <c r="N96" s="229"/>
      <c r="O96" s="229"/>
      <c r="P96" s="229"/>
      <c r="Q96" s="229"/>
      <c r="R96" s="230"/>
      <c r="S96" s="230"/>
      <c r="T96" s="230"/>
      <c r="U96" s="230"/>
      <c r="V96" s="230"/>
      <c r="W96" s="230"/>
      <c r="X96" s="230"/>
      <c r="Y96" s="230"/>
      <c r="Z96" s="210"/>
      <c r="AA96" s="210"/>
      <c r="AB96" s="210"/>
      <c r="AC96" s="210"/>
      <c r="AD96" s="210"/>
      <c r="AE96" s="210"/>
      <c r="AF96" s="210"/>
      <c r="AG96" s="210" t="s">
        <v>153</v>
      </c>
      <c r="AH96" s="210">
        <v>7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x14ac:dyDescent="0.2">
      <c r="A97" s="232" t="s">
        <v>99</v>
      </c>
      <c r="B97" s="233" t="s">
        <v>65</v>
      </c>
      <c r="C97" s="249" t="s">
        <v>66</v>
      </c>
      <c r="D97" s="234"/>
      <c r="E97" s="235"/>
      <c r="F97" s="236"/>
      <c r="G97" s="236">
        <f>SUMIF(AG98:AG100,"&lt;&gt;NOR",G98:G100)</f>
        <v>0</v>
      </c>
      <c r="H97" s="236"/>
      <c r="I97" s="236">
        <f>SUM(I98:I100)</f>
        <v>0</v>
      </c>
      <c r="J97" s="236"/>
      <c r="K97" s="236">
        <f>SUM(K98:K100)</f>
        <v>0</v>
      </c>
      <c r="L97" s="236"/>
      <c r="M97" s="236">
        <f>SUM(M98:M100)</f>
        <v>0</v>
      </c>
      <c r="N97" s="235"/>
      <c r="O97" s="235">
        <f>SUM(O98:O100)</f>
        <v>0</v>
      </c>
      <c r="P97" s="235"/>
      <c r="Q97" s="235">
        <f>SUM(Q98:Q100)</f>
        <v>0</v>
      </c>
      <c r="R97" s="236"/>
      <c r="S97" s="236"/>
      <c r="T97" s="237"/>
      <c r="U97" s="231"/>
      <c r="V97" s="231">
        <f>SUM(V98:V100)</f>
        <v>6.6099999999999994</v>
      </c>
      <c r="W97" s="231"/>
      <c r="X97" s="231"/>
      <c r="Y97" s="231"/>
      <c r="AG97" t="s">
        <v>100</v>
      </c>
    </row>
    <row r="98" spans="1:60" outlineLevel="1" x14ac:dyDescent="0.2">
      <c r="A98" s="262">
        <v>48</v>
      </c>
      <c r="B98" s="263" t="s">
        <v>285</v>
      </c>
      <c r="C98" s="270" t="s">
        <v>286</v>
      </c>
      <c r="D98" s="264" t="s">
        <v>181</v>
      </c>
      <c r="E98" s="265">
        <v>173.91</v>
      </c>
      <c r="F98" s="266"/>
      <c r="G98" s="267">
        <f>ROUND(E98*F98,2)</f>
        <v>0</v>
      </c>
      <c r="H98" s="266"/>
      <c r="I98" s="267">
        <f>ROUND(E98*H98,2)</f>
        <v>0</v>
      </c>
      <c r="J98" s="266"/>
      <c r="K98" s="267">
        <f>ROUND(E98*J98,2)</f>
        <v>0</v>
      </c>
      <c r="L98" s="267">
        <v>21</v>
      </c>
      <c r="M98" s="267">
        <f>G98*(1+L98/100)</f>
        <v>0</v>
      </c>
      <c r="N98" s="265">
        <v>0</v>
      </c>
      <c r="O98" s="265">
        <f>ROUND(E98*N98,2)</f>
        <v>0</v>
      </c>
      <c r="P98" s="265">
        <v>0</v>
      </c>
      <c r="Q98" s="265">
        <f>ROUND(E98*P98,2)</f>
        <v>0</v>
      </c>
      <c r="R98" s="267"/>
      <c r="S98" s="267" t="s">
        <v>104</v>
      </c>
      <c r="T98" s="268" t="s">
        <v>104</v>
      </c>
      <c r="U98" s="230">
        <v>0.02</v>
      </c>
      <c r="V98" s="230">
        <f>ROUND(E98*U98,2)</f>
        <v>3.48</v>
      </c>
      <c r="W98" s="230"/>
      <c r="X98" s="230" t="s">
        <v>150</v>
      </c>
      <c r="Y98" s="230" t="s">
        <v>107</v>
      </c>
      <c r="Z98" s="210"/>
      <c r="AA98" s="210"/>
      <c r="AB98" s="210"/>
      <c r="AC98" s="210"/>
      <c r="AD98" s="210"/>
      <c r="AE98" s="210"/>
      <c r="AF98" s="210"/>
      <c r="AG98" s="210" t="s">
        <v>151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62">
        <v>49</v>
      </c>
      <c r="B99" s="263" t="s">
        <v>287</v>
      </c>
      <c r="C99" s="270" t="s">
        <v>288</v>
      </c>
      <c r="D99" s="264" t="s">
        <v>181</v>
      </c>
      <c r="E99" s="265">
        <v>7.88</v>
      </c>
      <c r="F99" s="266"/>
      <c r="G99" s="267">
        <f>ROUND(E99*F99,2)</f>
        <v>0</v>
      </c>
      <c r="H99" s="266"/>
      <c r="I99" s="267">
        <f>ROUND(E99*H99,2)</f>
        <v>0</v>
      </c>
      <c r="J99" s="266"/>
      <c r="K99" s="267">
        <f>ROUND(E99*J99,2)</f>
        <v>0</v>
      </c>
      <c r="L99" s="267">
        <v>21</v>
      </c>
      <c r="M99" s="267">
        <f>G99*(1+L99/100)</f>
        <v>0</v>
      </c>
      <c r="N99" s="265">
        <v>0</v>
      </c>
      <c r="O99" s="265">
        <f>ROUND(E99*N99,2)</f>
        <v>0</v>
      </c>
      <c r="P99" s="265">
        <v>0</v>
      </c>
      <c r="Q99" s="265">
        <f>ROUND(E99*P99,2)</f>
        <v>0</v>
      </c>
      <c r="R99" s="267"/>
      <c r="S99" s="267" t="s">
        <v>104</v>
      </c>
      <c r="T99" s="268" t="s">
        <v>104</v>
      </c>
      <c r="U99" s="230">
        <v>0.39</v>
      </c>
      <c r="V99" s="230">
        <f>ROUND(E99*U99,2)</f>
        <v>3.07</v>
      </c>
      <c r="W99" s="230"/>
      <c r="X99" s="230" t="s">
        <v>150</v>
      </c>
      <c r="Y99" s="230" t="s">
        <v>107</v>
      </c>
      <c r="Z99" s="210"/>
      <c r="AA99" s="210"/>
      <c r="AB99" s="210"/>
      <c r="AC99" s="210"/>
      <c r="AD99" s="210"/>
      <c r="AE99" s="210"/>
      <c r="AF99" s="210"/>
      <c r="AG99" s="210" t="s">
        <v>151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39">
        <v>50</v>
      </c>
      <c r="B100" s="240" t="s">
        <v>289</v>
      </c>
      <c r="C100" s="250" t="s">
        <v>290</v>
      </c>
      <c r="D100" s="241" t="s">
        <v>181</v>
      </c>
      <c r="E100" s="242">
        <v>3.45</v>
      </c>
      <c r="F100" s="243"/>
      <c r="G100" s="244">
        <f>ROUND(E100*F100,2)</f>
        <v>0</v>
      </c>
      <c r="H100" s="243"/>
      <c r="I100" s="244">
        <f>ROUND(E100*H100,2)</f>
        <v>0</v>
      </c>
      <c r="J100" s="243"/>
      <c r="K100" s="244">
        <f>ROUND(E100*J100,2)</f>
        <v>0</v>
      </c>
      <c r="L100" s="244">
        <v>21</v>
      </c>
      <c r="M100" s="244">
        <f>G100*(1+L100/100)</f>
        <v>0</v>
      </c>
      <c r="N100" s="242">
        <v>0</v>
      </c>
      <c r="O100" s="242">
        <f>ROUND(E100*N100,2)</f>
        <v>0</v>
      </c>
      <c r="P100" s="242">
        <v>0</v>
      </c>
      <c r="Q100" s="242">
        <f>ROUND(E100*P100,2)</f>
        <v>0</v>
      </c>
      <c r="R100" s="244"/>
      <c r="S100" s="244" t="s">
        <v>104</v>
      </c>
      <c r="T100" s="245" t="s">
        <v>104</v>
      </c>
      <c r="U100" s="230">
        <v>1.6E-2</v>
      </c>
      <c r="V100" s="230">
        <f>ROUND(E100*U100,2)</f>
        <v>0.06</v>
      </c>
      <c r="W100" s="230"/>
      <c r="X100" s="230" t="s">
        <v>150</v>
      </c>
      <c r="Y100" s="230" t="s">
        <v>107</v>
      </c>
      <c r="Z100" s="210"/>
      <c r="AA100" s="210"/>
      <c r="AB100" s="210"/>
      <c r="AC100" s="210"/>
      <c r="AD100" s="210"/>
      <c r="AE100" s="210"/>
      <c r="AF100" s="210"/>
      <c r="AG100" s="210" t="s">
        <v>151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x14ac:dyDescent="0.2">
      <c r="A101" s="3"/>
      <c r="B101" s="4"/>
      <c r="C101" s="25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E101">
        <v>15</v>
      </c>
      <c r="AF101">
        <v>21</v>
      </c>
      <c r="AG101" t="s">
        <v>85</v>
      </c>
    </row>
    <row r="102" spans="1:60" x14ac:dyDescent="0.2">
      <c r="A102" s="213"/>
      <c r="B102" s="214" t="s">
        <v>31</v>
      </c>
      <c r="C102" s="254"/>
      <c r="D102" s="215"/>
      <c r="E102" s="216"/>
      <c r="F102" s="216"/>
      <c r="G102" s="238">
        <f>G8+G21+G28+G45+G48+G53+G71+G82+G84+G86+G97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E102">
        <f>SUMIF(L7:L100,AE101,G7:G100)</f>
        <v>0</v>
      </c>
      <c r="AF102">
        <f>SUMIF(L7:L100,AF101,G7:G100)</f>
        <v>0</v>
      </c>
      <c r="AG102" t="s">
        <v>143</v>
      </c>
    </row>
    <row r="103" spans="1:60" x14ac:dyDescent="0.2">
      <c r="A103" s="3"/>
      <c r="B103" s="4"/>
      <c r="C103" s="25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60" x14ac:dyDescent="0.2">
      <c r="A104" s="3"/>
      <c r="B104" s="4"/>
      <c r="C104" s="25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60" x14ac:dyDescent="0.2">
      <c r="A105" s="217" t="s">
        <v>144</v>
      </c>
      <c r="B105" s="217"/>
      <c r="C105" s="255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60" x14ac:dyDescent="0.2">
      <c r="A106" s="218"/>
      <c r="B106" s="219"/>
      <c r="C106" s="256"/>
      <c r="D106" s="219"/>
      <c r="E106" s="219"/>
      <c r="F106" s="219"/>
      <c r="G106" s="22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G106" t="s">
        <v>145</v>
      </c>
    </row>
    <row r="107" spans="1:60" x14ac:dyDescent="0.2">
      <c r="A107" s="221"/>
      <c r="B107" s="222"/>
      <c r="C107" s="257"/>
      <c r="D107" s="222"/>
      <c r="E107" s="222"/>
      <c r="F107" s="222"/>
      <c r="G107" s="22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60" x14ac:dyDescent="0.2">
      <c r="A108" s="221"/>
      <c r="B108" s="222"/>
      <c r="C108" s="257"/>
      <c r="D108" s="222"/>
      <c r="E108" s="222"/>
      <c r="F108" s="222"/>
      <c r="G108" s="22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60" x14ac:dyDescent="0.2">
      <c r="A109" s="221"/>
      <c r="B109" s="222"/>
      <c r="C109" s="257"/>
      <c r="D109" s="222"/>
      <c r="E109" s="222"/>
      <c r="F109" s="222"/>
      <c r="G109" s="22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60" x14ac:dyDescent="0.2">
      <c r="A110" s="224"/>
      <c r="B110" s="225"/>
      <c r="C110" s="258"/>
      <c r="D110" s="225"/>
      <c r="E110" s="225"/>
      <c r="F110" s="225"/>
      <c r="G110" s="22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60" x14ac:dyDescent="0.2">
      <c r="A111" s="3"/>
      <c r="B111" s="4"/>
      <c r="C111" s="25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60" x14ac:dyDescent="0.2">
      <c r="C112" s="259"/>
      <c r="D112" s="10"/>
      <c r="AG112" t="s">
        <v>146</v>
      </c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XBYwMifZhD/3RdHmh7K8GPROm39eFBVucJfaknndJAj5MXImNHwnzyA17zn1A64aro/v44MamKoV/atVTCKZw==" saltValue="IxlJYpVPSnpor+f00V+83g==" spinCount="100000" sheet="1" formatRows="0"/>
  <mergeCells count="8">
    <mergeCell ref="A1:G1"/>
    <mergeCell ref="C2:G2"/>
    <mergeCell ref="C3:G3"/>
    <mergeCell ref="C4:G4"/>
    <mergeCell ref="A105:C105"/>
    <mergeCell ref="A106:G110"/>
    <mergeCell ref="C30:G30"/>
    <mergeCell ref="C52:G52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1A2CC0A60474E8ED0A5A7A5EF8BDF" ma:contentTypeVersion="14" ma:contentTypeDescription="Vytvoří nový dokument" ma:contentTypeScope="" ma:versionID="cb66080b130d3d1024d03eea88f930e9">
  <xsd:schema xmlns:xsd="http://www.w3.org/2001/XMLSchema" xmlns:xs="http://www.w3.org/2001/XMLSchema" xmlns:p="http://schemas.microsoft.com/office/2006/metadata/properties" xmlns:ns2="19640856-62da-4895-b3fe-7459e5292a28" xmlns:ns3="22a55e55-cd86-4e26-8996-2e68b8032850" targetNamespace="http://schemas.microsoft.com/office/2006/metadata/properties" ma:root="true" ma:fieldsID="967b06ca19e33f3b1c487ad06303a152" ns2:_="" ns3:_="">
    <xsd:import namespace="19640856-62da-4895-b3fe-7459e5292a28"/>
    <xsd:import namespace="22a55e55-cd86-4e26-8996-2e68b8032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0856-62da-4895-b3fe-7459e5292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b1d8d9c-022b-48dc-8bf7-044cd70dc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e55-cd86-4e26-8996-2e68b80328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F244A-BE28-407E-BE38-0285C6FAA6C6}"/>
</file>

<file path=customXml/itemProps2.xml><?xml version="1.0" encoding="utf-8"?>
<ds:datastoreItem xmlns:ds="http://schemas.openxmlformats.org/officeDocument/2006/customXml" ds:itemID="{1D439144-7990-47F0-956C-E23AD19C3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1 1 Naklady</vt:lpstr>
      <vt:lpstr>2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Naklady'!Názvy_tisku</vt:lpstr>
      <vt:lpstr>'2 2 Pol'!Názvy_tisku</vt:lpstr>
      <vt:lpstr>oadresa</vt:lpstr>
      <vt:lpstr>Stavba!Objednatel</vt:lpstr>
      <vt:lpstr>Stavba!Objekt</vt:lpstr>
      <vt:lpstr>'1 1 Naklady'!Oblast_tisku</vt:lpstr>
      <vt:lpstr>'2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2019-03-19T12:27:02Z</cp:lastPrinted>
  <dcterms:created xsi:type="dcterms:W3CDTF">2009-04-08T07:15:50Z</dcterms:created>
  <dcterms:modified xsi:type="dcterms:W3CDTF">2024-01-19T18:20:07Z</dcterms:modified>
</cp:coreProperties>
</file>