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cody-\iCloudDrive\"/>
    </mc:Choice>
  </mc:AlternateContent>
  <bookViews>
    <workbookView xWindow="0" yWindow="0" windowWidth="0" windowHeight="0"/>
  </bookViews>
  <sheets>
    <sheet name="Rekapitulace stavby" sheetId="1" r:id="rId1"/>
    <sheet name="SO 101 - dopravní řešení ..." sheetId="2" r:id="rId2"/>
    <sheet name="SO 301 - zatrubnění příkopu" sheetId="3" r:id="rId3"/>
    <sheet name="SO 302 - prodloužení kana..." sheetId="4" r:id="rId4"/>
    <sheet name="SO 303 - přeložka vodovodu" sheetId="5" r:id="rId5"/>
    <sheet name="SO 401 - veřejné osvětlení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'SO 101 - dopravní řešení ...'!$C$89:$K$243</definedName>
    <definedName name="_xlnm.Print_Area" localSheetId="1">'SO 101 - dopravní řešení ...'!$C$4:$J$39,'SO 101 - dopravní řešení ...'!$C$45:$J$71,'SO 101 - dopravní řešení ...'!$C$77:$K$243</definedName>
    <definedName name="_xlnm.Print_Titles" localSheetId="1">'SO 101 - dopravní řešení ...'!$89:$89</definedName>
    <definedName name="_xlnm._FilterDatabase" localSheetId="2" hidden="1">'SO 301 - zatrubnění příkopu'!$C$90:$K$175</definedName>
    <definedName name="_xlnm.Print_Area" localSheetId="2">'SO 301 - zatrubnění příkopu'!$C$4:$J$39,'SO 301 - zatrubnění příkopu'!$C$45:$J$72,'SO 301 - zatrubnění příkopu'!$C$78:$K$175</definedName>
    <definedName name="_xlnm.Print_Titles" localSheetId="2">'SO 301 - zatrubnění příkopu'!$90:$90</definedName>
    <definedName name="_xlnm._FilterDatabase" localSheetId="3" hidden="1">'SO 302 - prodloužení kana...'!$C$88:$K$175</definedName>
    <definedName name="_xlnm.Print_Area" localSheetId="3">'SO 302 - prodloužení kana...'!$C$4:$J$39,'SO 302 - prodloužení kana...'!$C$45:$J$70,'SO 302 - prodloužení kana...'!$C$76:$K$175</definedName>
    <definedName name="_xlnm.Print_Titles" localSheetId="3">'SO 302 - prodloužení kana...'!$88:$88</definedName>
    <definedName name="_xlnm._FilterDatabase" localSheetId="4" hidden="1">'SO 303 - přeložka vodovodu'!$C$94:$K$235</definedName>
    <definedName name="_xlnm.Print_Area" localSheetId="4">'SO 303 - přeložka vodovodu'!$C$4:$J$39,'SO 303 - přeložka vodovodu'!$C$45:$J$76,'SO 303 - přeložka vodovodu'!$C$82:$K$235</definedName>
    <definedName name="_xlnm.Print_Titles" localSheetId="4">'SO 303 - přeložka vodovodu'!$94:$94</definedName>
    <definedName name="_xlnm._FilterDatabase" localSheetId="5" hidden="1">'SO 401 - veřejné osvětlení'!$C$82:$K$157</definedName>
    <definedName name="_xlnm.Print_Area" localSheetId="5">'SO 401 - veřejné osvětlení'!$C$4:$J$39,'SO 401 - veřejné osvětlení'!$C$45:$J$64,'SO 401 - veřejné osvětlení'!$C$70:$K$157</definedName>
    <definedName name="_xlnm.Print_Titles" localSheetId="5">'SO 401 - veřejné osvětlení'!$82:$82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156"/>
  <c r="BH156"/>
  <c r="BG156"/>
  <c r="BF156"/>
  <c r="T156"/>
  <c r="T155"/>
  <c r="R156"/>
  <c r="R155"/>
  <c r="P156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J80"/>
  <c r="J79"/>
  <c r="F79"/>
  <c r="F77"/>
  <c r="E75"/>
  <c r="J55"/>
  <c r="J54"/>
  <c r="F54"/>
  <c r="F52"/>
  <c r="E50"/>
  <c r="J18"/>
  <c r="E18"/>
  <c r="F55"/>
  <c r="J17"/>
  <c r="J12"/>
  <c r="J77"/>
  <c r="E7"/>
  <c r="E73"/>
  <c i="5" r="J37"/>
  <c r="J36"/>
  <c i="1" r="AY58"/>
  <c i="5" r="J35"/>
  <c i="1" r="AX58"/>
  <c i="5" r="BI234"/>
  <c r="BH234"/>
  <c r="BG234"/>
  <c r="BF234"/>
  <c r="T234"/>
  <c r="T233"/>
  <c r="R234"/>
  <c r="R233"/>
  <c r="P234"/>
  <c r="P233"/>
  <c r="BI231"/>
  <c r="BH231"/>
  <c r="BG231"/>
  <c r="BF231"/>
  <c r="T231"/>
  <c r="R231"/>
  <c r="P231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T141"/>
  <c r="R142"/>
  <c r="R141"/>
  <c r="P142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22"/>
  <c r="BH122"/>
  <c r="BG122"/>
  <c r="BF122"/>
  <c r="T122"/>
  <c r="T121"/>
  <c r="R122"/>
  <c r="R121"/>
  <c r="P122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T99"/>
  <c r="R100"/>
  <c r="R99"/>
  <c r="P100"/>
  <c r="P99"/>
  <c r="BI97"/>
  <c r="BH97"/>
  <c r="BG97"/>
  <c r="BF97"/>
  <c r="T97"/>
  <c r="T96"/>
  <c r="R97"/>
  <c r="R96"/>
  <c r="P97"/>
  <c r="P96"/>
  <c r="J92"/>
  <c r="J91"/>
  <c r="F91"/>
  <c r="F89"/>
  <c r="E87"/>
  <c r="J55"/>
  <c r="J54"/>
  <c r="F54"/>
  <c r="F52"/>
  <c r="E50"/>
  <c r="J18"/>
  <c r="E18"/>
  <c r="F55"/>
  <c r="J17"/>
  <c r="J12"/>
  <c r="J89"/>
  <c r="E7"/>
  <c r="E48"/>
  <c i="4" r="J37"/>
  <c r="J36"/>
  <c i="1" r="AY57"/>
  <c i="4" r="J35"/>
  <c i="1" r="AX57"/>
  <c i="4"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0"/>
  <c r="BH120"/>
  <c r="BG120"/>
  <c r="BF120"/>
  <c r="T120"/>
  <c r="T119"/>
  <c r="R120"/>
  <c r="R119"/>
  <c r="P120"/>
  <c r="P119"/>
  <c r="BI117"/>
  <c r="BH117"/>
  <c r="BG117"/>
  <c r="BF117"/>
  <c r="T117"/>
  <c r="T116"/>
  <c r="R117"/>
  <c r="R116"/>
  <c r="P117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7"/>
  <c r="BH107"/>
  <c r="BG107"/>
  <c r="BF107"/>
  <c r="T107"/>
  <c r="R107"/>
  <c r="P107"/>
  <c r="BI105"/>
  <c r="BH105"/>
  <c r="BG105"/>
  <c r="BF105"/>
  <c r="T105"/>
  <c r="R105"/>
  <c r="P105"/>
  <c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J86"/>
  <c r="J85"/>
  <c r="F85"/>
  <c r="F83"/>
  <c r="E81"/>
  <c r="J55"/>
  <c r="J54"/>
  <c r="F54"/>
  <c r="F52"/>
  <c r="E50"/>
  <c r="J18"/>
  <c r="E18"/>
  <c r="F86"/>
  <c r="J17"/>
  <c r="J12"/>
  <c r="J83"/>
  <c r="E7"/>
  <c r="E48"/>
  <c i="3" r="J37"/>
  <c r="J36"/>
  <c i="1" r="AY56"/>
  <c i="3" r="J35"/>
  <c i="1" r="AX56"/>
  <c i="3"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T120"/>
  <c r="R121"/>
  <c r="R120"/>
  <c r="P121"/>
  <c r="P120"/>
  <c r="BI118"/>
  <c r="BH118"/>
  <c r="BG118"/>
  <c r="BF118"/>
  <c r="T118"/>
  <c r="T117"/>
  <c r="R118"/>
  <c r="R117"/>
  <c r="P118"/>
  <c r="P117"/>
  <c r="BI115"/>
  <c r="BH115"/>
  <c r="BG115"/>
  <c r="BF115"/>
  <c r="T115"/>
  <c r="T114"/>
  <c r="R115"/>
  <c r="R114"/>
  <c r="P115"/>
  <c r="P114"/>
  <c r="BI112"/>
  <c r="BH112"/>
  <c r="BG112"/>
  <c r="BF112"/>
  <c r="T112"/>
  <c r="R112"/>
  <c r="P112"/>
  <c r="BI110"/>
  <c r="BH110"/>
  <c r="BG110"/>
  <c r="BF110"/>
  <c r="T110"/>
  <c r="R110"/>
  <c r="P110"/>
  <c r="BI107"/>
  <c r="BH107"/>
  <c r="BG107"/>
  <c r="BF107"/>
  <c r="T107"/>
  <c r="T106"/>
  <c r="R107"/>
  <c r="R106"/>
  <c r="P107"/>
  <c r="P106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J88"/>
  <c r="J87"/>
  <c r="F87"/>
  <c r="F85"/>
  <c r="E83"/>
  <c r="J55"/>
  <c r="J54"/>
  <c r="F54"/>
  <c r="F52"/>
  <c r="E50"/>
  <c r="J18"/>
  <c r="E18"/>
  <c r="F55"/>
  <c r="J17"/>
  <c r="J12"/>
  <c r="J85"/>
  <c r="E7"/>
  <c r="E81"/>
  <c i="1" r="AY55"/>
  <c i="2" r="J37"/>
  <c r="J36"/>
  <c r="J35"/>
  <c i="1" r="AX55"/>
  <c i="2"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7"/>
  <c r="BH227"/>
  <c r="BG227"/>
  <c r="BF227"/>
  <c r="T227"/>
  <c r="T226"/>
  <c r="R227"/>
  <c r="R226"/>
  <c r="P227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55"/>
  <c r="J17"/>
  <c r="J12"/>
  <c r="J84"/>
  <c r="E7"/>
  <c r="E80"/>
  <c i="1" r="L50"/>
  <c r="AM50"/>
  <c r="AM49"/>
  <c r="L49"/>
  <c r="AM47"/>
  <c r="L47"/>
  <c r="L45"/>
  <c r="L44"/>
  <c i="2" r="J184"/>
  <c r="BK113"/>
  <c i="3" r="BK150"/>
  <c i="4" r="BK140"/>
  <c i="5" r="J100"/>
  <c r="J212"/>
  <c r="BK125"/>
  <c i="6" r="J91"/>
  <c i="2" r="J215"/>
  <c r="J195"/>
  <c r="J125"/>
  <c i="3" r="J97"/>
  <c r="BK121"/>
  <c i="4" r="J174"/>
  <c i="5" r="BK226"/>
  <c r="BK204"/>
  <c r="J103"/>
  <c i="6" r="BK89"/>
  <c i="2" r="J213"/>
  <c r="BK197"/>
  <c r="BK195"/>
  <c i="3" r="J172"/>
  <c i="4" r="J155"/>
  <c r="BK107"/>
  <c i="5" r="J222"/>
  <c r="BK109"/>
  <c i="6" r="BK105"/>
  <c i="2" r="BK222"/>
  <c r="BK93"/>
  <c i="3" r="J139"/>
  <c i="4" r="J161"/>
  <c r="BK102"/>
  <c i="5" r="J130"/>
  <c r="J147"/>
  <c i="6" r="BK132"/>
  <c i="2" r="BK136"/>
  <c i="3" r="J131"/>
  <c i="4" r="J129"/>
  <c i="5" r="BK234"/>
  <c r="BK105"/>
  <c i="6" r="BK124"/>
  <c i="2" r="BK240"/>
  <c r="J159"/>
  <c r="BK209"/>
  <c i="3" r="BK152"/>
  <c i="4" r="BK172"/>
  <c r="BK159"/>
  <c i="5" r="J183"/>
  <c r="BK214"/>
  <c i="6" r="J136"/>
  <c i="2" r="BK224"/>
  <c r="BK188"/>
  <c r="BK147"/>
  <c r="BK182"/>
  <c i="3" r="BK118"/>
  <c r="J143"/>
  <c i="5" r="BK220"/>
  <c r="BK122"/>
  <c i="6" r="J153"/>
  <c i="2" r="J176"/>
  <c r="BK163"/>
  <c r="BK172"/>
  <c i="3" r="J118"/>
  <c i="4" r="J135"/>
  <c i="5" r="J125"/>
  <c r="J198"/>
  <c i="6" r="J93"/>
  <c i="2" r="BK233"/>
  <c r="BK178"/>
  <c r="BK176"/>
  <c i="3" r="J167"/>
  <c i="4" r="BK167"/>
  <c i="5" r="BK216"/>
  <c r="J119"/>
  <c i="6" r="BK117"/>
  <c r="J149"/>
  <c i="2" r="BK99"/>
  <c r="BK95"/>
  <c r="J182"/>
  <c i="3" r="J152"/>
  <c i="4" r="J123"/>
  <c i="5" r="J145"/>
  <c r="BK169"/>
  <c i="6" r="BK103"/>
  <c r="BK130"/>
  <c i="2" r="BK117"/>
  <c r="BK119"/>
  <c r="J105"/>
  <c i="3" r="J145"/>
  <c i="4" r="J120"/>
  <c r="BK97"/>
  <c i="5" r="J157"/>
  <c i="6" r="BK115"/>
  <c i="3" r="BK135"/>
  <c r="J104"/>
  <c i="4" r="BK93"/>
  <c i="5" r="BK218"/>
  <c r="J132"/>
  <c i="6" r="J107"/>
  <c i="2" r="J131"/>
  <c r="BK125"/>
  <c r="BK131"/>
  <c i="3" r="J128"/>
  <c i="4" r="J110"/>
  <c i="5" r="BK173"/>
  <c r="BK157"/>
  <c r="J204"/>
  <c i="6" r="BK95"/>
  <c i="2" r="J119"/>
  <c r="J121"/>
  <c r="BK170"/>
  <c i="3" r="BK102"/>
  <c r="J161"/>
  <c i="4" r="BK174"/>
  <c r="J137"/>
  <c i="5" r="J150"/>
  <c i="6" r="J128"/>
  <c r="J146"/>
  <c i="2" r="BK235"/>
  <c r="BK203"/>
  <c r="J188"/>
  <c i="3" r="BK163"/>
  <c r="BK97"/>
  <c i="4" r="BK110"/>
  <c i="5" r="BK212"/>
  <c r="J142"/>
  <c i="6" r="BK142"/>
  <c r="BK107"/>
  <c i="2" r="J161"/>
  <c r="J129"/>
  <c r="BK199"/>
  <c i="3" r="BK115"/>
  <c i="4" r="J133"/>
  <c r="BK100"/>
  <c i="5" r="BK103"/>
  <c i="6" r="J113"/>
  <c i="2" r="J240"/>
  <c r="BK205"/>
  <c r="BK143"/>
  <c r="J93"/>
  <c i="3" r="BK165"/>
  <c r="J95"/>
  <c i="4" r="J165"/>
  <c i="5" r="BK189"/>
  <c r="J117"/>
  <c i="6" r="BK111"/>
  <c r="J95"/>
  <c i="2" r="J218"/>
  <c r="BK184"/>
  <c r="J174"/>
  <c i="3" r="J121"/>
  <c i="4" r="BK144"/>
  <c r="J102"/>
  <c i="5" r="BK181"/>
  <c r="J175"/>
  <c r="J196"/>
  <c i="2" r="J186"/>
  <c i="3" r="J148"/>
  <c i="4" r="J114"/>
  <c r="J91"/>
  <c i="5" r="J224"/>
  <c r="BK111"/>
  <c i="6" r="BK146"/>
  <c i="2" r="J227"/>
  <c i="1" r="AS54"/>
  <c i="3" r="J124"/>
  <c i="4" r="J172"/>
  <c r="BK127"/>
  <c i="5" r="BK152"/>
  <c r="BK145"/>
  <c i="6" r="J156"/>
  <c r="J126"/>
  <c i="2" r="BK207"/>
  <c r="BK123"/>
  <c i="3" r="J169"/>
  <c i="4" r="J169"/>
  <c r="BK169"/>
  <c i="5" r="BK200"/>
  <c r="BK210"/>
  <c i="6" r="J120"/>
  <c r="J109"/>
  <c i="2" r="BK115"/>
  <c r="J115"/>
  <c i="3" r="J133"/>
  <c i="4" r="BK125"/>
  <c r="J125"/>
  <c i="5" r="BK206"/>
  <c r="J135"/>
  <c i="6" r="J138"/>
  <c i="2" r="J224"/>
  <c r="J134"/>
  <c r="J95"/>
  <c r="J136"/>
  <c i="3" r="BK167"/>
  <c i="4" r="BK150"/>
  <c i="5" r="J189"/>
  <c r="BK164"/>
  <c r="J187"/>
  <c i="6" r="J115"/>
  <c i="2" r="J222"/>
  <c r="J207"/>
  <c r="J113"/>
  <c r="BK138"/>
  <c i="3" r="J137"/>
  <c i="4" r="BK155"/>
  <c i="5" r="BK159"/>
  <c r="BK208"/>
  <c i="6" r="BK151"/>
  <c i="2" r="BK109"/>
  <c r="BK167"/>
  <c r="BK127"/>
  <c i="3" r="BK161"/>
  <c r="J174"/>
  <c i="5" r="J185"/>
  <c r="J206"/>
  <c r="J208"/>
  <c i="6" r="BK153"/>
  <c i="3" r="BK148"/>
  <c i="4" r="J148"/>
  <c i="5" r="BK147"/>
  <c r="BK187"/>
  <c r="BK150"/>
  <c i="6" r="J85"/>
  <c i="2" r="BK121"/>
  <c r="BK111"/>
  <c i="3" r="J165"/>
  <c r="BK172"/>
  <c i="4" r="J150"/>
  <c r="J105"/>
  <c i="5" r="J192"/>
  <c r="J181"/>
  <c r="J109"/>
  <c i="6" r="BK122"/>
  <c i="2" r="BK238"/>
  <c r="BK157"/>
  <c r="J201"/>
  <c i="4" r="BK157"/>
  <c r="BK165"/>
  <c i="5" r="J162"/>
  <c r="J226"/>
  <c r="BK130"/>
  <c i="6" r="BK144"/>
  <c i="2" r="BK220"/>
  <c r="BK140"/>
  <c r="J170"/>
  <c i="3" r="BK107"/>
  <c i="4" r="J146"/>
  <c r="J93"/>
  <c i="5" r="J139"/>
  <c i="6" r="J101"/>
  <c r="J130"/>
  <c i="2" r="BK215"/>
  <c r="J107"/>
  <c i="3" r="J150"/>
  <c i="4" r="J153"/>
  <c i="5" r="BK192"/>
  <c r="BK100"/>
  <c i="6" r="BK87"/>
  <c i="2" r="J138"/>
  <c r="BK134"/>
  <c r="BK155"/>
  <c i="3" r="J93"/>
  <c i="4" r="J97"/>
  <c i="5" r="BK202"/>
  <c r="BK135"/>
  <c i="6" r="BK126"/>
  <c i="2" r="J231"/>
  <c r="J211"/>
  <c r="J203"/>
  <c i="3" r="BK128"/>
  <c i="4" r="BK120"/>
  <c i="5" r="BK224"/>
  <c r="BK119"/>
  <c r="BK113"/>
  <c i="6" r="J89"/>
  <c i="3" r="J126"/>
  <c i="4" r="BK163"/>
  <c r="J117"/>
  <c i="5" r="J154"/>
  <c r="J166"/>
  <c r="BK107"/>
  <c i="2" r="J220"/>
  <c r="BK159"/>
  <c r="BK165"/>
  <c i="3" r="BK145"/>
  <c r="BK95"/>
  <c i="4" r="BK146"/>
  <c i="5" r="J220"/>
  <c r="BK194"/>
  <c i="6" r="BK109"/>
  <c i="2" r="J242"/>
  <c r="BK101"/>
  <c r="J101"/>
  <c i="3" r="BK169"/>
  <c r="BK174"/>
  <c i="4" r="BK91"/>
  <c i="5" r="BK127"/>
  <c r="BK142"/>
  <c r="BK196"/>
  <c i="6" r="BK140"/>
  <c i="2" r="J149"/>
  <c r="J143"/>
  <c r="J167"/>
  <c r="J145"/>
  <c i="3" r="BK157"/>
  <c r="BK133"/>
  <c i="4" r="J140"/>
  <c i="5" r="BK222"/>
  <c r="J210"/>
  <c i="6" r="J151"/>
  <c r="BK85"/>
  <c i="2" r="BK242"/>
  <c r="J209"/>
  <c r="J153"/>
  <c i="3" r="J115"/>
  <c i="4" r="J159"/>
  <c r="J163"/>
  <c i="5" r="BK185"/>
  <c r="BK97"/>
  <c i="2" r="BK231"/>
  <c r="BK190"/>
  <c r="BK186"/>
  <c i="3" r="BK159"/>
  <c r="J110"/>
  <c i="4" r="J100"/>
  <c i="5" r="J111"/>
  <c r="J177"/>
  <c i="6" r="BK156"/>
  <c r="J142"/>
  <c i="2" r="BK211"/>
  <c r="J123"/>
  <c r="BK174"/>
  <c i="3" r="J102"/>
  <c r="BK131"/>
  <c i="4" r="J144"/>
  <c i="5" r="BK117"/>
  <c r="J179"/>
  <c i="6" r="J140"/>
  <c r="BK113"/>
  <c i="3" r="BK126"/>
  <c r="BK137"/>
  <c i="4" r="J157"/>
  <c i="5" r="BK177"/>
  <c r="BK198"/>
  <c i="6" r="J87"/>
  <c r="J124"/>
  <c i="2" r="J197"/>
  <c r="J140"/>
  <c r="BK129"/>
  <c i="3" r="BK124"/>
  <c i="4" r="BK135"/>
  <c r="J95"/>
  <c i="5" r="BK137"/>
  <c r="BK162"/>
  <c i="6" r="J105"/>
  <c r="BK91"/>
  <c i="2" r="BK218"/>
  <c r="J199"/>
  <c r="J165"/>
  <c r="J190"/>
  <c i="3" r="BK110"/>
  <c i="4" r="J131"/>
  <c i="5" r="J169"/>
  <c r="J159"/>
  <c r="J234"/>
  <c r="J105"/>
  <c i="2" r="BK227"/>
  <c r="J192"/>
  <c r="J103"/>
  <c i="3" r="BK139"/>
  <c i="4" r="J107"/>
  <c i="5" r="J164"/>
  <c r="BK171"/>
  <c r="BK229"/>
  <c i="6" r="BK134"/>
  <c i="2" r="J97"/>
  <c r="J205"/>
  <c r="J178"/>
  <c i="3" r="J99"/>
  <c i="4" r="J127"/>
  <c i="5" r="J122"/>
  <c r="J107"/>
  <c r="BK175"/>
  <c i="6" r="J111"/>
  <c i="2" r="BK107"/>
  <c r="BK149"/>
  <c i="3" r="BK143"/>
  <c r="BK141"/>
  <c i="4" r="BK129"/>
  <c i="5" r="J171"/>
  <c r="J200"/>
  <c i="6" r="BK93"/>
  <c r="J97"/>
  <c i="2" r="BK201"/>
  <c r="J151"/>
  <c i="3" r="BK93"/>
  <c r="BK104"/>
  <c i="4" r="BK105"/>
  <c i="5" r="J218"/>
  <c r="J115"/>
  <c i="6" r="J144"/>
  <c i="2" r="J155"/>
  <c i="3" r="J163"/>
  <c i="4" r="BK148"/>
  <c i="5" r="J97"/>
  <c r="J231"/>
  <c i="6" r="J122"/>
  <c i="2" r="J180"/>
  <c r="BK192"/>
  <c i="3" r="J112"/>
  <c r="J155"/>
  <c i="4" r="BK112"/>
  <c i="5" r="BK139"/>
  <c r="J216"/>
  <c i="6" r="BK97"/>
  <c r="J132"/>
  <c i="2" r="J157"/>
  <c r="BK153"/>
  <c i="3" r="J135"/>
  <c i="4" r="BK131"/>
  <c r="BK133"/>
  <c i="5" r="BK154"/>
  <c r="BK115"/>
  <c i="6" r="J134"/>
  <c i="2" r="BK97"/>
  <c r="BK145"/>
  <c r="J117"/>
  <c i="3" r="BK155"/>
  <c i="4" r="J167"/>
  <c i="5" r="BK179"/>
  <c r="J127"/>
  <c i="6" r="J103"/>
  <c r="BK128"/>
  <c i="2" r="BK180"/>
  <c r="J127"/>
  <c i="3" r="J159"/>
  <c r="J107"/>
  <c i="4" r="J112"/>
  <c i="5" r="BK132"/>
  <c r="J152"/>
  <c i="6" r="BK136"/>
  <c i="2" r="J238"/>
  <c r="J163"/>
  <c r="BK105"/>
  <c r="BK103"/>
  <c i="3" r="BK99"/>
  <c i="4" r="J142"/>
  <c r="BK95"/>
  <c i="5" r="J113"/>
  <c r="J194"/>
  <c i="6" r="BK99"/>
  <c i="2" r="BK151"/>
  <c r="BK161"/>
  <c r="J147"/>
  <c i="3" r="J141"/>
  <c i="4" r="BK142"/>
  <c r="BK161"/>
  <c i="5" r="J202"/>
  <c r="J137"/>
  <c i="6" r="J117"/>
  <c i="2" r="J99"/>
  <c i="4" r="BK153"/>
  <c r="BK117"/>
  <c i="5" r="J173"/>
  <c r="BK166"/>
  <c i="6" r="BK138"/>
  <c i="2" r="J235"/>
  <c r="J111"/>
  <c r="J172"/>
  <c i="3" r="BK112"/>
  <c i="4" r="BK123"/>
  <c i="5" r="J214"/>
  <c r="BK231"/>
  <c i="6" r="BK149"/>
  <c r="BK101"/>
  <c i="2" r="J233"/>
  <c r="BK213"/>
  <c r="J109"/>
  <c i="3" r="J157"/>
  <c i="4" r="BK137"/>
  <c r="BK114"/>
  <c i="5" r="J229"/>
  <c r="BK183"/>
  <c i="6" r="J99"/>
  <c r="BK120"/>
  <c i="5" l="1" r="T129"/>
  <c i="2" r="BK133"/>
  <c r="J133"/>
  <c r="J62"/>
  <c r="BK169"/>
  <c r="J169"/>
  <c r="J64"/>
  <c r="P194"/>
  <c r="T230"/>
  <c r="T229"/>
  <c i="3" r="T92"/>
  <c r="BK109"/>
  <c r="J109"/>
  <c r="J63"/>
  <c r="BK123"/>
  <c r="J123"/>
  <c r="J67"/>
  <c r="R130"/>
  <c r="P147"/>
  <c r="BK171"/>
  <c r="J171"/>
  <c r="J71"/>
  <c i="4" r="BK99"/>
  <c r="J99"/>
  <c r="J61"/>
  <c r="T104"/>
  <c r="P122"/>
  <c r="T152"/>
  <c i="2" r="BK92"/>
  <c r="R142"/>
  <c r="T194"/>
  <c r="R237"/>
  <c i="3" r="R92"/>
  <c r="BK130"/>
  <c r="J130"/>
  <c r="J68"/>
  <c r="BK154"/>
  <c r="J154"/>
  <c r="J70"/>
  <c r="T171"/>
  <c i="4" r="R90"/>
  <c r="P104"/>
  <c r="R122"/>
  <c r="P139"/>
  <c r="BK171"/>
  <c r="J171"/>
  <c r="J69"/>
  <c i="5" r="R124"/>
  <c r="P134"/>
  <c r="P149"/>
  <c r="P156"/>
  <c r="R161"/>
  <c r="R191"/>
  <c i="2" r="T92"/>
  <c r="R133"/>
  <c r="T169"/>
  <c r="R217"/>
  <c r="BK237"/>
  <c r="J237"/>
  <c r="J70"/>
  <c i="3" r="P109"/>
  <c r="P123"/>
  <c r="BK147"/>
  <c r="J147"/>
  <c r="J69"/>
  <c r="R147"/>
  <c r="P171"/>
  <c i="4" r="P90"/>
  <c r="P99"/>
  <c r="BK109"/>
  <c r="J109"/>
  <c r="J63"/>
  <c r="T122"/>
  <c r="T139"/>
  <c r="T171"/>
  <c i="5" r="T124"/>
  <c r="R134"/>
  <c r="P144"/>
  <c r="BK168"/>
  <c r="J168"/>
  <c r="J72"/>
  <c r="T168"/>
  <c r="T228"/>
  <c i="6" r="P84"/>
  <c r="P119"/>
  <c r="T148"/>
  <c i="2" r="P92"/>
  <c r="T142"/>
  <c r="R194"/>
  <c r="P230"/>
  <c r="P229"/>
  <c i="3" r="BK101"/>
  <c r="J101"/>
  <c r="J61"/>
  <c r="T109"/>
  <c r="R123"/>
  <c r="P154"/>
  <c i="4" r="BK104"/>
  <c r="J104"/>
  <c r="J62"/>
  <c r="T109"/>
  <c r="R152"/>
  <c i="5" r="BK124"/>
  <c r="J124"/>
  <c r="J64"/>
  <c r="BK129"/>
  <c r="J129"/>
  <c r="J65"/>
  <c r="T134"/>
  <c r="R144"/>
  <c r="T149"/>
  <c r="P168"/>
  <c r="BK191"/>
  <c r="J191"/>
  <c r="J73"/>
  <c r="BK228"/>
  <c r="J228"/>
  <c r="J74"/>
  <c i="6" r="BK84"/>
  <c r="R119"/>
  <c r="R148"/>
  <c i="2" r="BK142"/>
  <c r="J142"/>
  <c r="J63"/>
  <c r="R169"/>
  <c r="BK217"/>
  <c r="J217"/>
  <c r="J66"/>
  <c r="P237"/>
  <c i="3" r="BK92"/>
  <c r="J92"/>
  <c r="J60"/>
  <c r="P101"/>
  <c r="P130"/>
  <c r="R154"/>
  <c i="4" r="T90"/>
  <c r="R109"/>
  <c r="BK122"/>
  <c r="J122"/>
  <c r="J66"/>
  <c r="P152"/>
  <c i="5" r="R102"/>
  <c r="R129"/>
  <c r="BK144"/>
  <c r="J144"/>
  <c r="J68"/>
  <c r="R149"/>
  <c r="R156"/>
  <c r="P161"/>
  <c r="P191"/>
  <c r="P228"/>
  <c i="6" r="R84"/>
  <c r="R83"/>
  <c r="T119"/>
  <c i="2" r="R92"/>
  <c r="R91"/>
  <c r="P133"/>
  <c r="T133"/>
  <c r="P169"/>
  <c r="P217"/>
  <c r="BK230"/>
  <c r="J230"/>
  <c r="J69"/>
  <c r="T237"/>
  <c i="3" r="T101"/>
  <c r="T123"/>
  <c r="T154"/>
  <c i="4" r="BK90"/>
  <c r="J90"/>
  <c r="J60"/>
  <c r="R99"/>
  <c r="R104"/>
  <c r="BK139"/>
  <c r="J139"/>
  <c r="J67"/>
  <c r="R139"/>
  <c r="R171"/>
  <c i="5" r="P102"/>
  <c r="P124"/>
  <c r="BK134"/>
  <c r="J134"/>
  <c r="J66"/>
  <c r="T144"/>
  <c r="BK156"/>
  <c r="J156"/>
  <c r="J70"/>
  <c r="BK161"/>
  <c r="J161"/>
  <c r="J71"/>
  <c r="T191"/>
  <c i="6" r="BK119"/>
  <c r="J119"/>
  <c r="J61"/>
  <c r="P148"/>
  <c i="2" r="P142"/>
  <c r="BK194"/>
  <c r="J194"/>
  <c r="J65"/>
  <c r="T217"/>
  <c r="R230"/>
  <c r="R229"/>
  <c i="3" r="P92"/>
  <c r="P91"/>
  <c i="1" r="AU56"/>
  <c i="3" r="R101"/>
  <c r="R109"/>
  <c r="T130"/>
  <c r="T147"/>
  <c r="R171"/>
  <c i="4" r="T99"/>
  <c r="P109"/>
  <c r="BK152"/>
  <c r="J152"/>
  <c r="J68"/>
  <c r="P171"/>
  <c i="5" r="BK102"/>
  <c r="J102"/>
  <c r="J62"/>
  <c r="T102"/>
  <c r="T95"/>
  <c r="P129"/>
  <c r="BK149"/>
  <c r="J149"/>
  <c r="J69"/>
  <c r="T156"/>
  <c r="T161"/>
  <c r="R168"/>
  <c r="R228"/>
  <c i="6" r="T84"/>
  <c r="T83"/>
  <c r="BK148"/>
  <c r="J148"/>
  <c r="J62"/>
  <c i="2" r="BK226"/>
  <c r="J226"/>
  <c r="J67"/>
  <c i="3" r="BK114"/>
  <c r="J114"/>
  <c r="J64"/>
  <c i="4" r="BK116"/>
  <c r="J116"/>
  <c r="J64"/>
  <c i="5" r="BK233"/>
  <c r="J233"/>
  <c r="J75"/>
  <c i="3" r="BK106"/>
  <c r="J106"/>
  <c r="J62"/>
  <c r="BK117"/>
  <c r="J117"/>
  <c r="J65"/>
  <c r="BK120"/>
  <c r="J120"/>
  <c r="J66"/>
  <c i="4" r="BK119"/>
  <c r="J119"/>
  <c r="J65"/>
  <c i="5" r="BK96"/>
  <c r="J96"/>
  <c r="J60"/>
  <c i="6" r="BK155"/>
  <c r="J155"/>
  <c r="J63"/>
  <c i="5" r="BK141"/>
  <c r="J141"/>
  <c r="J67"/>
  <c r="BK99"/>
  <c r="J99"/>
  <c r="J61"/>
  <c r="BK121"/>
  <c r="J121"/>
  <c r="J63"/>
  <c i="6" r="E48"/>
  <c r="F80"/>
  <c r="BE153"/>
  <c r="BE134"/>
  <c r="BE136"/>
  <c r="BE117"/>
  <c r="BE120"/>
  <c r="BE126"/>
  <c r="BE149"/>
  <c r="BE95"/>
  <c r="BE97"/>
  <c r="BE105"/>
  <c r="BE109"/>
  <c r="BE122"/>
  <c r="BE132"/>
  <c r="BE138"/>
  <c r="BE140"/>
  <c r="BE151"/>
  <c r="BE93"/>
  <c r="BE107"/>
  <c r="BE111"/>
  <c r="BE130"/>
  <c r="BE142"/>
  <c r="J52"/>
  <c r="BE87"/>
  <c r="BE99"/>
  <c r="BE101"/>
  <c r="BE103"/>
  <c r="BE113"/>
  <c r="BE89"/>
  <c r="BE91"/>
  <c r="BE115"/>
  <c r="BE146"/>
  <c r="BE156"/>
  <c r="BE85"/>
  <c r="BE124"/>
  <c r="BE128"/>
  <c r="BE144"/>
  <c i="4" r="BK89"/>
  <c r="J89"/>
  <c i="5" r="E85"/>
  <c r="BE132"/>
  <c r="BE157"/>
  <c r="BE166"/>
  <c r="BE169"/>
  <c r="BE173"/>
  <c r="BE175"/>
  <c r="BE183"/>
  <c r="BE189"/>
  <c r="BE200"/>
  <c r="BE210"/>
  <c r="BE226"/>
  <c r="BE234"/>
  <c r="BE103"/>
  <c r="BE107"/>
  <c r="BE113"/>
  <c r="BE119"/>
  <c r="BE154"/>
  <c r="BE171"/>
  <c r="BE185"/>
  <c r="BE216"/>
  <c r="BE231"/>
  <c r="J52"/>
  <c r="F92"/>
  <c r="BE125"/>
  <c r="BE127"/>
  <c r="BE130"/>
  <c r="BE135"/>
  <c r="BE137"/>
  <c r="BE159"/>
  <c r="BE162"/>
  <c r="BE202"/>
  <c r="BE222"/>
  <c r="BE111"/>
  <c r="BE122"/>
  <c r="BE192"/>
  <c r="BE212"/>
  <c r="BE220"/>
  <c r="BE117"/>
  <c r="BE150"/>
  <c r="BE152"/>
  <c r="BE164"/>
  <c r="BE187"/>
  <c r="BE198"/>
  <c r="BE100"/>
  <c r="BE109"/>
  <c r="BE139"/>
  <c r="BE142"/>
  <c r="BE145"/>
  <c r="BE177"/>
  <c r="BE179"/>
  <c r="BE181"/>
  <c r="BE194"/>
  <c r="BE196"/>
  <c r="BE208"/>
  <c r="BE214"/>
  <c r="BE218"/>
  <c r="BE229"/>
  <c r="BE97"/>
  <c r="BE105"/>
  <c r="BE204"/>
  <c r="BE206"/>
  <c r="BE224"/>
  <c r="BE115"/>
  <c r="BE147"/>
  <c i="4" r="BE102"/>
  <c r="BE117"/>
  <c r="BE140"/>
  <c r="J52"/>
  <c r="BE110"/>
  <c r="BE112"/>
  <c r="BE114"/>
  <c r="BE131"/>
  <c r="BE144"/>
  <c r="BE146"/>
  <c r="F55"/>
  <c r="BE153"/>
  <c r="BE159"/>
  <c r="E79"/>
  <c r="BE107"/>
  <c r="BE155"/>
  <c r="BE157"/>
  <c r="BE169"/>
  <c r="BE174"/>
  <c i="3" r="BK91"/>
  <c r="J91"/>
  <c r="J59"/>
  <c i="4" r="BE91"/>
  <c r="BE97"/>
  <c r="BE100"/>
  <c r="BE120"/>
  <c r="BE133"/>
  <c r="BE135"/>
  <c r="BE137"/>
  <c r="BE142"/>
  <c r="BE161"/>
  <c r="BE165"/>
  <c r="BE167"/>
  <c r="BE95"/>
  <c r="BE123"/>
  <c r="BE127"/>
  <c r="BE150"/>
  <c r="BE163"/>
  <c r="BE93"/>
  <c r="BE105"/>
  <c r="BE125"/>
  <c r="BE129"/>
  <c r="BE148"/>
  <c r="BE172"/>
  <c i="2" r="BK229"/>
  <c r="J229"/>
  <c r="J68"/>
  <c i="3" r="E48"/>
  <c r="BE110"/>
  <c r="BE118"/>
  <c r="BE159"/>
  <c r="F88"/>
  <c r="BE97"/>
  <c r="BE104"/>
  <c r="BE115"/>
  <c r="BE121"/>
  <c r="BE126"/>
  <c r="BE128"/>
  <c r="BE135"/>
  <c r="BE145"/>
  <c r="J52"/>
  <c r="BE95"/>
  <c r="BE148"/>
  <c r="BE157"/>
  <c r="BE169"/>
  <c r="BE161"/>
  <c r="BE165"/>
  <c r="BE167"/>
  <c r="BE131"/>
  <c r="BE133"/>
  <c r="BE137"/>
  <c r="BE152"/>
  <c r="BE155"/>
  <c i="2" r="J92"/>
  <c r="J61"/>
  <c i="3" r="BE112"/>
  <c r="BE139"/>
  <c r="BE124"/>
  <c r="BE141"/>
  <c r="BE143"/>
  <c r="BE150"/>
  <c r="BE163"/>
  <c r="BE174"/>
  <c r="BE93"/>
  <c r="BE99"/>
  <c r="BE102"/>
  <c r="BE107"/>
  <c r="BE172"/>
  <c i="2" r="J52"/>
  <c r="F87"/>
  <c r="BE101"/>
  <c r="BE115"/>
  <c r="BE127"/>
  <c r="BE143"/>
  <c r="BE167"/>
  <c r="BE176"/>
  <c r="BE184"/>
  <c r="BE190"/>
  <c r="BE195"/>
  <c r="BE201"/>
  <c r="BE205"/>
  <c r="BE207"/>
  <c r="BE119"/>
  <c r="BE121"/>
  <c r="BE129"/>
  <c r="BE131"/>
  <c r="BE140"/>
  <c r="BE145"/>
  <c r="BE163"/>
  <c r="E48"/>
  <c r="BE99"/>
  <c r="BE117"/>
  <c r="BE123"/>
  <c r="BE157"/>
  <c r="BE159"/>
  <c r="BE138"/>
  <c r="BE149"/>
  <c r="BE151"/>
  <c r="BE161"/>
  <c r="BE170"/>
  <c r="BE172"/>
  <c r="BE180"/>
  <c r="BE186"/>
  <c r="BE188"/>
  <c r="BE192"/>
  <c r="BE203"/>
  <c r="BE209"/>
  <c r="BE211"/>
  <c r="BE93"/>
  <c r="BE95"/>
  <c r="BE97"/>
  <c r="BE111"/>
  <c r="BE113"/>
  <c r="BE147"/>
  <c r="BE155"/>
  <c r="BE178"/>
  <c r="BE182"/>
  <c r="BE197"/>
  <c r="BE199"/>
  <c r="BE107"/>
  <c r="BE109"/>
  <c r="BE125"/>
  <c r="BE134"/>
  <c r="BE136"/>
  <c r="BE165"/>
  <c r="BE174"/>
  <c r="BE213"/>
  <c r="BE215"/>
  <c r="BE218"/>
  <c r="BE220"/>
  <c r="BE222"/>
  <c r="BE224"/>
  <c r="BE227"/>
  <c r="BE231"/>
  <c r="BE233"/>
  <c r="BE235"/>
  <c r="BE242"/>
  <c r="BE103"/>
  <c r="BE105"/>
  <c r="BE153"/>
  <c r="BE238"/>
  <c r="BE240"/>
  <c i="4" r="F34"/>
  <c i="1" r="BA57"/>
  <c i="2" r="F34"/>
  <c i="1" r="BA55"/>
  <c i="4" r="F37"/>
  <c i="1" r="BD57"/>
  <c i="6" r="F34"/>
  <c i="1" r="BA59"/>
  <c i="5" r="F37"/>
  <c i="1" r="BD58"/>
  <c i="5" r="F35"/>
  <c i="1" r="BB58"/>
  <c i="2" r="F35"/>
  <c i="1" r="BB55"/>
  <c i="3" r="F35"/>
  <c i="1" r="BB56"/>
  <c i="6" r="F37"/>
  <c i="1" r="BD59"/>
  <c i="3" r="F37"/>
  <c i="1" r="BD56"/>
  <c i="4" r="J34"/>
  <c i="1" r="AW57"/>
  <c i="3" r="F36"/>
  <c i="1" r="BC56"/>
  <c i="4" r="F36"/>
  <c i="1" r="BC57"/>
  <c i="6" r="J34"/>
  <c i="1" r="AW59"/>
  <c i="2" r="F36"/>
  <c i="1" r="BC55"/>
  <c i="5" r="F36"/>
  <c i="1" r="BC58"/>
  <c i="4" r="J30"/>
  <c i="3" r="J34"/>
  <c i="1" r="AW56"/>
  <c i="6" r="F35"/>
  <c i="1" r="BB59"/>
  <c i="5" r="F34"/>
  <c i="1" r="BA58"/>
  <c i="4" r="F35"/>
  <c i="1" r="BB57"/>
  <c i="2" r="F37"/>
  <c i="1" r="BD55"/>
  <c i="6" r="F36"/>
  <c i="1" r="BC59"/>
  <c i="3" r="F34"/>
  <c i="1" r="BA56"/>
  <c i="5" r="J34"/>
  <c i="1" r="AW58"/>
  <c i="2" r="J34"/>
  <c i="1" r="AW55"/>
  <c i="5" l="1" r="P95"/>
  <c i="1" r="AU58"/>
  <c i="5" r="R95"/>
  <c i="2" r="P91"/>
  <c r="P90"/>
  <c i="1" r="AU55"/>
  <c i="2" r="T91"/>
  <c r="T90"/>
  <c i="4" r="R89"/>
  <c i="3" r="T91"/>
  <c i="6" r="P83"/>
  <c i="1" r="AU59"/>
  <c i="3" r="R91"/>
  <c i="2" r="R90"/>
  <c i="4" r="P89"/>
  <c i="1" r="AU57"/>
  <c i="4" r="T89"/>
  <c i="6" r="BK83"/>
  <c r="J83"/>
  <c r="J59"/>
  <c i="2" r="BK91"/>
  <c r="J91"/>
  <c r="J60"/>
  <c i="6" r="J84"/>
  <c r="J60"/>
  <c i="5" r="BK95"/>
  <c r="J95"/>
  <c i="1" r="AG57"/>
  <c i="4" r="J59"/>
  <c i="2" r="BK90"/>
  <c r="J90"/>
  <c i="1" r="BD54"/>
  <c r="W33"/>
  <c r="BA54"/>
  <c r="AW54"/>
  <c r="AK30"/>
  <c i="2" r="J33"/>
  <c i="1" r="AV55"/>
  <c r="AT55"/>
  <c i="5" r="J30"/>
  <c i="1" r="AG58"/>
  <c i="4" r="J33"/>
  <c i="1" r="AV57"/>
  <c r="AT57"/>
  <c r="AN57"/>
  <c i="2" r="J30"/>
  <c i="1" r="AG55"/>
  <c i="3" r="J30"/>
  <c i="1" r="AG56"/>
  <c i="6" r="J33"/>
  <c i="1" r="AV59"/>
  <c r="AT59"/>
  <c r="BC54"/>
  <c r="AY54"/>
  <c i="3" r="F33"/>
  <c i="1" r="AZ56"/>
  <c i="4" r="F33"/>
  <c i="1" r="AZ57"/>
  <c i="2" r="F33"/>
  <c i="1" r="AZ55"/>
  <c i="6" r="F33"/>
  <c i="1" r="AZ59"/>
  <c r="BB54"/>
  <c r="W31"/>
  <c i="5" r="F33"/>
  <c i="1" r="AZ58"/>
  <c i="3" r="J33"/>
  <c i="1" r="AV56"/>
  <c r="AT56"/>
  <c i="5" r="J33"/>
  <c i="1" r="AV58"/>
  <c r="AT58"/>
  <c r="AN58"/>
  <c i="5" l="1" r="J59"/>
  <c r="J39"/>
  <c i="1" r="AN56"/>
  <c i="4" r="J39"/>
  <c i="1" r="AN55"/>
  <c i="3" r="J39"/>
  <c i="2" r="J59"/>
  <c r="J39"/>
  <c i="6" r="J30"/>
  <c i="1" r="AG59"/>
  <c r="AG54"/>
  <c r="AK26"/>
  <c r="W30"/>
  <c r="AZ54"/>
  <c r="W29"/>
  <c r="AU54"/>
  <c r="AX54"/>
  <c r="W32"/>
  <c i="6" l="1" r="J39"/>
  <c i="1" r="AN59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<sst xmlns="http://schemas.openxmlformats.org/spreadsheetml/2006/main">
  <si>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</si>
  <si>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</si>
  <si>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</si>
  <si>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</si>
  <si>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</si>
  <si>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{4984b826-6155-404b-9589-ca25802efbba}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</si>
  <si>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</si>
  <si>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</si>
  <si>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</si>
  <si>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</si>
  <si>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</si>
  <si>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</si>
  <si>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</si>
  <si>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</si>
  <si>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230504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</si>
  <si>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</si>
  <si>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</si>
  <si>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Chodník v ul. Výškovská, Chodová Planá</t>
  </si>
  <si>
    <t>KSO:</t>
  </si>
  <si>
    <t/>
  </si>
  <si>
    <t>CC-CZ:</t>
  </si>
  <si>
    <t>Místo:</t>
  </si>
  <si>
    <t>Výškovská ulice</t>
  </si>
  <si>
    <t>Datum:</t>
  </si>
  <si>
    <t>15. 1. 2024</t>
  </si>
  <si>
    <t>Zadavatel:</t>
  </si>
  <si>
    <t>IČ:</t>
  </si>
  <si>
    <t>002 59 861</t>
  </si>
  <si>
    <t>Městys Chodová Planá</t>
  </si>
  <si>
    <t>DIČ:</t>
  </si>
  <si>
    <t>Uchazeč:</t>
  </si>
  <si>
    <t>Vyplň údaj</t>
  </si>
  <si>
    <t>Projektant:</t>
  </si>
  <si>
    <t>64825663</t>
  </si>
  <si>
    <t>S P I R A L spol. s r. o.</t>
  </si>
  <si>
    <t>CZ64825663</t>
  </si>
  <si>
    <t>True</t>
  </si>
  <si>
    <t>Zpracovatel:</t>
  </si>
  <si>
    <t>ing. Pavel Kodýtek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</si>
  <si>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</si>
  <si>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</si>
  <si>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</si>
  <si>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</si>
  <si>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</si>
  <si>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</si>
  <si>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</si>
  <si>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</si>
  <si>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</si>
  <si>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</si>
  <si>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</si>
  <si>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</si>
  <si>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</si>
  <si>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</si>
  <si>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</si>
  <si>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</si>
  <si>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</si>
  <si>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</si>
  <si>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</si>
  <si>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</si>
  <si>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</si>
  <si>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</si>
  <si>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</si>
  <si>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</si>
  <si>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</si>
  <si>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</si>
  <si>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</si>
  <si>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</si>
  <si>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</si>
  <si>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</si>
  <si>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</si>
  <si>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</si>
  <si>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</si>
  <si>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</si>
  <si>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</si>
  <si>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</si>
  <si>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</si>
  <si>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</si>
  <si>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</si>
  <si>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</si>
  <si>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</si>
  <si>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</si>
  <si>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dopravní řešení – komunikace</t>
  </si>
  <si>
    <t>STA</t>
  </si>
  <si>
    <t>1</t>
  </si>
  <si>
    <t>{e45bc412-9d37-412e-b64d-7e5339ce369b}</t>
  </si>
  <si>
    <t>2</t>
  </si>
  <si>
    <t>SO 301</t>
  </si>
  <si>
    <t>zatrubnění příkopu</t>
  </si>
  <si>
    <t>{006f8167-f75e-4220-9e98-3a6460322817}</t>
  </si>
  <si>
    <t>SO 302</t>
  </si>
  <si>
    <t>prodloužení kanalizace</t>
  </si>
  <si>
    <t>{3c6e3d2b-0b07-4802-a490-436c53e3f9b8}</t>
  </si>
  <si>
    <t>SO 303</t>
  </si>
  <si>
    <t>přeložka vodovodu</t>
  </si>
  <si>
    <t>{7758e564-97db-432c-b255-371b8775fbda}</t>
  </si>
  <si>
    <t>SO 401</t>
  </si>
  <si>
    <t>veřejné osvětlení</t>
  </si>
  <si>
    <t>{027b4f05-91a2-4fe0-a890-267e1a63ea3e}</t>
  </si>
  <si>
    <t>KRYCÍ LIST SOUPISU PRACÍ</t>
  </si>
  <si>
    <t>Objekt:</t>
  </si>
  <si>
    <t>SO 101 - dopravní řešení – komunikace</t>
  </si>
  <si>
    <t>73794775</t>
  </si>
  <si>
    <t>Bc. Michal Pašava</t>
  </si>
  <si>
    <t>CZ8308311825</t>
  </si>
  <si>
    <t>Milan Hájek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</si>
  <si>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</si>
  <si>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</si>
  <si>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</si>
  <si>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</si>
  <si>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</si>
  <si>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</si>
  <si>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</si>
  <si>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</si>
  <si>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</si>
  <si>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</si>
  <si>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</si>
  <si>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</si>
  <si>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</si>
  <si>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</si>
  <si>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</si>
  <si>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</si>
  <si>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</si>
  <si>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</si>
  <si>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</si>
  <si>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</si>
  <si>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</si>
  <si>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</si>
  <si>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</si>
  <si>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</si>
  <si>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</si>
  <si>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</si>
  <si>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</si>
  <si>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</si>
  <si>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</si>
  <si>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</si>
  <si>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</si>
  <si>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</si>
  <si>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</si>
  <si>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112151016</t>
  </si>
  <si>
    <t>Volné kácení stromů s rozřezáním a odvětvením D kmene přes 600 do 700 mm</t>
  </si>
  <si>
    <t>kus</t>
  </si>
  <si>
    <t>4</t>
  </si>
  <si>
    <t>1515192184</t>
  </si>
  <si>
    <t>PP</t>
  </si>
  <si>
    <t>112251211</t>
  </si>
  <si>
    <t>Odstranění pařezů rovině nebo na svahu do 1:5 odfrézováním hl do 0,2 m</t>
  </si>
  <si>
    <t>m2</t>
  </si>
  <si>
    <t>417733005</t>
  </si>
  <si>
    <t>3</t>
  </si>
  <si>
    <t>113106134</t>
  </si>
  <si>
    <t>Rozebrání dlažeb ze zámkových dlaždic komunikací pro pěší strojně pl do 50 m2</t>
  </si>
  <si>
    <t>1579521424</t>
  </si>
  <si>
    <t>113107322</t>
  </si>
  <si>
    <t>Odstranění podkladu z kameniva drceného tl přes 100 do 200 mm strojně pl do 50 m2</t>
  </si>
  <si>
    <t>2062649653</t>
  </si>
  <si>
    <t>5</t>
  </si>
  <si>
    <t>113154123</t>
  </si>
  <si>
    <t>Frézování živičného krytu tl 50 mm pruh š přes 0,5 do 1 m pl do 500 m2 bez překážek v trase</t>
  </si>
  <si>
    <t>-750316395</t>
  </si>
  <si>
    <t>6</t>
  </si>
  <si>
    <t>113201112</t>
  </si>
  <si>
    <t>Vytrhání obrub silničních ležatých</t>
  </si>
  <si>
    <t>m</t>
  </si>
  <si>
    <t>-102423252</t>
  </si>
  <si>
    <t>7</t>
  </si>
  <si>
    <t>113203111</t>
  </si>
  <si>
    <t>Vytrhání obrub z dlažebních kostek</t>
  </si>
  <si>
    <t>-1606117867</t>
  </si>
  <si>
    <t>8</t>
  </si>
  <si>
    <t>121151123</t>
  </si>
  <si>
    <t>Sejmutí ornice plochy přes 500 m2 tl vrstvy do 200 mm strojně</t>
  </si>
  <si>
    <t>-1308431082</t>
  </si>
  <si>
    <t>9</t>
  </si>
  <si>
    <t>122251104</t>
  </si>
  <si>
    <t>Odkopávky a prokopávky nezapažené v hornině třídy těžitelnosti I skupiny 3 objem do 500 m3 strojně</t>
  </si>
  <si>
    <t>m3</t>
  </si>
  <si>
    <t>2076624836</t>
  </si>
  <si>
    <t>10</t>
  </si>
  <si>
    <t>132251101</t>
  </si>
  <si>
    <t>Hloubení rýh nezapažených š do 800 mm v hornině třídy těžitelnosti I skupiny 3 objem do 20 m3 strojně</t>
  </si>
  <si>
    <t>1137531971</t>
  </si>
  <si>
    <t>11</t>
  </si>
  <si>
    <t>162751117</t>
  </si>
  <si>
    <t>Vodorovné přemístění přes 9 000 do 10000 m výkopku/sypaniny z horniny třídy těžitelnosti I skupiny 1 až 3</t>
  </si>
  <si>
    <t>-1520670064</t>
  </si>
  <si>
    <t>171201201</t>
  </si>
  <si>
    <t>Uložení sypaniny na skládky nebo meziskládky</t>
  </si>
  <si>
    <t>1095741952</t>
  </si>
  <si>
    <t>13</t>
  </si>
  <si>
    <t>171201231</t>
  </si>
  <si>
    <t>Poplatek za uložení zeminy a kamení na recyklační skládce (skládkovné) kód odpadu 17 05 04</t>
  </si>
  <si>
    <t>t</t>
  </si>
  <si>
    <t>717082649</t>
  </si>
  <si>
    <t>14</t>
  </si>
  <si>
    <t>181311103</t>
  </si>
  <si>
    <t>Rozprostření ornice tl vrstvy do 200 mm v rovině nebo ve svahu do 1:5 ručně</t>
  </si>
  <si>
    <t>-252095704</t>
  </si>
  <si>
    <t>15</t>
  </si>
  <si>
    <t>M</t>
  </si>
  <si>
    <t>10371500</t>
  </si>
  <si>
    <t>substrát pro trávníky VL</t>
  </si>
  <si>
    <t>1018484208</t>
  </si>
  <si>
    <t>16</t>
  </si>
  <si>
    <t>181411131</t>
  </si>
  <si>
    <t>Založení parkového trávníku výsevem pl do 1000 m2 v rovině a ve svahu do 1:5</t>
  </si>
  <si>
    <t>245103907</t>
  </si>
  <si>
    <t>17</t>
  </si>
  <si>
    <t>00572410</t>
  </si>
  <si>
    <t>osivo směs travní parková</t>
  </si>
  <si>
    <t>kg</t>
  </si>
  <si>
    <t>-439853469</t>
  </si>
  <si>
    <t>18</t>
  </si>
  <si>
    <t>181951111</t>
  </si>
  <si>
    <t>Úprava pláně v hornině třídy těžitelnosti I skupiny 1 až 3 bez zhutnění strojně</t>
  </si>
  <si>
    <t>-414099745</t>
  </si>
  <si>
    <t>19</t>
  </si>
  <si>
    <t>181951112</t>
  </si>
  <si>
    <t>Úprava pláně v hornině třídy těžitelnosti I skupiny 1 až 3 se zhutněním strojně</t>
  </si>
  <si>
    <t>-954395208</t>
  </si>
  <si>
    <t>20</t>
  </si>
  <si>
    <t>182151111</t>
  </si>
  <si>
    <t>Svahování v zářezech v hornině třídy těžitelnosti I skupiny 1 až 3 strojně</t>
  </si>
  <si>
    <t>-1842373517</t>
  </si>
  <si>
    <t>Zakládání</t>
  </si>
  <si>
    <t>211531111</t>
  </si>
  <si>
    <t>Výplň odvodňovacích žeber nebo trativodů kamenivem hrubým drceným frakce 16 až 63 mm</t>
  </si>
  <si>
    <t>-869380204</t>
  </si>
  <si>
    <t>22</t>
  </si>
  <si>
    <t>211971110</t>
  </si>
  <si>
    <t>Zřízení opláštění žeber nebo trativodů geotextilií v rýze nebo zářezu sklonu do 1:2</t>
  </si>
  <si>
    <t>1368765825</t>
  </si>
  <si>
    <t>23</t>
  </si>
  <si>
    <t>69311172</t>
  </si>
  <si>
    <t>geotextilie PP s ÚV stabilizací 300g/m2</t>
  </si>
  <si>
    <t>-427922359</t>
  </si>
  <si>
    <t>24</t>
  </si>
  <si>
    <t>212755214</t>
  </si>
  <si>
    <t>Trativody z drenážních trubek plastových flexibilních D 100 mm bez lože</t>
  </si>
  <si>
    <t>-1590681418</t>
  </si>
  <si>
    <t>Komunikace pozemní</t>
  </si>
  <si>
    <t>25</t>
  </si>
  <si>
    <t>564761111</t>
  </si>
  <si>
    <t>Podklad z kameniva hrubého drceného vel. 32-63 mm plochy přes 100 m2 tl 200 mm</t>
  </si>
  <si>
    <t>58188454</t>
  </si>
  <si>
    <t>26</t>
  </si>
  <si>
    <t>564861011</t>
  </si>
  <si>
    <t>Podklad ze štěrkodrtě ŠD plochy do 100 m2 tl 200 mm</t>
  </si>
  <si>
    <t>-1763613966</t>
  </si>
  <si>
    <t>27</t>
  </si>
  <si>
    <t>565165101</t>
  </si>
  <si>
    <t>Asfaltový beton vrstva podkladní ACP 16 (obalované kamenivo OKS) tl 80 mm š do 1,5 m</t>
  </si>
  <si>
    <t>119485710</t>
  </si>
  <si>
    <t>28</t>
  </si>
  <si>
    <t>569851111</t>
  </si>
  <si>
    <t>Zpevnění krajnic štěrkodrtí tl 150 mm</t>
  </si>
  <si>
    <t>-1486601327</t>
  </si>
  <si>
    <t>29</t>
  </si>
  <si>
    <t>573111113</t>
  </si>
  <si>
    <t>Postřik živičný infiltrační s posypem z asfaltu množství 1,5 kg/m2</t>
  </si>
  <si>
    <t>2045834007</t>
  </si>
  <si>
    <t>30</t>
  </si>
  <si>
    <t>573211112</t>
  </si>
  <si>
    <t>Postřik živičný spojovací z asfaltu v množství 0,70 kg/m2</t>
  </si>
  <si>
    <t>-1940214870</t>
  </si>
  <si>
    <t>31</t>
  </si>
  <si>
    <t>577134111</t>
  </si>
  <si>
    <t>Asfaltový beton vrstva obrusná ACO 11 (ABS) tř. I tl 40 mm š do 3 m z nemodifikovaného asfaltu</t>
  </si>
  <si>
    <t>-1790546340</t>
  </si>
  <si>
    <t>32</t>
  </si>
  <si>
    <t>577144111</t>
  </si>
  <si>
    <t>Asfaltový beton vrstva obrusná ACO 11 (ABS) tř. I tl 50 mm š do 3 m z nemodifikovaného asfaltu</t>
  </si>
  <si>
    <t>670280335</t>
  </si>
  <si>
    <t>33</t>
  </si>
  <si>
    <t>596211110</t>
  </si>
  <si>
    <t>Kladení zámkové dlažby komunikací pro pěší ručně tl 60 mm skupiny A pl do 50 m2</t>
  </si>
  <si>
    <t>-68874921</t>
  </si>
  <si>
    <t>34</t>
  </si>
  <si>
    <t>59245018</t>
  </si>
  <si>
    <t>dlažba skladebná betonová 200x100mm tl 60mm přírodní</t>
  </si>
  <si>
    <t>370859389</t>
  </si>
  <si>
    <t>35</t>
  </si>
  <si>
    <t>596212220</t>
  </si>
  <si>
    <t>Kladení zámkové dlažby pozemních komunikací ručně tl 80 mm skupiny B pl do 50 m2</t>
  </si>
  <si>
    <t>496475726</t>
  </si>
  <si>
    <t>36</t>
  </si>
  <si>
    <t>59245020</t>
  </si>
  <si>
    <t>dlažba skladebná betonová 200x100mm tl 80mm přírodní</t>
  </si>
  <si>
    <t>527166310</t>
  </si>
  <si>
    <t>37</t>
  </si>
  <si>
    <t>59245226</t>
  </si>
  <si>
    <t>dlažba pro nevidomé betonová 200x100mm tl 80mm barevná</t>
  </si>
  <si>
    <t>1479412085</t>
  </si>
  <si>
    <t>Trubní vedení</t>
  </si>
  <si>
    <t>38</t>
  </si>
  <si>
    <t>895941302</t>
  </si>
  <si>
    <t>Osazení vpusti uliční DN 450 z betonových dílců dno s kalištěm</t>
  </si>
  <si>
    <t>-429250420</t>
  </si>
  <si>
    <t>39</t>
  </si>
  <si>
    <t>59224495</t>
  </si>
  <si>
    <t>vpusť uliční DN 450 kaliště nízké 450/240x50mm</t>
  </si>
  <si>
    <t>-1573134130</t>
  </si>
  <si>
    <t>40</t>
  </si>
  <si>
    <t>895941314</t>
  </si>
  <si>
    <t>Osazení vpusti uliční DN 450 z betonových dílců skruž horní 570 mm</t>
  </si>
  <si>
    <t>-1700615529</t>
  </si>
  <si>
    <t>41</t>
  </si>
  <si>
    <t>59224486</t>
  </si>
  <si>
    <t>skruž betonová horní pro uliční vpusť 450x570x50mm</t>
  </si>
  <si>
    <t>-2126545689</t>
  </si>
  <si>
    <t>42</t>
  </si>
  <si>
    <t>59223864</t>
  </si>
  <si>
    <t>prstenec pro uliční vpusť vyrovnávací betonový 390x60x130mm</t>
  </si>
  <si>
    <t>-1772549714</t>
  </si>
  <si>
    <t>43</t>
  </si>
  <si>
    <t>895941322</t>
  </si>
  <si>
    <t>Osazení vpusti uliční DN 450 z betonových dílců skruž středová 295 mm</t>
  </si>
  <si>
    <t>1439823581</t>
  </si>
  <si>
    <t>44</t>
  </si>
  <si>
    <t>59224487</t>
  </si>
  <si>
    <t>skruž betonová středová pro uliční vpusť 450x295x50mm</t>
  </si>
  <si>
    <t>-714225568</t>
  </si>
  <si>
    <t>45</t>
  </si>
  <si>
    <t>895941331</t>
  </si>
  <si>
    <t>Osazení vpusti uliční DN 450 z betonových dílců skruž průběžná s výtokem</t>
  </si>
  <si>
    <t>1092463389</t>
  </si>
  <si>
    <t>46</t>
  </si>
  <si>
    <t>59224489</t>
  </si>
  <si>
    <t>skruž betonová s odtokem 150mm pro uliční vpusť 450x450x50mm</t>
  </si>
  <si>
    <t>754005321</t>
  </si>
  <si>
    <t>47</t>
  </si>
  <si>
    <t>899203112</t>
  </si>
  <si>
    <t>Osazení mříží litinových včetně rámů a košů na bahno pro třídu zatížení B125, C250</t>
  </si>
  <si>
    <t>-1432624956</t>
  </si>
  <si>
    <t>48</t>
  </si>
  <si>
    <t>55242323-1</t>
  </si>
  <si>
    <t>mříž UV podobrubníková</t>
  </si>
  <si>
    <t>-1505648273</t>
  </si>
  <si>
    <t>49</t>
  </si>
  <si>
    <t>28661784</t>
  </si>
  <si>
    <t>revizní šachty D 400-kalový koš pro D 315</t>
  </si>
  <si>
    <t>288945423</t>
  </si>
  <si>
    <t>Ostatní konstrukce a práce, bourání</t>
  </si>
  <si>
    <t>50</t>
  </si>
  <si>
    <t>914-DZ</t>
  </si>
  <si>
    <t>Přesunutí stávajícího SDZ do nové pozice</t>
  </si>
  <si>
    <t>-2027289613</t>
  </si>
  <si>
    <t>51</t>
  </si>
  <si>
    <t>916131213</t>
  </si>
  <si>
    <t>Osazení silničního obrubníku betonového stojatého s boční opěrou do lože z betonu prostého</t>
  </si>
  <si>
    <t>1223025517</t>
  </si>
  <si>
    <t>52</t>
  </si>
  <si>
    <t>59217029</t>
  </si>
  <si>
    <t>obrubník silniční betonový nájezdový 1000x150x150mm</t>
  </si>
  <si>
    <t>1312902856</t>
  </si>
  <si>
    <t>53</t>
  </si>
  <si>
    <t>59217030</t>
  </si>
  <si>
    <t>obrubník silniční betonový přechodový 1000x150x150-250mm</t>
  </si>
  <si>
    <t>-1341529406</t>
  </si>
  <si>
    <t>54</t>
  </si>
  <si>
    <t>59217031</t>
  </si>
  <si>
    <t>obrubník silniční betonový 1000x150x250mm</t>
  </si>
  <si>
    <t>773921820</t>
  </si>
  <si>
    <t>55</t>
  </si>
  <si>
    <t>916331112</t>
  </si>
  <si>
    <t>Osazení zahradního obrubníku betonového do lože z betonu s boční opěrou</t>
  </si>
  <si>
    <t>-388940734</t>
  </si>
  <si>
    <t>56</t>
  </si>
  <si>
    <t>59217012</t>
  </si>
  <si>
    <t>obrubník zahradní betonový 500x80x250mm</t>
  </si>
  <si>
    <t>-402062270</t>
  </si>
  <si>
    <t>57</t>
  </si>
  <si>
    <t>919121111</t>
  </si>
  <si>
    <t>Těsnění spár zálivkou za studena pro komůrky š 10 mm hl 20 mm s těsnicím profilem</t>
  </si>
  <si>
    <t>-1945314274</t>
  </si>
  <si>
    <t>58</t>
  </si>
  <si>
    <t>919735112</t>
  </si>
  <si>
    <t>Řezání stávajícího živičného krytu hl přes 50 do 100 mm</t>
  </si>
  <si>
    <t>-615302999</t>
  </si>
  <si>
    <t>59</t>
  </si>
  <si>
    <t>966008112</t>
  </si>
  <si>
    <t>Bourání trubního propustku DN přes 300 do 500</t>
  </si>
  <si>
    <t>-421520613</t>
  </si>
  <si>
    <t>60</t>
  </si>
  <si>
    <t>966008311</t>
  </si>
  <si>
    <t>Bourání čela trubního propustku z betonu železového</t>
  </si>
  <si>
    <t>-1866740459</t>
  </si>
  <si>
    <t>997</t>
  </si>
  <si>
    <t>Přesun sutě</t>
  </si>
  <si>
    <t>61</t>
  </si>
  <si>
    <t>997221551</t>
  </si>
  <si>
    <t>Vodorovná doprava suti ze sypkých materiálů do 1 km</t>
  </si>
  <si>
    <t>542563348</t>
  </si>
  <si>
    <t>62</t>
  </si>
  <si>
    <t>997221559</t>
  </si>
  <si>
    <t>Příplatek ZKD 1 km u vodorovné dopravy suti ze sypkých materiálů</t>
  </si>
  <si>
    <t>556392452</t>
  </si>
  <si>
    <t>63</t>
  </si>
  <si>
    <t>997221861</t>
  </si>
  <si>
    <t>Poplatek za uložení na recyklační skládce (skládkovné) stavebního odpadu z prostého betonu pod kódem 17 01 01</t>
  </si>
  <si>
    <t>-307581172</t>
  </si>
  <si>
    <t>64</t>
  </si>
  <si>
    <t>997221875</t>
  </si>
  <si>
    <t>Poplatek za uložení na recyklační skládce (skládkovné) stavebního odpadu asfaltového bez obsahu dehtu zatříděného do Katalogu odpadů pod kódem 17 03 02</t>
  </si>
  <si>
    <t>948754067</t>
  </si>
  <si>
    <t>998</t>
  </si>
  <si>
    <t>Přesun hmot</t>
  </si>
  <si>
    <t>65</t>
  </si>
  <si>
    <t>998225111</t>
  </si>
  <si>
    <t>Přesun hmot pro pozemní komunikace s krytem z kamene, monolitickým betonovým nebo živičným</t>
  </si>
  <si>
    <t>1846005184</t>
  </si>
  <si>
    <t>PSV</t>
  </si>
  <si>
    <t>Práce a dodávky PSV</t>
  </si>
  <si>
    <t>711</t>
  </si>
  <si>
    <t>Izolace proti vodě, vlhkosti a plynům</t>
  </si>
  <si>
    <t>66</t>
  </si>
  <si>
    <t>711131101</t>
  </si>
  <si>
    <t>Provedení izolace proti zemní vlhkosti pásy na sucho vodorovné AIP nebo tkaninou</t>
  </si>
  <si>
    <t>-496612748</t>
  </si>
  <si>
    <t>67</t>
  </si>
  <si>
    <t>69311175</t>
  </si>
  <si>
    <t>geotextilie PP s ÚV stabilizací 500g/m2</t>
  </si>
  <si>
    <t>1308343673</t>
  </si>
  <si>
    <t>68</t>
  </si>
  <si>
    <t>998711201</t>
  </si>
  <si>
    <t>Přesun hmot procentní pro izolace proti vodě, vlhkosti a plynům v objektech v do 6 m</t>
  </si>
  <si>
    <t>%</t>
  </si>
  <si>
    <t>1003927414</t>
  </si>
  <si>
    <t>OST</t>
  </si>
  <si>
    <t>Ostatní</t>
  </si>
  <si>
    <t>69</t>
  </si>
  <si>
    <t>999-VRN-1</t>
  </si>
  <si>
    <t>Práce geotechnika</t>
  </si>
  <si>
    <t>---</t>
  </si>
  <si>
    <t>262144</t>
  </si>
  <si>
    <t>-1432848734</t>
  </si>
  <si>
    <t>70</t>
  </si>
  <si>
    <t>999-VRN-2</t>
  </si>
  <si>
    <t>Zkoušky únosnosti pláně</t>
  </si>
  <si>
    <t>-2043027682</t>
  </si>
  <si>
    <t>71</t>
  </si>
  <si>
    <t>999-VRN-3</t>
  </si>
  <si>
    <t>Přechodné dopravní značení</t>
  </si>
  <si>
    <t>-357107271</t>
  </si>
  <si>
    <t>SO 301 - zatrubnění příkopu</t>
  </si>
  <si>
    <t>43274285</t>
  </si>
  <si>
    <t>ing. Jaroslav Krystyník</t>
  </si>
  <si>
    <t>CZ6001110610</t>
  </si>
  <si>
    <t>ng. Jaroslav Krystyník</t>
  </si>
  <si>
    <t>13 - Hloubené vykopávky</t>
  </si>
  <si>
    <t>15 - Roubení</t>
  </si>
  <si>
    <t>16 - Přemístění výkopku</t>
  </si>
  <si>
    <t>17 - Konstrukce ze zemin</t>
  </si>
  <si>
    <t>45 - Podkladní a vedlejší konstrukce (inženýr. stavby kromě vozovek a železnič. svršku)</t>
  </si>
  <si>
    <t>46 - Zpevněné plochy (kromě vozovek a železničního svršku)</t>
  </si>
  <si>
    <t>83 - Potrubí z trub kameninových</t>
  </si>
  <si>
    <t>87 - Potrubí z trub plastických, skleněných a čedičových</t>
  </si>
  <si>
    <t>89 - Ostatní konstrukce a práce na trubním vedení</t>
  </si>
  <si>
    <t>96 - Bourání konstrukcí</t>
  </si>
  <si>
    <t>D1 - Ostatní materiál</t>
  </si>
  <si>
    <t>H27 - Vedení trubní dálková a přípojná</t>
  </si>
  <si>
    <t>Hloubené vykopávky</t>
  </si>
  <si>
    <t>132201212R00</t>
  </si>
  <si>
    <t>Hloubení rýh š.do 200 cm hor.3 do 1000m3,STROJNĚ</t>
  </si>
  <si>
    <t>1122032626</t>
  </si>
  <si>
    <t>132201219R00</t>
  </si>
  <si>
    <t>Přípl.za lepivost,hloubení rýh 200cm,hor.3,STROJNĚ</t>
  </si>
  <si>
    <t>-203748119</t>
  </si>
  <si>
    <t>132301212R00</t>
  </si>
  <si>
    <t>Hloubení rýh š.do 200 cm hor.4 do 1000 m3, STROJNĚ</t>
  </si>
  <si>
    <t>-702508699</t>
  </si>
  <si>
    <t>132301219R00</t>
  </si>
  <si>
    <t>Přípl.za lepivost,hloubení rýh 200cm,hor.4,STROJNĚ</t>
  </si>
  <si>
    <t>-1661388622</t>
  </si>
  <si>
    <t>Roubení</t>
  </si>
  <si>
    <t>151101101R00</t>
  </si>
  <si>
    <t>Pažení a rozepření stěn rýh - příložné - hl.do 2 m</t>
  </si>
  <si>
    <t>1323511669</t>
  </si>
  <si>
    <t>151101111R00</t>
  </si>
  <si>
    <t>Odstranění pažení stěn rýh - příložné - hl. do 2 m</t>
  </si>
  <si>
    <t>522725046</t>
  </si>
  <si>
    <t>Přemístění výkopku</t>
  </si>
  <si>
    <t>161101101R00</t>
  </si>
  <si>
    <t>Svislé přemístění výkopku z hor.1-4 do 2,5 m</t>
  </si>
  <si>
    <t>-56719911</t>
  </si>
  <si>
    <t>Konstrukce ze zemin</t>
  </si>
  <si>
    <t>174101101R00</t>
  </si>
  <si>
    <t>Zásyp jam, rýh, šachet se zhutněním</t>
  </si>
  <si>
    <t>269355674</t>
  </si>
  <si>
    <t>175101101RT2</t>
  </si>
  <si>
    <t>Obsyp potrubí bez prohození sypaniny s dodáním štěrkopísku frakce 0 - 22 mm</t>
  </si>
  <si>
    <t>-360866805</t>
  </si>
  <si>
    <t>Podkladní a vedlejší konstrukce (inženýr. stavby kromě vozovek a železnič. svršku)</t>
  </si>
  <si>
    <t>451541111R00</t>
  </si>
  <si>
    <t>Lože pod potrubí ze štěrkodrtě 0 - 63 mm</t>
  </si>
  <si>
    <t>78261805</t>
  </si>
  <si>
    <t>Zpevněné plochy (kromě vozovek a železničního svršku)</t>
  </si>
  <si>
    <t>465511513R00</t>
  </si>
  <si>
    <t>Dlažba z lom. kam. do MC do 20 m2 vysp. MCs, 30 cm</t>
  </si>
  <si>
    <t>559020338</t>
  </si>
  <si>
    <t>83</t>
  </si>
  <si>
    <t>Potrubí z trub kameninových</t>
  </si>
  <si>
    <t>831263195R00</t>
  </si>
  <si>
    <t>Příplatek za zřízení kanal. přípojky DN 100 - 300</t>
  </si>
  <si>
    <t>2013872293</t>
  </si>
  <si>
    <t>87</t>
  </si>
  <si>
    <t>Potrubí z trub plastických, skleněných a čedičových</t>
  </si>
  <si>
    <t>871313121R00</t>
  </si>
  <si>
    <t>Montáž trub z plastu, gumový kroužek, DN 150</t>
  </si>
  <si>
    <t>1327032508</t>
  </si>
  <si>
    <t>871373121R00</t>
  </si>
  <si>
    <t>Montáž trub z plastu, gumový kroužek, DN 250</t>
  </si>
  <si>
    <t>-348089984</t>
  </si>
  <si>
    <t>877363121R00</t>
  </si>
  <si>
    <t>Montáž tvarovek odboč. plast. gum. kroužek DN 250</t>
  </si>
  <si>
    <t>-1531272587</t>
  </si>
  <si>
    <t>89</t>
  </si>
  <si>
    <t>Ostatní konstrukce a práce na trubním vedení</t>
  </si>
  <si>
    <t>892571111R00</t>
  </si>
  <si>
    <t>Zkouška těsnosti kanalizace DN do 200, vodou</t>
  </si>
  <si>
    <t>-1684341148</t>
  </si>
  <si>
    <t>892573111R00</t>
  </si>
  <si>
    <t>Zabezpečení konců kanal. potrubí DN do 200, vodou</t>
  </si>
  <si>
    <t>úsek</t>
  </si>
  <si>
    <t>-32972983</t>
  </si>
  <si>
    <t>892581111R00</t>
  </si>
  <si>
    <t>Zkouška těsnosti kanalizace DN do 300, vodou</t>
  </si>
  <si>
    <t>1118547922</t>
  </si>
  <si>
    <t>892583111R00</t>
  </si>
  <si>
    <t>Zabezpečení konců kanal. potrubí DN do 300, vodou</t>
  </si>
  <si>
    <t>717920818</t>
  </si>
  <si>
    <t>894411121R00</t>
  </si>
  <si>
    <t>Zřízení šachet z dílců, dno C25/30, potrubí do DN 300</t>
  </si>
  <si>
    <t>-1560388163</t>
  </si>
  <si>
    <t>894412811RAB</t>
  </si>
  <si>
    <t>Vpusť horská bez vyrovnávacího prstence, poklop litina 25 t</t>
  </si>
  <si>
    <t>-1443887749</t>
  </si>
  <si>
    <t>894431411RCB</t>
  </si>
  <si>
    <t>Šachta D 600 mm, dl.šach.roury 1,00 m, přímá</t>
  </si>
  <si>
    <t>2123391060</t>
  </si>
  <si>
    <t>899103111RT2</t>
  </si>
  <si>
    <t>Osazení poklopu s rámem do 150 kg včetně dodávky poklopu lit. kruhového D 600</t>
  </si>
  <si>
    <t>1242406977</t>
  </si>
  <si>
    <t>96</t>
  </si>
  <si>
    <t>Bourání konstrukcí</t>
  </si>
  <si>
    <t>960321271R00</t>
  </si>
  <si>
    <t>Bourání konstrukcí ze železobetonu</t>
  </si>
  <si>
    <t>-1368853984</t>
  </si>
  <si>
    <t>966008112R00</t>
  </si>
  <si>
    <t>Bourání trubního propustku z trub DN do 50 cm</t>
  </si>
  <si>
    <t>260259033</t>
  </si>
  <si>
    <t>966077131R00</t>
  </si>
  <si>
    <t>Odstranění doplňkových konstrukcí do 100 kg</t>
  </si>
  <si>
    <t>-1947736765</t>
  </si>
  <si>
    <t>D1</t>
  </si>
  <si>
    <t>Ostatní materiál</t>
  </si>
  <si>
    <t>283141494</t>
  </si>
  <si>
    <t>Fólie výstražná pro kanal. š. 300 mm šedá</t>
  </si>
  <si>
    <t>-1232410506</t>
  </si>
  <si>
    <t>28614251</t>
  </si>
  <si>
    <t>Trubka kanalizační ULTRA-RIB 2 SN 10 150x3000 mm</t>
  </si>
  <si>
    <t>-791168832</t>
  </si>
  <si>
    <t>28614258</t>
  </si>
  <si>
    <t>Trubka kanalizační ULTRA-RIB 2 SN 10 250x5000 mm</t>
  </si>
  <si>
    <t>556890186</t>
  </si>
  <si>
    <t>28656313</t>
  </si>
  <si>
    <t xml:space="preserve">Odbočka kanalizační ULTRA-RIB 2  DN 250/150/45°</t>
  </si>
  <si>
    <t>1015035847</t>
  </si>
  <si>
    <t>Odbočka kanalizační ULTRA-RIB 2 DN 250/150/45°</t>
  </si>
  <si>
    <t>59224130</t>
  </si>
  <si>
    <t>Deska přechodová TZK-Q 625/200/90/T</t>
  </si>
  <si>
    <t>779488827</t>
  </si>
  <si>
    <t>59224152</t>
  </si>
  <si>
    <t>Skruž TBS-Q 1000/500/120/SP</t>
  </si>
  <si>
    <t>1562203206</t>
  </si>
  <si>
    <t>59224174.A</t>
  </si>
  <si>
    <t>Prstenec vyrovnávací TBW-Q 625/40/120</t>
  </si>
  <si>
    <t>391688935</t>
  </si>
  <si>
    <t>59224368.A</t>
  </si>
  <si>
    <t>Dno šachetní přímé TBZ-Q.1 100/100 V max. 60</t>
  </si>
  <si>
    <t>-1678615056</t>
  </si>
  <si>
    <t>H27</t>
  </si>
  <si>
    <t>Vedení trubní dálková a přípojná</t>
  </si>
  <si>
    <t>998276101R00</t>
  </si>
  <si>
    <t>Přesun hmot, trubní vedení plastová, otevř. výkop</t>
  </si>
  <si>
    <t>376929109</t>
  </si>
  <si>
    <t>998276118R00</t>
  </si>
  <si>
    <t>Přesun hmot, trubní vedení plastová, příplatek 5km</t>
  </si>
  <si>
    <t>1417704507</t>
  </si>
  <si>
    <t>SO 302 - prodloužení kanalizace</t>
  </si>
  <si>
    <t>171 - Násypy a skládky předepsaných tvarů</t>
  </si>
  <si>
    <t>1250072112</t>
  </si>
  <si>
    <t>2047366791</t>
  </si>
  <si>
    <t>400531298</t>
  </si>
  <si>
    <t>-2072239228</t>
  </si>
  <si>
    <t>151101102R00</t>
  </si>
  <si>
    <t>Pažení a rozepření stěn rýh - příložné - hl.do 4 m</t>
  </si>
  <si>
    <t>1706584683</t>
  </si>
  <si>
    <t>151101112R00</t>
  </si>
  <si>
    <t>Odstranění pažení stěn rýh - příložné - hl. do 4 m</t>
  </si>
  <si>
    <t>140283762</t>
  </si>
  <si>
    <t>497786509</t>
  </si>
  <si>
    <t>162601102R00</t>
  </si>
  <si>
    <t>Vodorovné přemístění výkopku z hor.1-4 do 5000 m</t>
  </si>
  <si>
    <t>-1248260375</t>
  </si>
  <si>
    <t>171201101R00</t>
  </si>
  <si>
    <t>Uložení sypaniny do násypů nezhutněných</t>
  </si>
  <si>
    <t>-181302097</t>
  </si>
  <si>
    <t>-1041211168</t>
  </si>
  <si>
    <t>-978948998</t>
  </si>
  <si>
    <t>171</t>
  </si>
  <si>
    <t>Násypy a skládky předepsaných tvarů</t>
  </si>
  <si>
    <t>171SKLADKOVNEVD</t>
  </si>
  <si>
    <t>Poplatek za uložení na skládku (zemina a kamení)</t>
  </si>
  <si>
    <t>983232648</t>
  </si>
  <si>
    <t>-622154110</t>
  </si>
  <si>
    <t>-162155285</t>
  </si>
  <si>
    <t>831312121RT3</t>
  </si>
  <si>
    <t>Montáž trub kameninových, pryž. kroužek, DN 150 včetně dodávky trub kamenin. DN 150 dl. 1250 mm</t>
  </si>
  <si>
    <t>682199568</t>
  </si>
  <si>
    <t>831362121RT3</t>
  </si>
  <si>
    <t>Montáž trub kameninových, pryž. kroužek, DN 250 včetně dodávky trub kamenin. DN 250 dl. 2500 mm</t>
  </si>
  <si>
    <t>2055180184</t>
  </si>
  <si>
    <t>837312221R00</t>
  </si>
  <si>
    <t>Montáž tvarov. kamenin. jednoos. pryž. kr. DN 150</t>
  </si>
  <si>
    <t>2117760297</t>
  </si>
  <si>
    <t>837312221RT2</t>
  </si>
  <si>
    <t>Montáž tvarov. kamenin. jednoos. pryž. kr. DN 150 včetně dodávky oblouku DN 150</t>
  </si>
  <si>
    <t>1313966673</t>
  </si>
  <si>
    <t>837361221R00</t>
  </si>
  <si>
    <t>Montáž tvarov. kamenin. odboč. pryž. krouž. DN 250</t>
  </si>
  <si>
    <t>134759617</t>
  </si>
  <si>
    <t>837362221R00</t>
  </si>
  <si>
    <t>Montáž tvarov. kamenin. jednoos. pryž. kr. DN 250</t>
  </si>
  <si>
    <t>1834969565</t>
  </si>
  <si>
    <t>837364111RT2</t>
  </si>
  <si>
    <t>Montáž kameninových útesů s hrdlem DN 250 včetně dodávky trouby DN 250 dl. 2000 mm</t>
  </si>
  <si>
    <t>-868417561</t>
  </si>
  <si>
    <t>-1878178030</t>
  </si>
  <si>
    <t>-83400036</t>
  </si>
  <si>
    <t>-870605439</t>
  </si>
  <si>
    <t>-282825094</t>
  </si>
  <si>
    <t>843401784</t>
  </si>
  <si>
    <t>89607403</t>
  </si>
  <si>
    <t>-30748201</t>
  </si>
  <si>
    <t>-499080297</t>
  </si>
  <si>
    <t>59224150</t>
  </si>
  <si>
    <t>Skruž TBS-Q 1000/250/120 SP</t>
  </si>
  <si>
    <t>-1859997156</t>
  </si>
  <si>
    <t>59224154</t>
  </si>
  <si>
    <t>Skruž TBS-Q 1000/1000/120 SP</t>
  </si>
  <si>
    <t>52474545</t>
  </si>
  <si>
    <t>59224176</t>
  </si>
  <si>
    <t>Prstenec vyrovnávací TBW-Q 625/80/120</t>
  </si>
  <si>
    <t>353964819</t>
  </si>
  <si>
    <t>-742045181</t>
  </si>
  <si>
    <t>59711516.A</t>
  </si>
  <si>
    <t>Ucpávka kamenina DN 150, FN 34</t>
  </si>
  <si>
    <t>-1510141345</t>
  </si>
  <si>
    <t>59711520.A</t>
  </si>
  <si>
    <t>Ucpávka kamenina DN 250, FN 40</t>
  </si>
  <si>
    <t>-249569668</t>
  </si>
  <si>
    <t>597115455</t>
  </si>
  <si>
    <t>Odbočka 45° kamenina hrdlová 250/150 FN 40/34</t>
  </si>
  <si>
    <t>-13913441</t>
  </si>
  <si>
    <t>998275101R00</t>
  </si>
  <si>
    <t>Přesun hmot, kanalizace kameninové, otevřený výkop</t>
  </si>
  <si>
    <t>-1649867857</t>
  </si>
  <si>
    <t>998275118R00</t>
  </si>
  <si>
    <t>Přesun hmot, kanalizace kameninové, příplatek 5 km</t>
  </si>
  <si>
    <t>-1881723565</t>
  </si>
  <si>
    <t>SO 303 - přeložka vodovodu</t>
  </si>
  <si>
    <t>11 - Přípravné a přidružené práce</t>
  </si>
  <si>
    <t>12 - Odkopávky a prokopávky</t>
  </si>
  <si>
    <t>14 - Ražení a hloubení tunelářské</t>
  </si>
  <si>
    <t>18 - Povrchové úpravy terénu</t>
  </si>
  <si>
    <t>85 - Potrubí z trub litinových</t>
  </si>
  <si>
    <t>M22 - Montáže sdělovací a zabezpečovací techniky</t>
  </si>
  <si>
    <t>Přípravné a přidružené práce</t>
  </si>
  <si>
    <t>119001411R00</t>
  </si>
  <si>
    <t>Dočasné zajištění beton.a plast. potrubí do DN 200</t>
  </si>
  <si>
    <t>-1534118638</t>
  </si>
  <si>
    <t>Odkopávky a prokopávky</t>
  </si>
  <si>
    <t>121101100R00</t>
  </si>
  <si>
    <t>Sejmutí ornice, pl. do 400 m2, přemístění do 50 m</t>
  </si>
  <si>
    <t>548500257</t>
  </si>
  <si>
    <t>130001101R00</t>
  </si>
  <si>
    <t>Příplatek za ztížené hloubení v blízkosti vedení</t>
  </si>
  <si>
    <t>-1882587682</t>
  </si>
  <si>
    <t>131201110R00</t>
  </si>
  <si>
    <t>Hloubení nezapaž. jam hor.3 do 50 m3, STROJNĚ</t>
  </si>
  <si>
    <t>415562421</t>
  </si>
  <si>
    <t>131201119R00</t>
  </si>
  <si>
    <t>Příplatek za lepivost - hloubení nezap.jam v hor.3</t>
  </si>
  <si>
    <t>1306675560</t>
  </si>
  <si>
    <t>131301110R00</t>
  </si>
  <si>
    <t>Hloubení nezapaž. jam hor.4 do 50 m3, STROJNĚ</t>
  </si>
  <si>
    <t>1018963164</t>
  </si>
  <si>
    <t>131301119R00</t>
  </si>
  <si>
    <t>Příplatek za lepivost - hloubení nezap.jam v hor.4</t>
  </si>
  <si>
    <t>182900428</t>
  </si>
  <si>
    <t>-1758343719</t>
  </si>
  <si>
    <t>-1176452389</t>
  </si>
  <si>
    <t>794391540</t>
  </si>
  <si>
    <t>-1739186291</t>
  </si>
  <si>
    <t>Ražení a hloubení tunelářské</t>
  </si>
  <si>
    <t>141721102R00</t>
  </si>
  <si>
    <t>Řízené protlačení a vtažení PE d 160 mm, hor.1 - 4</t>
  </si>
  <si>
    <t>-749865766</t>
  </si>
  <si>
    <t>1846346852</t>
  </si>
  <si>
    <t>-1777203230</t>
  </si>
  <si>
    <t>2112731824</t>
  </si>
  <si>
    <t>162601102RT3</t>
  </si>
  <si>
    <t>307738686</t>
  </si>
  <si>
    <t>1024749954</t>
  </si>
  <si>
    <t>698095349</t>
  </si>
  <si>
    <t>-1767224500</t>
  </si>
  <si>
    <t>551176665</t>
  </si>
  <si>
    <t>Povrchové úpravy terénu</t>
  </si>
  <si>
    <t>180402111R00</t>
  </si>
  <si>
    <t>Založení trávníku parkového výsevem v rovině</t>
  </si>
  <si>
    <t>328122746</t>
  </si>
  <si>
    <t>181301102R00</t>
  </si>
  <si>
    <t>Rozprostření ornice, rovina, tl. 10-15 cm,do 500m2</t>
  </si>
  <si>
    <t>31474096</t>
  </si>
  <si>
    <t>-1173434146</t>
  </si>
  <si>
    <t>452313111R00</t>
  </si>
  <si>
    <t>Bloky pro potrubí z betonu C -/7,5</t>
  </si>
  <si>
    <t>2044849330</t>
  </si>
  <si>
    <t>452353101R00</t>
  </si>
  <si>
    <t>Bednění bloků pod potrubí</t>
  </si>
  <si>
    <t>-1863613276</t>
  </si>
  <si>
    <t>85</t>
  </si>
  <si>
    <t>Potrubí z trub litinových</t>
  </si>
  <si>
    <t>857242121R00</t>
  </si>
  <si>
    <t>Montáž tvarovek litin. jednoos.přír. výkop DN 80</t>
  </si>
  <si>
    <t>513185332</t>
  </si>
  <si>
    <t>857244121R00</t>
  </si>
  <si>
    <t>Montáž tvarovek litin. odboč. přír. výkop DN 80</t>
  </si>
  <si>
    <t>-477844169</t>
  </si>
  <si>
    <t>871161121R00</t>
  </si>
  <si>
    <t>Montáž trubek polyetylenových ve výkopu d 32 mm</t>
  </si>
  <si>
    <t>2122851716</t>
  </si>
  <si>
    <t>871241121R00</t>
  </si>
  <si>
    <t>Montáž potrubí polyetylenového ve výkopu d 90 mm</t>
  </si>
  <si>
    <t>184897849</t>
  </si>
  <si>
    <t>879172199R00</t>
  </si>
  <si>
    <t>Příplatek za montáž vodovodních přípojek DN 32-80</t>
  </si>
  <si>
    <t>-678590120</t>
  </si>
  <si>
    <t>891163111R00</t>
  </si>
  <si>
    <t>Montáž ventilů hlavních pro přípojky DN 25</t>
  </si>
  <si>
    <t>1347520059</t>
  </si>
  <si>
    <t>891241111R00</t>
  </si>
  <si>
    <t>Montáž vodovodních šoupátek ve výkopu DN 80</t>
  </si>
  <si>
    <t>-1989597146</t>
  </si>
  <si>
    <t>891247111R00</t>
  </si>
  <si>
    <t>Montáž hydrantů podzemních DN 80</t>
  </si>
  <si>
    <t>-1125911658</t>
  </si>
  <si>
    <t>891247111R00.1</t>
  </si>
  <si>
    <t>Demontáž hydrantů podzemních DN 80 - obdobná položka</t>
  </si>
  <si>
    <t>1370253403</t>
  </si>
  <si>
    <t>891249111R00</t>
  </si>
  <si>
    <t>Montáž navrtávacích pasů DN 80</t>
  </si>
  <si>
    <t>-663097764</t>
  </si>
  <si>
    <t>892241111R00</t>
  </si>
  <si>
    <t>Tlaková zkouška vodovodního potrubí do DN 80</t>
  </si>
  <si>
    <t>1639859832</t>
  </si>
  <si>
    <t>892273111R00</t>
  </si>
  <si>
    <t>Desinfekce vodovodního potrubí do DN 125</t>
  </si>
  <si>
    <t>-415047327</t>
  </si>
  <si>
    <t>892372111R00</t>
  </si>
  <si>
    <t>Zabezpečení konců vodovod. potrubí do DN 300</t>
  </si>
  <si>
    <t>1680405281</t>
  </si>
  <si>
    <t>899401111R00</t>
  </si>
  <si>
    <t>Osazení poklopů litinových ventilových</t>
  </si>
  <si>
    <t>1459927060</t>
  </si>
  <si>
    <t>899401112R00</t>
  </si>
  <si>
    <t>Osazení poklopů litinových šoupátkových</t>
  </si>
  <si>
    <t>316462845</t>
  </si>
  <si>
    <t>899401113R00</t>
  </si>
  <si>
    <t>Osazení poklopů litinových hydrantových</t>
  </si>
  <si>
    <t>-2013452052</t>
  </si>
  <si>
    <t>00572400</t>
  </si>
  <si>
    <t>Směs travní parková I. běžná zátěž PROFI</t>
  </si>
  <si>
    <t>1090573368</t>
  </si>
  <si>
    <t>28314148</t>
  </si>
  <si>
    <t>Fólie výstražná pro vodu š. 300 mm bílá</t>
  </si>
  <si>
    <t>-861995661</t>
  </si>
  <si>
    <t>28613106.M</t>
  </si>
  <si>
    <t xml:space="preserve">Elektrospojka d  90 mm SDR 11 PE 100 ELGEF Plus</t>
  </si>
  <si>
    <t>-401521969</t>
  </si>
  <si>
    <t>Elektrospojka d 90 mm SDR 11 PE 100 ELGEF Plus</t>
  </si>
  <si>
    <t>286134610</t>
  </si>
  <si>
    <t>Trubka vodovodní PE RC Protect SDR 11 160x14,6 mm</t>
  </si>
  <si>
    <t>-1559874085</t>
  </si>
  <si>
    <t>286134701</t>
  </si>
  <si>
    <t xml:space="preserve">Trubka vodovodní PE 100 Gerofit SDR 11  32x3,0 mm</t>
  </si>
  <si>
    <t>1340442404</t>
  </si>
  <si>
    <t>Trubka vodovodní PE 100 Gerofit SDR 11 32x3,0 mm</t>
  </si>
  <si>
    <t>286134722</t>
  </si>
  <si>
    <t xml:space="preserve">Trubka vodovodní PE 100 Gerofit SDR 17  90x5,4 mm</t>
  </si>
  <si>
    <t>-287820110</t>
  </si>
  <si>
    <t>Trubka vodovodní PE 100 Gerofit SDR 17 90x5,4 mm</t>
  </si>
  <si>
    <t>42200730</t>
  </si>
  <si>
    <t xml:space="preserve">HAWLE poklop uliční lehký 1550  - voda</t>
  </si>
  <si>
    <t>-1087483492</t>
  </si>
  <si>
    <t>HAWLE poklop uliční lehký 1550 - voda</t>
  </si>
  <si>
    <t>42200750</t>
  </si>
  <si>
    <t xml:space="preserve">HAWLE poklop uliční šoupátkový 1750  - voda</t>
  </si>
  <si>
    <t>1470284275</t>
  </si>
  <si>
    <t>HAWLE poklop uliční šoupátkový 1750 - voda</t>
  </si>
  <si>
    <t>42200760</t>
  </si>
  <si>
    <t>HAWLE poklop k podz. hydrantu 1950 - voda</t>
  </si>
  <si>
    <t>-1012799882</t>
  </si>
  <si>
    <t>42228252</t>
  </si>
  <si>
    <t>HAWLE šoupátko 2600 DN 1" pro dom.příp. - voda</t>
  </si>
  <si>
    <t>-124930254</t>
  </si>
  <si>
    <t>42228310</t>
  </si>
  <si>
    <t>HAWLE šoupátko 4000E2 DN 80 přírubové, voda</t>
  </si>
  <si>
    <t>399799236</t>
  </si>
  <si>
    <t>42273532</t>
  </si>
  <si>
    <t>Pas navrtávací AVK Plastik na PE a PVC, pr.90, obdobná položka</t>
  </si>
  <si>
    <t>2126163090</t>
  </si>
  <si>
    <t>422736067</t>
  </si>
  <si>
    <t>Hydrant AVK podz.dvojité jištění,krytí 1,25m</t>
  </si>
  <si>
    <t>938272134</t>
  </si>
  <si>
    <t>42293139</t>
  </si>
  <si>
    <t>HAWLE souprava zemní č. 9601-voda, L=1,0-1,6 m</t>
  </si>
  <si>
    <t>-1006934423</t>
  </si>
  <si>
    <t>42293250</t>
  </si>
  <si>
    <t>HAWLE souprava zemní 9500E2 DN50 -100, 1,3-1,8m</t>
  </si>
  <si>
    <t>-668971112</t>
  </si>
  <si>
    <t>422935405</t>
  </si>
  <si>
    <t xml:space="preserve">HAWLE 5050 -  prodloužené patkové koleno 90°</t>
  </si>
  <si>
    <t>-1397014980</t>
  </si>
  <si>
    <t>HAWLE 5050 - prodloužené patkové koleno 90°</t>
  </si>
  <si>
    <t>552599939</t>
  </si>
  <si>
    <t>Tvarovka přír. s přír. odb. Duktus T DN 80/80</t>
  </si>
  <si>
    <t>2108516302</t>
  </si>
  <si>
    <t>552HAWLE200080VD</t>
  </si>
  <si>
    <t>Příruba HAWLE SYSTÉM 2000 DN 80/90</t>
  </si>
  <si>
    <t>ks</t>
  </si>
  <si>
    <t>-1248059347</t>
  </si>
  <si>
    <t>-1985523853</t>
  </si>
  <si>
    <t>551836847</t>
  </si>
  <si>
    <t>M22</t>
  </si>
  <si>
    <t>Montáže sdělovací a zabezpečovací techniky</t>
  </si>
  <si>
    <t>220270604R00</t>
  </si>
  <si>
    <t xml:space="preserve">Mont vodiče ay,cy,cya  4 pevně</t>
  </si>
  <si>
    <t>-1580116568</t>
  </si>
  <si>
    <t>Mont vodiče ay,cy,cya 4 pevně</t>
  </si>
  <si>
    <t>SO 401 - veřejné osvětlení</t>
  </si>
  <si>
    <t>42824362</t>
  </si>
  <si>
    <t>ing. Miroslav Křístek</t>
  </si>
  <si>
    <t>D1 - MONTÁŽ</t>
  </si>
  <si>
    <t>D2 - MATERIÁL</t>
  </si>
  <si>
    <t>D3 - HZS</t>
  </si>
  <si>
    <t>D4 - DODÁVKY</t>
  </si>
  <si>
    <t>MONTÁŽ</t>
  </si>
  <si>
    <t>Pol1</t>
  </si>
  <si>
    <t>trubka ochr z PE, R=40mm</t>
  </si>
  <si>
    <t>1215722209</t>
  </si>
  <si>
    <t>Pol10</t>
  </si>
  <si>
    <t>CYKY-CYKYm 4Bx10 mm2 750V (PU)</t>
  </si>
  <si>
    <t>1963503316</t>
  </si>
  <si>
    <t>Pol11</t>
  </si>
  <si>
    <t>ukonč.kabelu smršť.zákl. do 4x10mm2</t>
  </si>
  <si>
    <t>-1689506857</t>
  </si>
  <si>
    <t>Pol12</t>
  </si>
  <si>
    <t>vytyčení trati venk.sil.vedení nn v přehledném terénu</t>
  </si>
  <si>
    <t>km</t>
  </si>
  <si>
    <t>206488331</t>
  </si>
  <si>
    <t>Pol13</t>
  </si>
  <si>
    <t>kabel.rýha 35cm/šiř. 80cm/hl.zem.tř.3</t>
  </si>
  <si>
    <t>1635214725</t>
  </si>
  <si>
    <t>Pol14</t>
  </si>
  <si>
    <t>zřízení kabel.lože z pros.zem.písku ve sm.35cm</t>
  </si>
  <si>
    <t>-2071729841</t>
  </si>
  <si>
    <t>Pol15</t>
  </si>
  <si>
    <t>fólie výstražná PVC šířka 33cm</t>
  </si>
  <si>
    <t>-1809309173</t>
  </si>
  <si>
    <t>Pol16</t>
  </si>
  <si>
    <t>ruč.zához kabel.rýha 35cm/šiř. 80cm/hl.zem.tř.3</t>
  </si>
  <si>
    <t>-79185473</t>
  </si>
  <si>
    <t>Pol17</t>
  </si>
  <si>
    <t>pouzdrový základ pro stožár VO v trase 250x1500</t>
  </si>
  <si>
    <t>-1370285097</t>
  </si>
  <si>
    <t>Pol2</t>
  </si>
  <si>
    <t>stožár sadový ocelový bezpaticový do 6m</t>
  </si>
  <si>
    <t>-1956491319</t>
  </si>
  <si>
    <t>Pol3</t>
  </si>
  <si>
    <t>výložník ocel. 1-ram. (rameno)</t>
  </si>
  <si>
    <t>44190167</t>
  </si>
  <si>
    <t>Pol4</t>
  </si>
  <si>
    <t>protlak pod komunikací</t>
  </si>
  <si>
    <t>-1996921427</t>
  </si>
  <si>
    <t>Pol5</t>
  </si>
  <si>
    <t>elektrovýzbroj stožáru pro 1 okruh</t>
  </si>
  <si>
    <t>624007232</t>
  </si>
  <si>
    <t>Pol6</t>
  </si>
  <si>
    <t>PHILIPS BRP102 LED55/740 II DM42-60A, 39W, 4000K</t>
  </si>
  <si>
    <t>-1289275981</t>
  </si>
  <si>
    <t>Pol7</t>
  </si>
  <si>
    <t>uzem. v zemi FeZn 30/4mm vč. Svorek, propoj. aj.</t>
  </si>
  <si>
    <t>-202795784</t>
  </si>
  <si>
    <t>Pol8</t>
  </si>
  <si>
    <t>FeZn R=10mm</t>
  </si>
  <si>
    <t>-730415736</t>
  </si>
  <si>
    <t>Pol9</t>
  </si>
  <si>
    <t>CYKY-CYKYm 3Cx2.5 mm2 750V (PU)</t>
  </si>
  <si>
    <t>-130465482</t>
  </si>
  <si>
    <t>D2</t>
  </si>
  <si>
    <t>MATERIÁL</t>
  </si>
  <si>
    <t>Pol18</t>
  </si>
  <si>
    <t>-1850822512</t>
  </si>
  <si>
    <t>Pol19</t>
  </si>
  <si>
    <t>stožár KOOPERATIVA GA 5-114/89/76 ŽZ</t>
  </si>
  <si>
    <t>1109597128</t>
  </si>
  <si>
    <t>Pol20</t>
  </si>
  <si>
    <t>výložník G1-1000 ŽZ</t>
  </si>
  <si>
    <t>316146564</t>
  </si>
  <si>
    <t>Pol21</t>
  </si>
  <si>
    <t>381942406</t>
  </si>
  <si>
    <t>Pol22</t>
  </si>
  <si>
    <t>-1460124039</t>
  </si>
  <si>
    <t>Pol23</t>
  </si>
  <si>
    <t>FeZn 30/4mm</t>
  </si>
  <si>
    <t>-857319892</t>
  </si>
  <si>
    <t>Pol24</t>
  </si>
  <si>
    <t>-1175314247</t>
  </si>
  <si>
    <t>Pol25</t>
  </si>
  <si>
    <t>propojovací svorka SS spojovací</t>
  </si>
  <si>
    <t>-1938936590</t>
  </si>
  <si>
    <t>Pol26</t>
  </si>
  <si>
    <t>219011234</t>
  </si>
  <si>
    <t>Pol27</t>
  </si>
  <si>
    <t>1773329018</t>
  </si>
  <si>
    <t>Pol28</t>
  </si>
  <si>
    <t>beton. Směs</t>
  </si>
  <si>
    <t>-990890851</t>
  </si>
  <si>
    <t>Pol29</t>
  </si>
  <si>
    <t>trubka betonová pro VO základ</t>
  </si>
  <si>
    <t>404256628</t>
  </si>
  <si>
    <t>Pol30</t>
  </si>
  <si>
    <t>fólie výstražná šíře 330</t>
  </si>
  <si>
    <t>1283528956</t>
  </si>
  <si>
    <t>Pol31</t>
  </si>
  <si>
    <t>písek kopaný</t>
  </si>
  <si>
    <t>942245839</t>
  </si>
  <si>
    <t>D3</t>
  </si>
  <si>
    <t>HZS</t>
  </si>
  <si>
    <t>Pol32</t>
  </si>
  <si>
    <t>vytýčení tras ostatních podzemních vedení v trase VO</t>
  </si>
  <si>
    <t>2105428144</t>
  </si>
  <si>
    <t>Pol33</t>
  </si>
  <si>
    <t>revize elektro</t>
  </si>
  <si>
    <t>hod</t>
  </si>
  <si>
    <t>-1879791481</t>
  </si>
  <si>
    <t>Pol34</t>
  </si>
  <si>
    <t>geom.zaměření nových rozvodů VO</t>
  </si>
  <si>
    <t>1093202883</t>
  </si>
  <si>
    <t>D4</t>
  </si>
  <si>
    <t>DODÁVKY</t>
  </si>
  <si>
    <t>Pol35</t>
  </si>
  <si>
    <t>podružný materiál</t>
  </si>
  <si>
    <t>115771392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</si>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</sst>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2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5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23" xfId="0" applyFont="1" applyBorder="1" applyAlignment="1" applyProtection="1">
      <alignment horizontal="center" vertical="center"/>
    </xf>
    <xf numFmtId="49" fontId="33" fillId="0" borderId="23" xfId="0" applyNumberFormat="1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center" vertical="center" wrapText="1"/>
    </xf>
    <xf numFmtId="167" fontId="33" fillId="0" borderId="23" xfId="0" applyNumberFormat="1" applyFont="1" applyBorder="1" applyAlignment="1" applyProtection="1">
      <alignment vertical="center"/>
    </xf>
    <xf numFmtId="4" fontId="33" fillId="2" borderId="23" xfId="0" applyNumberFormat="1" applyFont="1" applyFill="1" applyBorder="1" applyAlignment="1" applyProtection="1">
      <alignment vertical="center"/>
      <protection locked="0"/>
    </xf>
    <xf numFmtId="4" fontId="33" fillId="0" borderId="23" xfId="0" applyNumberFormat="1" applyFont="1" applyBorder="1" applyAlignment="1" applyProtection="1">
      <alignment vertical="center"/>
    </xf>
    <xf numFmtId="0" fontId="34" fillId="0" borderId="4" xfId="0" applyFont="1" applyBorder="1" applyAlignment="1">
      <alignment vertical="center"/>
    </xf>
    <xf numFmtId="0" fontId="33" fillId="2" borderId="15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167" fontId="19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7" fillId="0" borderId="29" xfId="0" applyFont="1" applyBorder="1" applyAlignment="1">
      <alignment horizontal="left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horizontal="left" vertical="center" wrapText="1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8" fillId="0" borderId="1" xfId="0" applyFont="1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44" fillId="0" borderId="27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vertical="top"/>
    </xf>
    <xf numFmtId="0" fontId="45" fillId="0" borderId="1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horizontal="center" vertical="center"/>
    </xf>
    <xf numFmtId="49" fontId="45" fillId="0" borderId="1" xfId="0" applyNumberFormat="1" applyFont="1" applyBorder="1" applyAlignment="1" applyProtection="1">
      <alignment horizontal="left" vertical="center"/>
    </xf>
    <xf numFmtId="0" fontId="44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1" fillId="0" borderId="29" xfId="0" applyFont="1" applyBorder="1" applyAlignment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27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28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29</v>
      </c>
      <c r="AL11" s="21"/>
      <c r="AM11" s="21"/>
      <c r="AN11" s="26" t="s">
        <v>19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31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31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29</v>
      </c>
      <c r="AL14" s="21"/>
      <c r="AM14" s="21"/>
      <c r="AN14" s="33" t="s">
        <v>31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33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29</v>
      </c>
      <c r="AL17" s="21"/>
      <c r="AM17" s="21"/>
      <c r="AN17" s="26" t="s">
        <v>35</v>
      </c>
      <c r="AO17" s="21"/>
      <c r="AP17" s="21"/>
      <c r="AQ17" s="21"/>
      <c r="AR17" s="19"/>
      <c r="BE17" s="30"/>
      <c r="BS17" s="16" t="s">
        <v>36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37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19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38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29</v>
      </c>
      <c r="AL20" s="21"/>
      <c r="AM20" s="21"/>
      <c r="AN20" s="26" t="s">
        <v>19</v>
      </c>
      <c r="AO20" s="21"/>
      <c r="AP20" s="21"/>
      <c r="AQ20" s="21"/>
      <c r="AR20" s="19"/>
      <c r="BE20" s="30"/>
      <c r="BS20" s="16" t="s">
        <v>36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39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40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41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42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43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44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45</v>
      </c>
      <c r="E29" s="46"/>
      <c r="F29" s="31" t="s">
        <v>46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47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48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49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50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1"/>
      <c r="D35" s="52" t="s">
        <v>51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52</v>
      </c>
      <c r="U35" s="53"/>
      <c r="V35" s="53"/>
      <c r="W35" s="53"/>
      <c r="X35" s="55" t="s">
        <v>53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2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2" customFormat="1" ht="24.96" customHeight="1">
      <c r="A42" s="37"/>
      <c r="B42" s="38"/>
      <c r="C42" s="22" t="s">
        <v>54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2"/>
      <c r="C44" s="31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230504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Chodník v ul. Výškovská, Chodová Planá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>Výškovská ulice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23</v>
      </c>
      <c r="AJ47" s="39"/>
      <c r="AK47" s="39"/>
      <c r="AL47" s="39"/>
      <c r="AM47" s="71" t="str">
        <f>IF(AN8= "","",AN8)</f>
        <v>15. 1. 2024</v>
      </c>
      <c r="AN47" s="71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15.15" customHeight="1">
      <c r="A49" s="37"/>
      <c r="B49" s="38"/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>Městys Chodová Planá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32</v>
      </c>
      <c r="AJ49" s="39"/>
      <c r="AK49" s="39"/>
      <c r="AL49" s="39"/>
      <c r="AM49" s="72" t="str">
        <f>IF(E17="","",E17)</f>
        <v>S P I R A L spol. s r. o.</v>
      </c>
      <c r="AN49" s="63"/>
      <c r="AO49" s="63"/>
      <c r="AP49" s="63"/>
      <c r="AQ49" s="39"/>
      <c r="AR49" s="43"/>
      <c r="AS49" s="73" t="s">
        <v>55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2" customFormat="1" ht="15.15" customHeight="1">
      <c r="A50" s="37"/>
      <c r="B50" s="38"/>
      <c r="C50" s="31" t="s">
        <v>30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37</v>
      </c>
      <c r="AJ50" s="39"/>
      <c r="AK50" s="39"/>
      <c r="AL50" s="39"/>
      <c r="AM50" s="72" t="str">
        <f>IF(E20="","",E20)</f>
        <v>ing. Pavel Kodýtek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2" customFormat="1" ht="29.28" customHeight="1">
      <c r="A52" s="37"/>
      <c r="B52" s="38"/>
      <c r="C52" s="85" t="s">
        <v>56</v>
      </c>
      <c r="D52" s="86"/>
      <c r="E52" s="86"/>
      <c r="F52" s="86"/>
      <c r="G52" s="86"/>
      <c r="H52" s="87"/>
      <c r="I52" s="88" t="s">
        <v>57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58</v>
      </c>
      <c r="AH52" s="86"/>
      <c r="AI52" s="86"/>
      <c r="AJ52" s="86"/>
      <c r="AK52" s="86"/>
      <c r="AL52" s="86"/>
      <c r="AM52" s="86"/>
      <c r="AN52" s="88" t="s">
        <v>59</v>
      </c>
      <c r="AO52" s="86"/>
      <c r="AP52" s="86"/>
      <c r="AQ52" s="90" t="s">
        <v>60</v>
      </c>
      <c r="AR52" s="43"/>
      <c r="AS52" s="91" t="s">
        <v>61</v>
      </c>
      <c r="AT52" s="92" t="s">
        <v>62</v>
      </c>
      <c r="AU52" s="92" t="s">
        <v>63</v>
      </c>
      <c r="AV52" s="92" t="s">
        <v>64</v>
      </c>
      <c r="AW52" s="92" t="s">
        <v>65</v>
      </c>
      <c r="AX52" s="92" t="s">
        <v>66</v>
      </c>
      <c r="AY52" s="92" t="s">
        <v>67</v>
      </c>
      <c r="AZ52" s="92" t="s">
        <v>68</v>
      </c>
      <c r="BA52" s="92" t="s">
        <v>69</v>
      </c>
      <c r="BB52" s="92" t="s">
        <v>70</v>
      </c>
      <c r="BC52" s="92" t="s">
        <v>71</v>
      </c>
      <c r="BD52" s="93" t="s">
        <v>72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6" customFormat="1" ht="32.4" customHeight="1">
      <c r="A54" s="6"/>
      <c r="B54" s="97"/>
      <c r="C54" s="98" t="s">
        <v>73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ROUND(SUM(AG55:AG59),2)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ROUND(SUM(AS55:AS59),2)</f>
        <v>0</v>
      </c>
      <c r="AT54" s="105">
        <f>ROUND(SUM(AV54:AW54),2)</f>
        <v>0</v>
      </c>
      <c r="AU54" s="106">
        <f>ROUND(SUM(AU55:AU59),5)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ROUND(SUM(AZ55:AZ59),2)</f>
        <v>0</v>
      </c>
      <c r="BA54" s="105">
        <f>ROUND(SUM(BA55:BA59),2)</f>
        <v>0</v>
      </c>
      <c r="BB54" s="105">
        <f>ROUND(SUM(BB55:BB59),2)</f>
        <v>0</v>
      </c>
      <c r="BC54" s="105">
        <f>ROUND(SUM(BC55:BC59),2)</f>
        <v>0</v>
      </c>
      <c r="BD54" s="107">
        <f>ROUND(SUM(BD55:BD59),2)</f>
        <v>0</v>
      </c>
      <c r="BE54" s="6"/>
      <c r="BS54" s="108" t="s">
        <v>74</v>
      </c>
      <c r="BT54" s="108" t="s">
        <v>75</v>
      </c>
      <c r="BU54" s="109" t="s">
        <v>76</v>
      </c>
      <c r="BV54" s="108" t="s">
        <v>77</v>
      </c>
      <c r="BW54" s="108" t="s">
        <v>5</v>
      </c>
      <c r="BX54" s="108" t="s">
        <v>78</v>
      </c>
      <c r="CL54" s="108" t="s">
        <v>19</v>
      </c>
    </row>
    <row r="55" s="7" customFormat="1" ht="16.5" customHeight="1">
      <c r="A55" s="110" t="s">
        <v>79</v>
      </c>
      <c r="B55" s="111"/>
      <c r="C55" s="112"/>
      <c r="D55" s="113" t="s">
        <v>80</v>
      </c>
      <c r="E55" s="113"/>
      <c r="F55" s="113"/>
      <c r="G55" s="113"/>
      <c r="H55" s="113"/>
      <c r="I55" s="114"/>
      <c r="J55" s="113" t="s">
        <v>81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'SO 101 - dopravní řešení ...'!J30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82</v>
      </c>
      <c r="AR55" s="117"/>
      <c r="AS55" s="118">
        <v>0</v>
      </c>
      <c r="AT55" s="119">
        <f>ROUND(SUM(AV55:AW55),2)</f>
        <v>0</v>
      </c>
      <c r="AU55" s="120">
        <f>'SO 101 - dopravní řešení ...'!P90</f>
        <v>0</v>
      </c>
      <c r="AV55" s="119">
        <f>'SO 101 - dopravní řešení ...'!J33</f>
        <v>0</v>
      </c>
      <c r="AW55" s="119">
        <f>'SO 101 - dopravní řešení ...'!J34</f>
        <v>0</v>
      </c>
      <c r="AX55" s="119">
        <f>'SO 101 - dopravní řešení ...'!J35</f>
        <v>0</v>
      </c>
      <c r="AY55" s="119">
        <f>'SO 101 - dopravní řešení ...'!J36</f>
        <v>0</v>
      </c>
      <c r="AZ55" s="119">
        <f>'SO 101 - dopravní řešení ...'!F33</f>
        <v>0</v>
      </c>
      <c r="BA55" s="119">
        <f>'SO 101 - dopravní řešení ...'!F34</f>
        <v>0</v>
      </c>
      <c r="BB55" s="119">
        <f>'SO 101 - dopravní řešení ...'!F35</f>
        <v>0</v>
      </c>
      <c r="BC55" s="119">
        <f>'SO 101 - dopravní řešení ...'!F36</f>
        <v>0</v>
      </c>
      <c r="BD55" s="121">
        <f>'SO 101 - dopravní řešení ...'!F37</f>
        <v>0</v>
      </c>
      <c r="BE55" s="7"/>
      <c r="BT55" s="122" t="s">
        <v>83</v>
      </c>
      <c r="BV55" s="122" t="s">
        <v>77</v>
      </c>
      <c r="BW55" s="122" t="s">
        <v>84</v>
      </c>
      <c r="BX55" s="122" t="s">
        <v>5</v>
      </c>
      <c r="CL55" s="122" t="s">
        <v>19</v>
      </c>
      <c r="CM55" s="122" t="s">
        <v>85</v>
      </c>
    </row>
    <row r="56" s="7" customFormat="1" ht="16.5" customHeight="1">
      <c r="A56" s="110" t="s">
        <v>79</v>
      </c>
      <c r="B56" s="111"/>
      <c r="C56" s="112"/>
      <c r="D56" s="113" t="s">
        <v>86</v>
      </c>
      <c r="E56" s="113"/>
      <c r="F56" s="113"/>
      <c r="G56" s="113"/>
      <c r="H56" s="113"/>
      <c r="I56" s="114"/>
      <c r="J56" s="113" t="s">
        <v>87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5">
        <f>'SO 301 - zatrubnění příkopu'!J30</f>
        <v>0</v>
      </c>
      <c r="AH56" s="114"/>
      <c r="AI56" s="114"/>
      <c r="AJ56" s="114"/>
      <c r="AK56" s="114"/>
      <c r="AL56" s="114"/>
      <c r="AM56" s="114"/>
      <c r="AN56" s="115">
        <f>SUM(AG56,AT56)</f>
        <v>0</v>
      </c>
      <c r="AO56" s="114"/>
      <c r="AP56" s="114"/>
      <c r="AQ56" s="116" t="s">
        <v>82</v>
      </c>
      <c r="AR56" s="117"/>
      <c r="AS56" s="118">
        <v>0</v>
      </c>
      <c r="AT56" s="119">
        <f>ROUND(SUM(AV56:AW56),2)</f>
        <v>0</v>
      </c>
      <c r="AU56" s="120">
        <f>'SO 301 - zatrubnění příkopu'!P91</f>
        <v>0</v>
      </c>
      <c r="AV56" s="119">
        <f>'SO 301 - zatrubnění příkopu'!J33</f>
        <v>0</v>
      </c>
      <c r="AW56" s="119">
        <f>'SO 301 - zatrubnění příkopu'!J34</f>
        <v>0</v>
      </c>
      <c r="AX56" s="119">
        <f>'SO 301 - zatrubnění příkopu'!J35</f>
        <v>0</v>
      </c>
      <c r="AY56" s="119">
        <f>'SO 301 - zatrubnění příkopu'!J36</f>
        <v>0</v>
      </c>
      <c r="AZ56" s="119">
        <f>'SO 301 - zatrubnění příkopu'!F33</f>
        <v>0</v>
      </c>
      <c r="BA56" s="119">
        <f>'SO 301 - zatrubnění příkopu'!F34</f>
        <v>0</v>
      </c>
      <c r="BB56" s="119">
        <f>'SO 301 - zatrubnění příkopu'!F35</f>
        <v>0</v>
      </c>
      <c r="BC56" s="119">
        <f>'SO 301 - zatrubnění příkopu'!F36</f>
        <v>0</v>
      </c>
      <c r="BD56" s="121">
        <f>'SO 301 - zatrubnění příkopu'!F37</f>
        <v>0</v>
      </c>
      <c r="BE56" s="7"/>
      <c r="BT56" s="122" t="s">
        <v>83</v>
      </c>
      <c r="BV56" s="122" t="s">
        <v>77</v>
      </c>
      <c r="BW56" s="122" t="s">
        <v>88</v>
      </c>
      <c r="BX56" s="122" t="s">
        <v>5</v>
      </c>
      <c r="CL56" s="122" t="s">
        <v>19</v>
      </c>
      <c r="CM56" s="122" t="s">
        <v>85</v>
      </c>
    </row>
    <row r="57" s="7" customFormat="1" ht="16.5" customHeight="1">
      <c r="A57" s="110" t="s">
        <v>79</v>
      </c>
      <c r="B57" s="111"/>
      <c r="C57" s="112"/>
      <c r="D57" s="113" t="s">
        <v>89</v>
      </c>
      <c r="E57" s="113"/>
      <c r="F57" s="113"/>
      <c r="G57" s="113"/>
      <c r="H57" s="113"/>
      <c r="I57" s="114"/>
      <c r="J57" s="113" t="s">
        <v>90</v>
      </c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5">
        <f>'SO 302 - prodloužení kana...'!J30</f>
        <v>0</v>
      </c>
      <c r="AH57" s="114"/>
      <c r="AI57" s="114"/>
      <c r="AJ57" s="114"/>
      <c r="AK57" s="114"/>
      <c r="AL57" s="114"/>
      <c r="AM57" s="114"/>
      <c r="AN57" s="115">
        <f>SUM(AG57,AT57)</f>
        <v>0</v>
      </c>
      <c r="AO57" s="114"/>
      <c r="AP57" s="114"/>
      <c r="AQ57" s="116" t="s">
        <v>82</v>
      </c>
      <c r="AR57" s="117"/>
      <c r="AS57" s="118">
        <v>0</v>
      </c>
      <c r="AT57" s="119">
        <f>ROUND(SUM(AV57:AW57),2)</f>
        <v>0</v>
      </c>
      <c r="AU57" s="120">
        <f>'SO 302 - prodloužení kana...'!P89</f>
        <v>0</v>
      </c>
      <c r="AV57" s="119">
        <f>'SO 302 - prodloužení kana...'!J33</f>
        <v>0</v>
      </c>
      <c r="AW57" s="119">
        <f>'SO 302 - prodloužení kana...'!J34</f>
        <v>0</v>
      </c>
      <c r="AX57" s="119">
        <f>'SO 302 - prodloužení kana...'!J35</f>
        <v>0</v>
      </c>
      <c r="AY57" s="119">
        <f>'SO 302 - prodloužení kana...'!J36</f>
        <v>0</v>
      </c>
      <c r="AZ57" s="119">
        <f>'SO 302 - prodloužení kana...'!F33</f>
        <v>0</v>
      </c>
      <c r="BA57" s="119">
        <f>'SO 302 - prodloužení kana...'!F34</f>
        <v>0</v>
      </c>
      <c r="BB57" s="119">
        <f>'SO 302 - prodloužení kana...'!F35</f>
        <v>0</v>
      </c>
      <c r="BC57" s="119">
        <f>'SO 302 - prodloužení kana...'!F36</f>
        <v>0</v>
      </c>
      <c r="BD57" s="121">
        <f>'SO 302 - prodloužení kana...'!F37</f>
        <v>0</v>
      </c>
      <c r="BE57" s="7"/>
      <c r="BT57" s="122" t="s">
        <v>83</v>
      </c>
      <c r="BV57" s="122" t="s">
        <v>77</v>
      </c>
      <c r="BW57" s="122" t="s">
        <v>91</v>
      </c>
      <c r="BX57" s="122" t="s">
        <v>5</v>
      </c>
      <c r="CL57" s="122" t="s">
        <v>19</v>
      </c>
      <c r="CM57" s="122" t="s">
        <v>85</v>
      </c>
    </row>
    <row r="58" s="7" customFormat="1" ht="16.5" customHeight="1">
      <c r="A58" s="110" t="s">
        <v>79</v>
      </c>
      <c r="B58" s="111"/>
      <c r="C58" s="112"/>
      <c r="D58" s="113" t="s">
        <v>92</v>
      </c>
      <c r="E58" s="113"/>
      <c r="F58" s="113"/>
      <c r="G58" s="113"/>
      <c r="H58" s="113"/>
      <c r="I58" s="114"/>
      <c r="J58" s="113" t="s">
        <v>93</v>
      </c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5">
        <f>'SO 303 - přeložka vodovodu'!J30</f>
        <v>0</v>
      </c>
      <c r="AH58" s="114"/>
      <c r="AI58" s="114"/>
      <c r="AJ58" s="114"/>
      <c r="AK58" s="114"/>
      <c r="AL58" s="114"/>
      <c r="AM58" s="114"/>
      <c r="AN58" s="115">
        <f>SUM(AG58,AT58)</f>
        <v>0</v>
      </c>
      <c r="AO58" s="114"/>
      <c r="AP58" s="114"/>
      <c r="AQ58" s="116" t="s">
        <v>82</v>
      </c>
      <c r="AR58" s="117"/>
      <c r="AS58" s="118">
        <v>0</v>
      </c>
      <c r="AT58" s="119">
        <f>ROUND(SUM(AV58:AW58),2)</f>
        <v>0</v>
      </c>
      <c r="AU58" s="120">
        <f>'SO 303 - přeložka vodovodu'!P95</f>
        <v>0</v>
      </c>
      <c r="AV58" s="119">
        <f>'SO 303 - přeložka vodovodu'!J33</f>
        <v>0</v>
      </c>
      <c r="AW58" s="119">
        <f>'SO 303 - přeložka vodovodu'!J34</f>
        <v>0</v>
      </c>
      <c r="AX58" s="119">
        <f>'SO 303 - přeložka vodovodu'!J35</f>
        <v>0</v>
      </c>
      <c r="AY58" s="119">
        <f>'SO 303 - přeložka vodovodu'!J36</f>
        <v>0</v>
      </c>
      <c r="AZ58" s="119">
        <f>'SO 303 - přeložka vodovodu'!F33</f>
        <v>0</v>
      </c>
      <c r="BA58" s="119">
        <f>'SO 303 - přeložka vodovodu'!F34</f>
        <v>0</v>
      </c>
      <c r="BB58" s="119">
        <f>'SO 303 - přeložka vodovodu'!F35</f>
        <v>0</v>
      </c>
      <c r="BC58" s="119">
        <f>'SO 303 - přeložka vodovodu'!F36</f>
        <v>0</v>
      </c>
      <c r="BD58" s="121">
        <f>'SO 303 - přeložka vodovodu'!F37</f>
        <v>0</v>
      </c>
      <c r="BE58" s="7"/>
      <c r="BT58" s="122" t="s">
        <v>83</v>
      </c>
      <c r="BV58" s="122" t="s">
        <v>77</v>
      </c>
      <c r="BW58" s="122" t="s">
        <v>94</v>
      </c>
      <c r="BX58" s="122" t="s">
        <v>5</v>
      </c>
      <c r="CL58" s="122" t="s">
        <v>19</v>
      </c>
      <c r="CM58" s="122" t="s">
        <v>85</v>
      </c>
    </row>
    <row r="59" s="7" customFormat="1" ht="16.5" customHeight="1">
      <c r="A59" s="110" t="s">
        <v>79</v>
      </c>
      <c r="B59" s="111"/>
      <c r="C59" s="112"/>
      <c r="D59" s="113" t="s">
        <v>95</v>
      </c>
      <c r="E59" s="113"/>
      <c r="F59" s="113"/>
      <c r="G59" s="113"/>
      <c r="H59" s="113"/>
      <c r="I59" s="114"/>
      <c r="J59" s="113" t="s">
        <v>96</v>
      </c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5">
        <f>'SO 401 - veřejné osvětlení'!J30</f>
        <v>0</v>
      </c>
      <c r="AH59" s="114"/>
      <c r="AI59" s="114"/>
      <c r="AJ59" s="114"/>
      <c r="AK59" s="114"/>
      <c r="AL59" s="114"/>
      <c r="AM59" s="114"/>
      <c r="AN59" s="115">
        <f>SUM(AG59,AT59)</f>
        <v>0</v>
      </c>
      <c r="AO59" s="114"/>
      <c r="AP59" s="114"/>
      <c r="AQ59" s="116" t="s">
        <v>82</v>
      </c>
      <c r="AR59" s="117"/>
      <c r="AS59" s="123">
        <v>0</v>
      </c>
      <c r="AT59" s="124">
        <f>ROUND(SUM(AV59:AW59),2)</f>
        <v>0</v>
      </c>
      <c r="AU59" s="125">
        <f>'SO 401 - veřejné osvětlení'!P83</f>
        <v>0</v>
      </c>
      <c r="AV59" s="124">
        <f>'SO 401 - veřejné osvětlení'!J33</f>
        <v>0</v>
      </c>
      <c r="AW59" s="124">
        <f>'SO 401 - veřejné osvětlení'!J34</f>
        <v>0</v>
      </c>
      <c r="AX59" s="124">
        <f>'SO 401 - veřejné osvětlení'!J35</f>
        <v>0</v>
      </c>
      <c r="AY59" s="124">
        <f>'SO 401 - veřejné osvětlení'!J36</f>
        <v>0</v>
      </c>
      <c r="AZ59" s="124">
        <f>'SO 401 - veřejné osvětlení'!F33</f>
        <v>0</v>
      </c>
      <c r="BA59" s="124">
        <f>'SO 401 - veřejné osvětlení'!F34</f>
        <v>0</v>
      </c>
      <c r="BB59" s="124">
        <f>'SO 401 - veřejné osvětlení'!F35</f>
        <v>0</v>
      </c>
      <c r="BC59" s="124">
        <f>'SO 401 - veřejné osvětlení'!F36</f>
        <v>0</v>
      </c>
      <c r="BD59" s="126">
        <f>'SO 401 - veřejné osvětlení'!F37</f>
        <v>0</v>
      </c>
      <c r="BE59" s="7"/>
      <c r="BT59" s="122" t="s">
        <v>83</v>
      </c>
      <c r="BV59" s="122" t="s">
        <v>77</v>
      </c>
      <c r="BW59" s="122" t="s">
        <v>97</v>
      </c>
      <c r="BX59" s="122" t="s">
        <v>5</v>
      </c>
      <c r="CL59" s="122" t="s">
        <v>19</v>
      </c>
      <c r="CM59" s="122" t="s">
        <v>85</v>
      </c>
    </row>
    <row r="60" s="2" customFormat="1" ht="30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43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="2" customFormat="1" ht="6.96" customHeight="1">
      <c r="A61" s="37"/>
      <c r="B61" s="58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43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</sheetData>
  <sheetProtection sheet="1" formatColumns="0" formatRows="0" objects="1" scenarios="1" spinCount="100000" saltValue="LCpy08MVSFXuEM9z0fCt4Uz0iCQhI1knCsHy8eieoEHg+7QSeb1bj6iUzs4PSYS6+M6Bqxi6Id/8KVJUv2PVNQ==" hashValue="4ITx3Ibc9amC/U/9dut6yuZvYREuZg+mYR1nycXve/WhxJn3B6KoBvNv3BgFpB8svdmwupXlnTYmhqD1Q/jbHA==" algorithmName="SHA-512" password="CC35"/>
  <mergeCells count="58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101 - dopravní řešení ...'!C2" display="/"/>
    <hyperlink ref="A56" location="'SO 301 - zatrubnění příkopu'!C2" display="/"/>
    <hyperlink ref="A57" location="'SO 302 - prodloužení kana...'!C2" display="/"/>
    <hyperlink ref="A58" location="'SO 303 - přeložka vodovodu'!C2" display="/"/>
    <hyperlink ref="A59" location="'SO 401 - veřejné osvětlení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84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85</v>
      </c>
    </row>
    <row r="4" s="1" customFormat="1" ht="24.96" customHeight="1">
      <c r="B4" s="19"/>
      <c r="D4" s="129" t="s">
        <v>98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Chodník v ul. Výškovská, Chodová Planá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99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100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15. 1. 2024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27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28</v>
      </c>
      <c r="F15" s="37"/>
      <c r="G15" s="37"/>
      <c r="H15" s="37"/>
      <c r="I15" s="131" t="s">
        <v>29</v>
      </c>
      <c r="J15" s="135" t="s">
        <v>19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30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29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32</v>
      </c>
      <c r="E20" s="37"/>
      <c r="F20" s="37"/>
      <c r="G20" s="37"/>
      <c r="H20" s="37"/>
      <c r="I20" s="131" t="s">
        <v>26</v>
      </c>
      <c r="J20" s="135" t="s">
        <v>101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102</v>
      </c>
      <c r="F21" s="37"/>
      <c r="G21" s="37"/>
      <c r="H21" s="37"/>
      <c r="I21" s="131" t="s">
        <v>29</v>
      </c>
      <c r="J21" s="135" t="s">
        <v>103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37</v>
      </c>
      <c r="E23" s="37"/>
      <c r="F23" s="37"/>
      <c r="G23" s="37"/>
      <c r="H23" s="37"/>
      <c r="I23" s="131" t="s">
        <v>26</v>
      </c>
      <c r="J23" s="135" t="s">
        <v>19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104</v>
      </c>
      <c r="F24" s="37"/>
      <c r="G24" s="37"/>
      <c r="H24" s="37"/>
      <c r="I24" s="131" t="s">
        <v>29</v>
      </c>
      <c r="J24" s="135" t="s">
        <v>19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39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41</v>
      </c>
      <c r="E30" s="37"/>
      <c r="F30" s="37"/>
      <c r="G30" s="37"/>
      <c r="H30" s="37"/>
      <c r="I30" s="37"/>
      <c r="J30" s="143">
        <f>ROUND(J90,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43</v>
      </c>
      <c r="G32" s="37"/>
      <c r="H32" s="37"/>
      <c r="I32" s="144" t="s">
        <v>42</v>
      </c>
      <c r="J32" s="144" t="s">
        <v>44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45</v>
      </c>
      <c r="E33" s="131" t="s">
        <v>46</v>
      </c>
      <c r="F33" s="146">
        <f>ROUND((SUM(BE90:BE243)),  2)</f>
        <v>0</v>
      </c>
      <c r="G33" s="37"/>
      <c r="H33" s="37"/>
      <c r="I33" s="147">
        <v>0.20999999999999999</v>
      </c>
      <c r="J33" s="146">
        <f>ROUND(((SUM(BE90:BE243))*I33),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47</v>
      </c>
      <c r="F34" s="146">
        <f>ROUND((SUM(BF90:BF243)),  2)</f>
        <v>0</v>
      </c>
      <c r="G34" s="37"/>
      <c r="H34" s="37"/>
      <c r="I34" s="147">
        <v>0.12</v>
      </c>
      <c r="J34" s="146">
        <f>ROUND(((SUM(BF90:BF243))*I34),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48</v>
      </c>
      <c r="F35" s="146">
        <f>ROUND((SUM(BG90:BG243)),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49</v>
      </c>
      <c r="F36" s="146">
        <f>ROUND((SUM(BH90:BH243)),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50</v>
      </c>
      <c r="F37" s="146">
        <f>ROUND((SUM(BI90:BI243)),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51</v>
      </c>
      <c r="E39" s="150"/>
      <c r="F39" s="150"/>
      <c r="G39" s="151" t="s">
        <v>52</v>
      </c>
      <c r="H39" s="152" t="s">
        <v>53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105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Chodník v ul. Výškovská, Chodová Planá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99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SO 101 - dopravní řešení – komunikace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Výškovská ulice</v>
      </c>
      <c r="G52" s="39"/>
      <c r="H52" s="39"/>
      <c r="I52" s="31" t="s">
        <v>23</v>
      </c>
      <c r="J52" s="71" t="str">
        <f>IF(J12="","",J12)</f>
        <v>15. 1. 2024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>Městys Chodová Planá</v>
      </c>
      <c r="G54" s="39"/>
      <c r="H54" s="39"/>
      <c r="I54" s="31" t="s">
        <v>32</v>
      </c>
      <c r="J54" s="35" t="str">
        <f>E21</f>
        <v>Bc. Michal Pašava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30</v>
      </c>
      <c r="D55" s="39"/>
      <c r="E55" s="39"/>
      <c r="F55" s="26" t="str">
        <f>IF(E18="","",E18)</f>
        <v>Vyplň údaj</v>
      </c>
      <c r="G55" s="39"/>
      <c r="H55" s="39"/>
      <c r="I55" s="31" t="s">
        <v>37</v>
      </c>
      <c r="J55" s="35" t="str">
        <f>E24</f>
        <v>Milan Hájek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106</v>
      </c>
      <c r="D57" s="161"/>
      <c r="E57" s="161"/>
      <c r="F57" s="161"/>
      <c r="G57" s="161"/>
      <c r="H57" s="161"/>
      <c r="I57" s="161"/>
      <c r="J57" s="162" t="s">
        <v>107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73</v>
      </c>
      <c r="D59" s="39"/>
      <c r="E59" s="39"/>
      <c r="F59" s="39"/>
      <c r="G59" s="39"/>
      <c r="H59" s="39"/>
      <c r="I59" s="39"/>
      <c r="J59" s="101">
        <f>J90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108</v>
      </c>
    </row>
    <row r="60" s="9" customFormat="1" ht="24.96" customHeight="1">
      <c r="A60" s="9"/>
      <c r="B60" s="164"/>
      <c r="C60" s="165"/>
      <c r="D60" s="166" t="s">
        <v>109</v>
      </c>
      <c r="E60" s="167"/>
      <c r="F60" s="167"/>
      <c r="G60" s="167"/>
      <c r="H60" s="167"/>
      <c r="I60" s="167"/>
      <c r="J60" s="168">
        <f>J91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110</v>
      </c>
      <c r="E61" s="173"/>
      <c r="F61" s="173"/>
      <c r="G61" s="173"/>
      <c r="H61" s="173"/>
      <c r="I61" s="173"/>
      <c r="J61" s="174">
        <f>J92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111</v>
      </c>
      <c r="E62" s="173"/>
      <c r="F62" s="173"/>
      <c r="G62" s="173"/>
      <c r="H62" s="173"/>
      <c r="I62" s="173"/>
      <c r="J62" s="174">
        <f>J133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112</v>
      </c>
      <c r="E63" s="173"/>
      <c r="F63" s="173"/>
      <c r="G63" s="173"/>
      <c r="H63" s="173"/>
      <c r="I63" s="173"/>
      <c r="J63" s="174">
        <f>J142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0"/>
      <c r="C64" s="171"/>
      <c r="D64" s="172" t="s">
        <v>113</v>
      </c>
      <c r="E64" s="173"/>
      <c r="F64" s="173"/>
      <c r="G64" s="173"/>
      <c r="H64" s="173"/>
      <c r="I64" s="173"/>
      <c r="J64" s="174">
        <f>J169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0"/>
      <c r="C65" s="171"/>
      <c r="D65" s="172" t="s">
        <v>114</v>
      </c>
      <c r="E65" s="173"/>
      <c r="F65" s="173"/>
      <c r="G65" s="173"/>
      <c r="H65" s="173"/>
      <c r="I65" s="173"/>
      <c r="J65" s="174">
        <f>J194</f>
        <v>0</v>
      </c>
      <c r="K65" s="171"/>
      <c r="L65" s="17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0"/>
      <c r="C66" s="171"/>
      <c r="D66" s="172" t="s">
        <v>115</v>
      </c>
      <c r="E66" s="173"/>
      <c r="F66" s="173"/>
      <c r="G66" s="173"/>
      <c r="H66" s="173"/>
      <c r="I66" s="173"/>
      <c r="J66" s="174">
        <f>J217</f>
        <v>0</v>
      </c>
      <c r="K66" s="171"/>
      <c r="L66" s="17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0"/>
      <c r="C67" s="171"/>
      <c r="D67" s="172" t="s">
        <v>116</v>
      </c>
      <c r="E67" s="173"/>
      <c r="F67" s="173"/>
      <c r="G67" s="173"/>
      <c r="H67" s="173"/>
      <c r="I67" s="173"/>
      <c r="J67" s="174">
        <f>J226</f>
        <v>0</v>
      </c>
      <c r="K67" s="171"/>
      <c r="L67" s="17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4"/>
      <c r="C68" s="165"/>
      <c r="D68" s="166" t="s">
        <v>117</v>
      </c>
      <c r="E68" s="167"/>
      <c r="F68" s="167"/>
      <c r="G68" s="167"/>
      <c r="H68" s="167"/>
      <c r="I68" s="167"/>
      <c r="J68" s="168">
        <f>J229</f>
        <v>0</v>
      </c>
      <c r="K68" s="165"/>
      <c r="L68" s="16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0"/>
      <c r="C69" s="171"/>
      <c r="D69" s="172" t="s">
        <v>118</v>
      </c>
      <c r="E69" s="173"/>
      <c r="F69" s="173"/>
      <c r="G69" s="173"/>
      <c r="H69" s="173"/>
      <c r="I69" s="173"/>
      <c r="J69" s="174">
        <f>J230</f>
        <v>0</v>
      </c>
      <c r="K69" s="171"/>
      <c r="L69" s="17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4"/>
      <c r="C70" s="165"/>
      <c r="D70" s="166" t="s">
        <v>119</v>
      </c>
      <c r="E70" s="167"/>
      <c r="F70" s="167"/>
      <c r="G70" s="167"/>
      <c r="H70" s="167"/>
      <c r="I70" s="167"/>
      <c r="J70" s="168">
        <f>J237</f>
        <v>0</v>
      </c>
      <c r="K70" s="165"/>
      <c r="L70" s="16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2" customFormat="1" ht="21.84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6.96" customHeight="1">
      <c r="A72" s="37"/>
      <c r="B72" s="58"/>
      <c r="C72" s="59"/>
      <c r="D72" s="59"/>
      <c r="E72" s="59"/>
      <c r="F72" s="59"/>
      <c r="G72" s="59"/>
      <c r="H72" s="59"/>
      <c r="I72" s="59"/>
      <c r="J72" s="59"/>
      <c r="K72" s="5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6" s="2" customFormat="1" ht="6.96" customHeight="1">
      <c r="A76" s="37"/>
      <c r="B76" s="60"/>
      <c r="C76" s="61"/>
      <c r="D76" s="61"/>
      <c r="E76" s="61"/>
      <c r="F76" s="61"/>
      <c r="G76" s="61"/>
      <c r="H76" s="61"/>
      <c r="I76" s="61"/>
      <c r="J76" s="61"/>
      <c r="K76" s="61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24.96" customHeight="1">
      <c r="A77" s="37"/>
      <c r="B77" s="38"/>
      <c r="C77" s="22" t="s">
        <v>120</v>
      </c>
      <c r="D77" s="39"/>
      <c r="E77" s="39"/>
      <c r="F77" s="39"/>
      <c r="G77" s="39"/>
      <c r="H77" s="39"/>
      <c r="I77" s="39"/>
      <c r="J77" s="39"/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6.96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2" customHeight="1">
      <c r="A79" s="37"/>
      <c r="B79" s="38"/>
      <c r="C79" s="31" t="s">
        <v>16</v>
      </c>
      <c r="D79" s="39"/>
      <c r="E79" s="39"/>
      <c r="F79" s="39"/>
      <c r="G79" s="39"/>
      <c r="H79" s="39"/>
      <c r="I79" s="39"/>
      <c r="J79" s="39"/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6.5" customHeight="1">
      <c r="A80" s="37"/>
      <c r="B80" s="38"/>
      <c r="C80" s="39"/>
      <c r="D80" s="39"/>
      <c r="E80" s="159" t="str">
        <f>E7</f>
        <v>Chodník v ul. Výškovská, Chodová Planá</v>
      </c>
      <c r="F80" s="31"/>
      <c r="G80" s="31"/>
      <c r="H80" s="31"/>
      <c r="I80" s="39"/>
      <c r="J80" s="39"/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2" customHeight="1">
      <c r="A81" s="37"/>
      <c r="B81" s="38"/>
      <c r="C81" s="31" t="s">
        <v>99</v>
      </c>
      <c r="D81" s="39"/>
      <c r="E81" s="39"/>
      <c r="F81" s="39"/>
      <c r="G81" s="39"/>
      <c r="H81" s="39"/>
      <c r="I81" s="39"/>
      <c r="J81" s="39"/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6.5" customHeight="1">
      <c r="A82" s="37"/>
      <c r="B82" s="38"/>
      <c r="C82" s="39"/>
      <c r="D82" s="39"/>
      <c r="E82" s="68" t="str">
        <f>E9</f>
        <v>SO 101 - dopravní řešení – komunikace</v>
      </c>
      <c r="F82" s="39"/>
      <c r="G82" s="39"/>
      <c r="H82" s="39"/>
      <c r="I82" s="39"/>
      <c r="J82" s="39"/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3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21</v>
      </c>
      <c r="D84" s="39"/>
      <c r="E84" s="39"/>
      <c r="F84" s="26" t="str">
        <f>F12</f>
        <v>Výškovská ulice</v>
      </c>
      <c r="G84" s="39"/>
      <c r="H84" s="39"/>
      <c r="I84" s="31" t="s">
        <v>23</v>
      </c>
      <c r="J84" s="71" t="str">
        <f>IF(J12="","",J12)</f>
        <v>15. 1. 2024</v>
      </c>
      <c r="K84" s="39"/>
      <c r="L84" s="13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6.96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3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5.15" customHeight="1">
      <c r="A86" s="37"/>
      <c r="B86" s="38"/>
      <c r="C86" s="31" t="s">
        <v>25</v>
      </c>
      <c r="D86" s="39"/>
      <c r="E86" s="39"/>
      <c r="F86" s="26" t="str">
        <f>E15</f>
        <v>Městys Chodová Planá</v>
      </c>
      <c r="G86" s="39"/>
      <c r="H86" s="39"/>
      <c r="I86" s="31" t="s">
        <v>32</v>
      </c>
      <c r="J86" s="35" t="str">
        <f>E21</f>
        <v>Bc. Michal Pašava</v>
      </c>
      <c r="K86" s="39"/>
      <c r="L86" s="13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15" customHeight="1">
      <c r="A87" s="37"/>
      <c r="B87" s="38"/>
      <c r="C87" s="31" t="s">
        <v>30</v>
      </c>
      <c r="D87" s="39"/>
      <c r="E87" s="39"/>
      <c r="F87" s="26" t="str">
        <f>IF(E18="","",E18)</f>
        <v>Vyplň údaj</v>
      </c>
      <c r="G87" s="39"/>
      <c r="H87" s="39"/>
      <c r="I87" s="31" t="s">
        <v>37</v>
      </c>
      <c r="J87" s="35" t="str">
        <f>E24</f>
        <v>Milan Hájek</v>
      </c>
      <c r="K87" s="39"/>
      <c r="L87" s="13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0.32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133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11" customFormat="1" ht="29.28" customHeight="1">
      <c r="A89" s="176"/>
      <c r="B89" s="177"/>
      <c r="C89" s="178" t="s">
        <v>121</v>
      </c>
      <c r="D89" s="179" t="s">
        <v>60</v>
      </c>
      <c r="E89" s="179" t="s">
        <v>56</v>
      </c>
      <c r="F89" s="179" t="s">
        <v>57</v>
      </c>
      <c r="G89" s="179" t="s">
        <v>122</v>
      </c>
      <c r="H89" s="179" t="s">
        <v>123</v>
      </c>
      <c r="I89" s="179" t="s">
        <v>124</v>
      </c>
      <c r="J89" s="179" t="s">
        <v>107</v>
      </c>
      <c r="K89" s="180" t="s">
        <v>125</v>
      </c>
      <c r="L89" s="181"/>
      <c r="M89" s="91" t="s">
        <v>19</v>
      </c>
      <c r="N89" s="92" t="s">
        <v>45</v>
      </c>
      <c r="O89" s="92" t="s">
        <v>126</v>
      </c>
      <c r="P89" s="92" t="s">
        <v>127</v>
      </c>
      <c r="Q89" s="92" t="s">
        <v>128</v>
      </c>
      <c r="R89" s="92" t="s">
        <v>129</v>
      </c>
      <c r="S89" s="92" t="s">
        <v>130</v>
      </c>
      <c r="T89" s="93" t="s">
        <v>131</v>
      </c>
      <c r="U89" s="176"/>
      <c r="V89" s="176"/>
      <c r="W89" s="176"/>
      <c r="X89" s="176"/>
      <c r="Y89" s="176"/>
      <c r="Z89" s="176"/>
      <c r="AA89" s="176"/>
      <c r="AB89" s="176"/>
      <c r="AC89" s="176"/>
      <c r="AD89" s="176"/>
      <c r="AE89" s="176"/>
    </row>
    <row r="90" s="2" customFormat="1" ht="22.8" customHeight="1">
      <c r="A90" s="37"/>
      <c r="B90" s="38"/>
      <c r="C90" s="98" t="s">
        <v>132</v>
      </c>
      <c r="D90" s="39"/>
      <c r="E90" s="39"/>
      <c r="F90" s="39"/>
      <c r="G90" s="39"/>
      <c r="H90" s="39"/>
      <c r="I90" s="39"/>
      <c r="J90" s="182">
        <f>BK90</f>
        <v>0</v>
      </c>
      <c r="K90" s="39"/>
      <c r="L90" s="43"/>
      <c r="M90" s="94"/>
      <c r="N90" s="183"/>
      <c r="O90" s="95"/>
      <c r="P90" s="184">
        <f>P91+P229+P237</f>
        <v>0</v>
      </c>
      <c r="Q90" s="95"/>
      <c r="R90" s="184">
        <f>R91+R229+R237</f>
        <v>47.277660399999995</v>
      </c>
      <c r="S90" s="95"/>
      <c r="T90" s="185">
        <f>T91+T229+T237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16" t="s">
        <v>74</v>
      </c>
      <c r="AU90" s="16" t="s">
        <v>108</v>
      </c>
      <c r="BK90" s="186">
        <f>BK91+BK229+BK237</f>
        <v>0</v>
      </c>
    </row>
    <row r="91" s="12" customFormat="1" ht="25.92" customHeight="1">
      <c r="A91" s="12"/>
      <c r="B91" s="187"/>
      <c r="C91" s="188"/>
      <c r="D91" s="189" t="s">
        <v>74</v>
      </c>
      <c r="E91" s="190" t="s">
        <v>133</v>
      </c>
      <c r="F91" s="190" t="s">
        <v>134</v>
      </c>
      <c r="G91" s="188"/>
      <c r="H91" s="188"/>
      <c r="I91" s="191"/>
      <c r="J91" s="192">
        <f>BK91</f>
        <v>0</v>
      </c>
      <c r="K91" s="188"/>
      <c r="L91" s="193"/>
      <c r="M91" s="194"/>
      <c r="N91" s="195"/>
      <c r="O91" s="195"/>
      <c r="P91" s="196">
        <f>P92+P133+P142+P169+P194+P217+P226</f>
        <v>0</v>
      </c>
      <c r="Q91" s="195"/>
      <c r="R91" s="196">
        <f>R92+R133+R142+R169+R194+R217+R226</f>
        <v>47.191410399999995</v>
      </c>
      <c r="S91" s="195"/>
      <c r="T91" s="197">
        <f>T92+T133+T142+T169+T194+T217+T226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98" t="s">
        <v>83</v>
      </c>
      <c r="AT91" s="199" t="s">
        <v>74</v>
      </c>
      <c r="AU91" s="199" t="s">
        <v>75</v>
      </c>
      <c r="AY91" s="198" t="s">
        <v>135</v>
      </c>
      <c r="BK91" s="200">
        <f>BK92+BK133+BK142+BK169+BK194+BK217+BK226</f>
        <v>0</v>
      </c>
    </row>
    <row r="92" s="12" customFormat="1" ht="22.8" customHeight="1">
      <c r="A92" s="12"/>
      <c r="B92" s="187"/>
      <c r="C92" s="188"/>
      <c r="D92" s="189" t="s">
        <v>74</v>
      </c>
      <c r="E92" s="201" t="s">
        <v>83</v>
      </c>
      <c r="F92" s="201" t="s">
        <v>136</v>
      </c>
      <c r="G92" s="188"/>
      <c r="H92" s="188"/>
      <c r="I92" s="191"/>
      <c r="J92" s="202">
        <f>BK92</f>
        <v>0</v>
      </c>
      <c r="K92" s="188"/>
      <c r="L92" s="193"/>
      <c r="M92" s="194"/>
      <c r="N92" s="195"/>
      <c r="O92" s="195"/>
      <c r="P92" s="196">
        <f>SUM(P93:P132)</f>
        <v>0</v>
      </c>
      <c r="Q92" s="195"/>
      <c r="R92" s="196">
        <f>SUM(R93:R132)</f>
        <v>7.1235200000000001</v>
      </c>
      <c r="S92" s="195"/>
      <c r="T92" s="197">
        <f>SUM(T93:T132)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98" t="s">
        <v>83</v>
      </c>
      <c r="AT92" s="199" t="s">
        <v>74</v>
      </c>
      <c r="AU92" s="199" t="s">
        <v>83</v>
      </c>
      <c r="AY92" s="198" t="s">
        <v>135</v>
      </c>
      <c r="BK92" s="200">
        <f>SUM(BK93:BK132)</f>
        <v>0</v>
      </c>
    </row>
    <row r="93" s="2" customFormat="1" ht="16.5" customHeight="1">
      <c r="A93" s="37"/>
      <c r="B93" s="38"/>
      <c r="C93" s="203" t="s">
        <v>83</v>
      </c>
      <c r="D93" s="203" t="s">
        <v>137</v>
      </c>
      <c r="E93" s="204" t="s">
        <v>138</v>
      </c>
      <c r="F93" s="205" t="s">
        <v>139</v>
      </c>
      <c r="G93" s="206" t="s">
        <v>140</v>
      </c>
      <c r="H93" s="207">
        <v>2</v>
      </c>
      <c r="I93" s="208"/>
      <c r="J93" s="209">
        <f>ROUND(I93*H93,2)</f>
        <v>0</v>
      </c>
      <c r="K93" s="205" t="s">
        <v>19</v>
      </c>
      <c r="L93" s="43"/>
      <c r="M93" s="210" t="s">
        <v>19</v>
      </c>
      <c r="N93" s="211" t="s">
        <v>46</v>
      </c>
      <c r="O93" s="83"/>
      <c r="P93" s="212">
        <f>O93*H93</f>
        <v>0</v>
      </c>
      <c r="Q93" s="212">
        <v>0</v>
      </c>
      <c r="R93" s="212">
        <f>Q93*H93</f>
        <v>0</v>
      </c>
      <c r="S93" s="212">
        <v>0</v>
      </c>
      <c r="T93" s="213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214" t="s">
        <v>141</v>
      </c>
      <c r="AT93" s="214" t="s">
        <v>137</v>
      </c>
      <c r="AU93" s="214" t="s">
        <v>85</v>
      </c>
      <c r="AY93" s="16" t="s">
        <v>135</v>
      </c>
      <c r="BE93" s="215">
        <f>IF(N93="základní",J93,0)</f>
        <v>0</v>
      </c>
      <c r="BF93" s="215">
        <f>IF(N93="snížená",J93,0)</f>
        <v>0</v>
      </c>
      <c r="BG93" s="215">
        <f>IF(N93="zákl. přenesená",J93,0)</f>
        <v>0</v>
      </c>
      <c r="BH93" s="215">
        <f>IF(N93="sníž. přenesená",J93,0)</f>
        <v>0</v>
      </c>
      <c r="BI93" s="215">
        <f>IF(N93="nulová",J93,0)</f>
        <v>0</v>
      </c>
      <c r="BJ93" s="16" t="s">
        <v>83</v>
      </c>
      <c r="BK93" s="215">
        <f>ROUND(I93*H93,2)</f>
        <v>0</v>
      </c>
      <c r="BL93" s="16" t="s">
        <v>141</v>
      </c>
      <c r="BM93" s="214" t="s">
        <v>142</v>
      </c>
    </row>
    <row r="94" s="2" customFormat="1">
      <c r="A94" s="37"/>
      <c r="B94" s="38"/>
      <c r="C94" s="39"/>
      <c r="D94" s="216" t="s">
        <v>143</v>
      </c>
      <c r="E94" s="39"/>
      <c r="F94" s="217" t="s">
        <v>139</v>
      </c>
      <c r="G94" s="39"/>
      <c r="H94" s="39"/>
      <c r="I94" s="218"/>
      <c r="J94" s="39"/>
      <c r="K94" s="39"/>
      <c r="L94" s="43"/>
      <c r="M94" s="219"/>
      <c r="N94" s="220"/>
      <c r="O94" s="83"/>
      <c r="P94" s="83"/>
      <c r="Q94" s="83"/>
      <c r="R94" s="83"/>
      <c r="S94" s="83"/>
      <c r="T94" s="84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6" t="s">
        <v>143</v>
      </c>
      <c r="AU94" s="16" t="s">
        <v>85</v>
      </c>
    </row>
    <row r="95" s="2" customFormat="1" ht="16.5" customHeight="1">
      <c r="A95" s="37"/>
      <c r="B95" s="38"/>
      <c r="C95" s="203" t="s">
        <v>85</v>
      </c>
      <c r="D95" s="203" t="s">
        <v>137</v>
      </c>
      <c r="E95" s="204" t="s">
        <v>144</v>
      </c>
      <c r="F95" s="205" t="s">
        <v>145</v>
      </c>
      <c r="G95" s="206" t="s">
        <v>146</v>
      </c>
      <c r="H95" s="207">
        <v>2</v>
      </c>
      <c r="I95" s="208"/>
      <c r="J95" s="209">
        <f>ROUND(I95*H95,2)</f>
        <v>0</v>
      </c>
      <c r="K95" s="205" t="s">
        <v>19</v>
      </c>
      <c r="L95" s="43"/>
      <c r="M95" s="210" t="s">
        <v>19</v>
      </c>
      <c r="N95" s="211" t="s">
        <v>46</v>
      </c>
      <c r="O95" s="83"/>
      <c r="P95" s="212">
        <f>O95*H95</f>
        <v>0</v>
      </c>
      <c r="Q95" s="212">
        <v>0</v>
      </c>
      <c r="R95" s="212">
        <f>Q95*H95</f>
        <v>0</v>
      </c>
      <c r="S95" s="212">
        <v>0</v>
      </c>
      <c r="T95" s="213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214" t="s">
        <v>141</v>
      </c>
      <c r="AT95" s="214" t="s">
        <v>137</v>
      </c>
      <c r="AU95" s="214" t="s">
        <v>85</v>
      </c>
      <c r="AY95" s="16" t="s">
        <v>135</v>
      </c>
      <c r="BE95" s="215">
        <f>IF(N95="základní",J95,0)</f>
        <v>0</v>
      </c>
      <c r="BF95" s="215">
        <f>IF(N95="snížená",J95,0)</f>
        <v>0</v>
      </c>
      <c r="BG95" s="215">
        <f>IF(N95="zákl. přenesená",J95,0)</f>
        <v>0</v>
      </c>
      <c r="BH95" s="215">
        <f>IF(N95="sníž. přenesená",J95,0)</f>
        <v>0</v>
      </c>
      <c r="BI95" s="215">
        <f>IF(N95="nulová",J95,0)</f>
        <v>0</v>
      </c>
      <c r="BJ95" s="16" t="s">
        <v>83</v>
      </c>
      <c r="BK95" s="215">
        <f>ROUND(I95*H95,2)</f>
        <v>0</v>
      </c>
      <c r="BL95" s="16" t="s">
        <v>141</v>
      </c>
      <c r="BM95" s="214" t="s">
        <v>147</v>
      </c>
    </row>
    <row r="96" s="2" customFormat="1">
      <c r="A96" s="37"/>
      <c r="B96" s="38"/>
      <c r="C96" s="39"/>
      <c r="D96" s="216" t="s">
        <v>143</v>
      </c>
      <c r="E96" s="39"/>
      <c r="F96" s="217" t="s">
        <v>145</v>
      </c>
      <c r="G96" s="39"/>
      <c r="H96" s="39"/>
      <c r="I96" s="218"/>
      <c r="J96" s="39"/>
      <c r="K96" s="39"/>
      <c r="L96" s="43"/>
      <c r="M96" s="219"/>
      <c r="N96" s="220"/>
      <c r="O96" s="83"/>
      <c r="P96" s="83"/>
      <c r="Q96" s="83"/>
      <c r="R96" s="83"/>
      <c r="S96" s="83"/>
      <c r="T96" s="84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6" t="s">
        <v>143</v>
      </c>
      <c r="AU96" s="16" t="s">
        <v>85</v>
      </c>
    </row>
    <row r="97" s="2" customFormat="1" ht="16.5" customHeight="1">
      <c r="A97" s="37"/>
      <c r="B97" s="38"/>
      <c r="C97" s="203" t="s">
        <v>148</v>
      </c>
      <c r="D97" s="203" t="s">
        <v>137</v>
      </c>
      <c r="E97" s="204" t="s">
        <v>149</v>
      </c>
      <c r="F97" s="205" t="s">
        <v>150</v>
      </c>
      <c r="G97" s="206" t="s">
        <v>146</v>
      </c>
      <c r="H97" s="207">
        <v>7</v>
      </c>
      <c r="I97" s="208"/>
      <c r="J97" s="209">
        <f>ROUND(I97*H97,2)</f>
        <v>0</v>
      </c>
      <c r="K97" s="205" t="s">
        <v>19</v>
      </c>
      <c r="L97" s="43"/>
      <c r="M97" s="210" t="s">
        <v>19</v>
      </c>
      <c r="N97" s="211" t="s">
        <v>46</v>
      </c>
      <c r="O97" s="83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14" t="s">
        <v>141</v>
      </c>
      <c r="AT97" s="214" t="s">
        <v>137</v>
      </c>
      <c r="AU97" s="214" t="s">
        <v>85</v>
      </c>
      <c r="AY97" s="16" t="s">
        <v>135</v>
      </c>
      <c r="BE97" s="215">
        <f>IF(N97="základní",J97,0)</f>
        <v>0</v>
      </c>
      <c r="BF97" s="215">
        <f>IF(N97="snížená",J97,0)</f>
        <v>0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6" t="s">
        <v>83</v>
      </c>
      <c r="BK97" s="215">
        <f>ROUND(I97*H97,2)</f>
        <v>0</v>
      </c>
      <c r="BL97" s="16" t="s">
        <v>141</v>
      </c>
      <c r="BM97" s="214" t="s">
        <v>151</v>
      </c>
    </row>
    <row r="98" s="2" customFormat="1">
      <c r="A98" s="37"/>
      <c r="B98" s="38"/>
      <c r="C98" s="39"/>
      <c r="D98" s="216" t="s">
        <v>143</v>
      </c>
      <c r="E98" s="39"/>
      <c r="F98" s="217" t="s">
        <v>150</v>
      </c>
      <c r="G98" s="39"/>
      <c r="H98" s="39"/>
      <c r="I98" s="218"/>
      <c r="J98" s="39"/>
      <c r="K98" s="39"/>
      <c r="L98" s="43"/>
      <c r="M98" s="219"/>
      <c r="N98" s="220"/>
      <c r="O98" s="83"/>
      <c r="P98" s="83"/>
      <c r="Q98" s="83"/>
      <c r="R98" s="83"/>
      <c r="S98" s="83"/>
      <c r="T98" s="84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6" t="s">
        <v>143</v>
      </c>
      <c r="AU98" s="16" t="s">
        <v>85</v>
      </c>
    </row>
    <row r="99" s="2" customFormat="1" ht="16.5" customHeight="1">
      <c r="A99" s="37"/>
      <c r="B99" s="38"/>
      <c r="C99" s="203" t="s">
        <v>141</v>
      </c>
      <c r="D99" s="203" t="s">
        <v>137</v>
      </c>
      <c r="E99" s="204" t="s">
        <v>152</v>
      </c>
      <c r="F99" s="205" t="s">
        <v>153</v>
      </c>
      <c r="G99" s="206" t="s">
        <v>146</v>
      </c>
      <c r="H99" s="207">
        <v>84</v>
      </c>
      <c r="I99" s="208"/>
      <c r="J99" s="209">
        <f>ROUND(I99*H99,2)</f>
        <v>0</v>
      </c>
      <c r="K99" s="205" t="s">
        <v>19</v>
      </c>
      <c r="L99" s="43"/>
      <c r="M99" s="210" t="s">
        <v>19</v>
      </c>
      <c r="N99" s="211" t="s">
        <v>46</v>
      </c>
      <c r="O99" s="83"/>
      <c r="P99" s="212">
        <f>O99*H99</f>
        <v>0</v>
      </c>
      <c r="Q99" s="212">
        <v>0</v>
      </c>
      <c r="R99" s="212">
        <f>Q99*H99</f>
        <v>0</v>
      </c>
      <c r="S99" s="212">
        <v>0</v>
      </c>
      <c r="T99" s="213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214" t="s">
        <v>141</v>
      </c>
      <c r="AT99" s="214" t="s">
        <v>137</v>
      </c>
      <c r="AU99" s="214" t="s">
        <v>85</v>
      </c>
      <c r="AY99" s="16" t="s">
        <v>135</v>
      </c>
      <c r="BE99" s="215">
        <f>IF(N99="základní",J99,0)</f>
        <v>0</v>
      </c>
      <c r="BF99" s="215">
        <f>IF(N99="snížená",J99,0)</f>
        <v>0</v>
      </c>
      <c r="BG99" s="215">
        <f>IF(N99="zákl. přenesená",J99,0)</f>
        <v>0</v>
      </c>
      <c r="BH99" s="215">
        <f>IF(N99="sníž. přenesená",J99,0)</f>
        <v>0</v>
      </c>
      <c r="BI99" s="215">
        <f>IF(N99="nulová",J99,0)</f>
        <v>0</v>
      </c>
      <c r="BJ99" s="16" t="s">
        <v>83</v>
      </c>
      <c r="BK99" s="215">
        <f>ROUND(I99*H99,2)</f>
        <v>0</v>
      </c>
      <c r="BL99" s="16" t="s">
        <v>141</v>
      </c>
      <c r="BM99" s="214" t="s">
        <v>154</v>
      </c>
    </row>
    <row r="100" s="2" customFormat="1">
      <c r="A100" s="37"/>
      <c r="B100" s="38"/>
      <c r="C100" s="39"/>
      <c r="D100" s="216" t="s">
        <v>143</v>
      </c>
      <c r="E100" s="39"/>
      <c r="F100" s="217" t="s">
        <v>153</v>
      </c>
      <c r="G100" s="39"/>
      <c r="H100" s="39"/>
      <c r="I100" s="218"/>
      <c r="J100" s="39"/>
      <c r="K100" s="39"/>
      <c r="L100" s="43"/>
      <c r="M100" s="219"/>
      <c r="N100" s="220"/>
      <c r="O100" s="83"/>
      <c r="P100" s="83"/>
      <c r="Q100" s="83"/>
      <c r="R100" s="83"/>
      <c r="S100" s="83"/>
      <c r="T100" s="84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6" t="s">
        <v>143</v>
      </c>
      <c r="AU100" s="16" t="s">
        <v>85</v>
      </c>
    </row>
    <row r="101" s="2" customFormat="1" ht="21.75" customHeight="1">
      <c r="A101" s="37"/>
      <c r="B101" s="38"/>
      <c r="C101" s="203" t="s">
        <v>155</v>
      </c>
      <c r="D101" s="203" t="s">
        <v>137</v>
      </c>
      <c r="E101" s="204" t="s">
        <v>156</v>
      </c>
      <c r="F101" s="205" t="s">
        <v>157</v>
      </c>
      <c r="G101" s="206" t="s">
        <v>146</v>
      </c>
      <c r="H101" s="207">
        <v>24</v>
      </c>
      <c r="I101" s="208"/>
      <c r="J101" s="209">
        <f>ROUND(I101*H101,2)</f>
        <v>0</v>
      </c>
      <c r="K101" s="205" t="s">
        <v>19</v>
      </c>
      <c r="L101" s="43"/>
      <c r="M101" s="210" t="s">
        <v>19</v>
      </c>
      <c r="N101" s="211" t="s">
        <v>46</v>
      </c>
      <c r="O101" s="83"/>
      <c r="P101" s="212">
        <f>O101*H101</f>
        <v>0</v>
      </c>
      <c r="Q101" s="212">
        <v>0</v>
      </c>
      <c r="R101" s="212">
        <f>Q101*H101</f>
        <v>0</v>
      </c>
      <c r="S101" s="212">
        <v>0</v>
      </c>
      <c r="T101" s="213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214" t="s">
        <v>141</v>
      </c>
      <c r="AT101" s="214" t="s">
        <v>137</v>
      </c>
      <c r="AU101" s="214" t="s">
        <v>85</v>
      </c>
      <c r="AY101" s="16" t="s">
        <v>135</v>
      </c>
      <c r="BE101" s="215">
        <f>IF(N101="základní",J101,0)</f>
        <v>0</v>
      </c>
      <c r="BF101" s="215">
        <f>IF(N101="snížená",J101,0)</f>
        <v>0</v>
      </c>
      <c r="BG101" s="215">
        <f>IF(N101="zákl. přenesená",J101,0)</f>
        <v>0</v>
      </c>
      <c r="BH101" s="215">
        <f>IF(N101="sníž. přenesená",J101,0)</f>
        <v>0</v>
      </c>
      <c r="BI101" s="215">
        <f>IF(N101="nulová",J101,0)</f>
        <v>0</v>
      </c>
      <c r="BJ101" s="16" t="s">
        <v>83</v>
      </c>
      <c r="BK101" s="215">
        <f>ROUND(I101*H101,2)</f>
        <v>0</v>
      </c>
      <c r="BL101" s="16" t="s">
        <v>141</v>
      </c>
      <c r="BM101" s="214" t="s">
        <v>158</v>
      </c>
    </row>
    <row r="102" s="2" customFormat="1">
      <c r="A102" s="37"/>
      <c r="B102" s="38"/>
      <c r="C102" s="39"/>
      <c r="D102" s="216" t="s">
        <v>143</v>
      </c>
      <c r="E102" s="39"/>
      <c r="F102" s="217" t="s">
        <v>157</v>
      </c>
      <c r="G102" s="39"/>
      <c r="H102" s="39"/>
      <c r="I102" s="218"/>
      <c r="J102" s="39"/>
      <c r="K102" s="39"/>
      <c r="L102" s="43"/>
      <c r="M102" s="219"/>
      <c r="N102" s="220"/>
      <c r="O102" s="83"/>
      <c r="P102" s="83"/>
      <c r="Q102" s="83"/>
      <c r="R102" s="83"/>
      <c r="S102" s="83"/>
      <c r="T102" s="84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6" t="s">
        <v>143</v>
      </c>
      <c r="AU102" s="16" t="s">
        <v>85</v>
      </c>
    </row>
    <row r="103" s="2" customFormat="1" ht="16.5" customHeight="1">
      <c r="A103" s="37"/>
      <c r="B103" s="38"/>
      <c r="C103" s="203" t="s">
        <v>159</v>
      </c>
      <c r="D103" s="203" t="s">
        <v>137</v>
      </c>
      <c r="E103" s="204" t="s">
        <v>160</v>
      </c>
      <c r="F103" s="205" t="s">
        <v>161</v>
      </c>
      <c r="G103" s="206" t="s">
        <v>162</v>
      </c>
      <c r="H103" s="207">
        <v>9</v>
      </c>
      <c r="I103" s="208"/>
      <c r="J103" s="209">
        <f>ROUND(I103*H103,2)</f>
        <v>0</v>
      </c>
      <c r="K103" s="205" t="s">
        <v>19</v>
      </c>
      <c r="L103" s="43"/>
      <c r="M103" s="210" t="s">
        <v>19</v>
      </c>
      <c r="N103" s="211" t="s">
        <v>46</v>
      </c>
      <c r="O103" s="83"/>
      <c r="P103" s="212">
        <f>O103*H103</f>
        <v>0</v>
      </c>
      <c r="Q103" s="212">
        <v>0</v>
      </c>
      <c r="R103" s="212">
        <f>Q103*H103</f>
        <v>0</v>
      </c>
      <c r="S103" s="212">
        <v>0</v>
      </c>
      <c r="T103" s="213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214" t="s">
        <v>141</v>
      </c>
      <c r="AT103" s="214" t="s">
        <v>137</v>
      </c>
      <c r="AU103" s="214" t="s">
        <v>85</v>
      </c>
      <c r="AY103" s="16" t="s">
        <v>135</v>
      </c>
      <c r="BE103" s="215">
        <f>IF(N103="základní",J103,0)</f>
        <v>0</v>
      </c>
      <c r="BF103" s="215">
        <f>IF(N103="snížená",J103,0)</f>
        <v>0</v>
      </c>
      <c r="BG103" s="215">
        <f>IF(N103="zákl. přenesená",J103,0)</f>
        <v>0</v>
      </c>
      <c r="BH103" s="215">
        <f>IF(N103="sníž. přenesená",J103,0)</f>
        <v>0</v>
      </c>
      <c r="BI103" s="215">
        <f>IF(N103="nulová",J103,0)</f>
        <v>0</v>
      </c>
      <c r="BJ103" s="16" t="s">
        <v>83</v>
      </c>
      <c r="BK103" s="215">
        <f>ROUND(I103*H103,2)</f>
        <v>0</v>
      </c>
      <c r="BL103" s="16" t="s">
        <v>141</v>
      </c>
      <c r="BM103" s="214" t="s">
        <v>163</v>
      </c>
    </row>
    <row r="104" s="2" customFormat="1">
      <c r="A104" s="37"/>
      <c r="B104" s="38"/>
      <c r="C104" s="39"/>
      <c r="D104" s="216" t="s">
        <v>143</v>
      </c>
      <c r="E104" s="39"/>
      <c r="F104" s="217" t="s">
        <v>161</v>
      </c>
      <c r="G104" s="39"/>
      <c r="H104" s="39"/>
      <c r="I104" s="218"/>
      <c r="J104" s="39"/>
      <c r="K104" s="39"/>
      <c r="L104" s="43"/>
      <c r="M104" s="219"/>
      <c r="N104" s="220"/>
      <c r="O104" s="83"/>
      <c r="P104" s="83"/>
      <c r="Q104" s="83"/>
      <c r="R104" s="83"/>
      <c r="S104" s="83"/>
      <c r="T104" s="84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6" t="s">
        <v>143</v>
      </c>
      <c r="AU104" s="16" t="s">
        <v>85</v>
      </c>
    </row>
    <row r="105" s="2" customFormat="1" ht="16.5" customHeight="1">
      <c r="A105" s="37"/>
      <c r="B105" s="38"/>
      <c r="C105" s="203" t="s">
        <v>164</v>
      </c>
      <c r="D105" s="203" t="s">
        <v>137</v>
      </c>
      <c r="E105" s="204" t="s">
        <v>165</v>
      </c>
      <c r="F105" s="205" t="s">
        <v>166</v>
      </c>
      <c r="G105" s="206" t="s">
        <v>162</v>
      </c>
      <c r="H105" s="207">
        <v>4</v>
      </c>
      <c r="I105" s="208"/>
      <c r="J105" s="209">
        <f>ROUND(I105*H105,2)</f>
        <v>0</v>
      </c>
      <c r="K105" s="205" t="s">
        <v>19</v>
      </c>
      <c r="L105" s="43"/>
      <c r="M105" s="210" t="s">
        <v>19</v>
      </c>
      <c r="N105" s="211" t="s">
        <v>46</v>
      </c>
      <c r="O105" s="83"/>
      <c r="P105" s="212">
        <f>O105*H105</f>
        <v>0</v>
      </c>
      <c r="Q105" s="212">
        <v>0</v>
      </c>
      <c r="R105" s="212">
        <f>Q105*H105</f>
        <v>0</v>
      </c>
      <c r="S105" s="212">
        <v>0</v>
      </c>
      <c r="T105" s="213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214" t="s">
        <v>141</v>
      </c>
      <c r="AT105" s="214" t="s">
        <v>137</v>
      </c>
      <c r="AU105" s="214" t="s">
        <v>85</v>
      </c>
      <c r="AY105" s="16" t="s">
        <v>135</v>
      </c>
      <c r="BE105" s="215">
        <f>IF(N105="základní",J105,0)</f>
        <v>0</v>
      </c>
      <c r="BF105" s="215">
        <f>IF(N105="snížená",J105,0)</f>
        <v>0</v>
      </c>
      <c r="BG105" s="215">
        <f>IF(N105="zákl. přenesená",J105,0)</f>
        <v>0</v>
      </c>
      <c r="BH105" s="215">
        <f>IF(N105="sníž. přenesená",J105,0)</f>
        <v>0</v>
      </c>
      <c r="BI105" s="215">
        <f>IF(N105="nulová",J105,0)</f>
        <v>0</v>
      </c>
      <c r="BJ105" s="16" t="s">
        <v>83</v>
      </c>
      <c r="BK105" s="215">
        <f>ROUND(I105*H105,2)</f>
        <v>0</v>
      </c>
      <c r="BL105" s="16" t="s">
        <v>141</v>
      </c>
      <c r="BM105" s="214" t="s">
        <v>167</v>
      </c>
    </row>
    <row r="106" s="2" customFormat="1">
      <c r="A106" s="37"/>
      <c r="B106" s="38"/>
      <c r="C106" s="39"/>
      <c r="D106" s="216" t="s">
        <v>143</v>
      </c>
      <c r="E106" s="39"/>
      <c r="F106" s="217" t="s">
        <v>166</v>
      </c>
      <c r="G106" s="39"/>
      <c r="H106" s="39"/>
      <c r="I106" s="218"/>
      <c r="J106" s="39"/>
      <c r="K106" s="39"/>
      <c r="L106" s="43"/>
      <c r="M106" s="219"/>
      <c r="N106" s="220"/>
      <c r="O106" s="83"/>
      <c r="P106" s="83"/>
      <c r="Q106" s="83"/>
      <c r="R106" s="83"/>
      <c r="S106" s="83"/>
      <c r="T106" s="84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16" t="s">
        <v>143</v>
      </c>
      <c r="AU106" s="16" t="s">
        <v>85</v>
      </c>
    </row>
    <row r="107" s="2" customFormat="1" ht="16.5" customHeight="1">
      <c r="A107" s="37"/>
      <c r="B107" s="38"/>
      <c r="C107" s="203" t="s">
        <v>168</v>
      </c>
      <c r="D107" s="203" t="s">
        <v>137</v>
      </c>
      <c r="E107" s="204" t="s">
        <v>169</v>
      </c>
      <c r="F107" s="205" t="s">
        <v>170</v>
      </c>
      <c r="G107" s="206" t="s">
        <v>146</v>
      </c>
      <c r="H107" s="207">
        <v>389</v>
      </c>
      <c r="I107" s="208"/>
      <c r="J107" s="209">
        <f>ROUND(I107*H107,2)</f>
        <v>0</v>
      </c>
      <c r="K107" s="205" t="s">
        <v>19</v>
      </c>
      <c r="L107" s="43"/>
      <c r="M107" s="210" t="s">
        <v>19</v>
      </c>
      <c r="N107" s="211" t="s">
        <v>46</v>
      </c>
      <c r="O107" s="83"/>
      <c r="P107" s="212">
        <f>O107*H107</f>
        <v>0</v>
      </c>
      <c r="Q107" s="212">
        <v>0</v>
      </c>
      <c r="R107" s="212">
        <f>Q107*H107</f>
        <v>0</v>
      </c>
      <c r="S107" s="212">
        <v>0</v>
      </c>
      <c r="T107" s="213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214" t="s">
        <v>141</v>
      </c>
      <c r="AT107" s="214" t="s">
        <v>137</v>
      </c>
      <c r="AU107" s="214" t="s">
        <v>85</v>
      </c>
      <c r="AY107" s="16" t="s">
        <v>135</v>
      </c>
      <c r="BE107" s="215">
        <f>IF(N107="základní",J107,0)</f>
        <v>0</v>
      </c>
      <c r="BF107" s="215">
        <f>IF(N107="snížená",J107,0)</f>
        <v>0</v>
      </c>
      <c r="BG107" s="215">
        <f>IF(N107="zákl. přenesená",J107,0)</f>
        <v>0</v>
      </c>
      <c r="BH107" s="215">
        <f>IF(N107="sníž. přenesená",J107,0)</f>
        <v>0</v>
      </c>
      <c r="BI107" s="215">
        <f>IF(N107="nulová",J107,0)</f>
        <v>0</v>
      </c>
      <c r="BJ107" s="16" t="s">
        <v>83</v>
      </c>
      <c r="BK107" s="215">
        <f>ROUND(I107*H107,2)</f>
        <v>0</v>
      </c>
      <c r="BL107" s="16" t="s">
        <v>141</v>
      </c>
      <c r="BM107" s="214" t="s">
        <v>171</v>
      </c>
    </row>
    <row r="108" s="2" customFormat="1">
      <c r="A108" s="37"/>
      <c r="B108" s="38"/>
      <c r="C108" s="39"/>
      <c r="D108" s="216" t="s">
        <v>143</v>
      </c>
      <c r="E108" s="39"/>
      <c r="F108" s="217" t="s">
        <v>170</v>
      </c>
      <c r="G108" s="39"/>
      <c r="H108" s="39"/>
      <c r="I108" s="218"/>
      <c r="J108" s="39"/>
      <c r="K108" s="39"/>
      <c r="L108" s="43"/>
      <c r="M108" s="219"/>
      <c r="N108" s="220"/>
      <c r="O108" s="83"/>
      <c r="P108" s="83"/>
      <c r="Q108" s="83"/>
      <c r="R108" s="83"/>
      <c r="S108" s="83"/>
      <c r="T108" s="84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16" t="s">
        <v>143</v>
      </c>
      <c r="AU108" s="16" t="s">
        <v>85</v>
      </c>
    </row>
    <row r="109" s="2" customFormat="1" ht="21.75" customHeight="1">
      <c r="A109" s="37"/>
      <c r="B109" s="38"/>
      <c r="C109" s="203" t="s">
        <v>172</v>
      </c>
      <c r="D109" s="203" t="s">
        <v>137</v>
      </c>
      <c r="E109" s="204" t="s">
        <v>173</v>
      </c>
      <c r="F109" s="205" t="s">
        <v>174</v>
      </c>
      <c r="G109" s="206" t="s">
        <v>175</v>
      </c>
      <c r="H109" s="207">
        <v>181.16999999999999</v>
      </c>
      <c r="I109" s="208"/>
      <c r="J109" s="209">
        <f>ROUND(I109*H109,2)</f>
        <v>0</v>
      </c>
      <c r="K109" s="205" t="s">
        <v>19</v>
      </c>
      <c r="L109" s="43"/>
      <c r="M109" s="210" t="s">
        <v>19</v>
      </c>
      <c r="N109" s="211" t="s">
        <v>46</v>
      </c>
      <c r="O109" s="83"/>
      <c r="P109" s="212">
        <f>O109*H109</f>
        <v>0</v>
      </c>
      <c r="Q109" s="212">
        <v>0</v>
      </c>
      <c r="R109" s="212">
        <f>Q109*H109</f>
        <v>0</v>
      </c>
      <c r="S109" s="212">
        <v>0</v>
      </c>
      <c r="T109" s="213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214" t="s">
        <v>141</v>
      </c>
      <c r="AT109" s="214" t="s">
        <v>137</v>
      </c>
      <c r="AU109" s="214" t="s">
        <v>85</v>
      </c>
      <c r="AY109" s="16" t="s">
        <v>135</v>
      </c>
      <c r="BE109" s="215">
        <f>IF(N109="základní",J109,0)</f>
        <v>0</v>
      </c>
      <c r="BF109" s="215">
        <f>IF(N109="snížená",J109,0)</f>
        <v>0</v>
      </c>
      <c r="BG109" s="215">
        <f>IF(N109="zákl. přenesená",J109,0)</f>
        <v>0</v>
      </c>
      <c r="BH109" s="215">
        <f>IF(N109="sníž. přenesená",J109,0)</f>
        <v>0</v>
      </c>
      <c r="BI109" s="215">
        <f>IF(N109="nulová",J109,0)</f>
        <v>0</v>
      </c>
      <c r="BJ109" s="16" t="s">
        <v>83</v>
      </c>
      <c r="BK109" s="215">
        <f>ROUND(I109*H109,2)</f>
        <v>0</v>
      </c>
      <c r="BL109" s="16" t="s">
        <v>141</v>
      </c>
      <c r="BM109" s="214" t="s">
        <v>176</v>
      </c>
    </row>
    <row r="110" s="2" customFormat="1">
      <c r="A110" s="37"/>
      <c r="B110" s="38"/>
      <c r="C110" s="39"/>
      <c r="D110" s="216" t="s">
        <v>143</v>
      </c>
      <c r="E110" s="39"/>
      <c r="F110" s="217" t="s">
        <v>174</v>
      </c>
      <c r="G110" s="39"/>
      <c r="H110" s="39"/>
      <c r="I110" s="218"/>
      <c r="J110" s="39"/>
      <c r="K110" s="39"/>
      <c r="L110" s="43"/>
      <c r="M110" s="219"/>
      <c r="N110" s="220"/>
      <c r="O110" s="83"/>
      <c r="P110" s="83"/>
      <c r="Q110" s="83"/>
      <c r="R110" s="83"/>
      <c r="S110" s="83"/>
      <c r="T110" s="84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16" t="s">
        <v>143</v>
      </c>
      <c r="AU110" s="16" t="s">
        <v>85</v>
      </c>
    </row>
    <row r="111" s="2" customFormat="1" ht="21.75" customHeight="1">
      <c r="A111" s="37"/>
      <c r="B111" s="38"/>
      <c r="C111" s="203" t="s">
        <v>177</v>
      </c>
      <c r="D111" s="203" t="s">
        <v>137</v>
      </c>
      <c r="E111" s="204" t="s">
        <v>178</v>
      </c>
      <c r="F111" s="205" t="s">
        <v>179</v>
      </c>
      <c r="G111" s="206" t="s">
        <v>175</v>
      </c>
      <c r="H111" s="207">
        <v>10.65</v>
      </c>
      <c r="I111" s="208"/>
      <c r="J111" s="209">
        <f>ROUND(I111*H111,2)</f>
        <v>0</v>
      </c>
      <c r="K111" s="205" t="s">
        <v>19</v>
      </c>
      <c r="L111" s="43"/>
      <c r="M111" s="210" t="s">
        <v>19</v>
      </c>
      <c r="N111" s="211" t="s">
        <v>46</v>
      </c>
      <c r="O111" s="83"/>
      <c r="P111" s="212">
        <f>O111*H111</f>
        <v>0</v>
      </c>
      <c r="Q111" s="212">
        <v>0</v>
      </c>
      <c r="R111" s="212">
        <f>Q111*H111</f>
        <v>0</v>
      </c>
      <c r="S111" s="212">
        <v>0</v>
      </c>
      <c r="T111" s="213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214" t="s">
        <v>141</v>
      </c>
      <c r="AT111" s="214" t="s">
        <v>137</v>
      </c>
      <c r="AU111" s="214" t="s">
        <v>85</v>
      </c>
      <c r="AY111" s="16" t="s">
        <v>135</v>
      </c>
      <c r="BE111" s="215">
        <f>IF(N111="základní",J111,0)</f>
        <v>0</v>
      </c>
      <c r="BF111" s="215">
        <f>IF(N111="snížená",J111,0)</f>
        <v>0</v>
      </c>
      <c r="BG111" s="215">
        <f>IF(N111="zákl. přenesená",J111,0)</f>
        <v>0</v>
      </c>
      <c r="BH111" s="215">
        <f>IF(N111="sníž. přenesená",J111,0)</f>
        <v>0</v>
      </c>
      <c r="BI111" s="215">
        <f>IF(N111="nulová",J111,0)</f>
        <v>0</v>
      </c>
      <c r="BJ111" s="16" t="s">
        <v>83</v>
      </c>
      <c r="BK111" s="215">
        <f>ROUND(I111*H111,2)</f>
        <v>0</v>
      </c>
      <c r="BL111" s="16" t="s">
        <v>141</v>
      </c>
      <c r="BM111" s="214" t="s">
        <v>180</v>
      </c>
    </row>
    <row r="112" s="2" customFormat="1">
      <c r="A112" s="37"/>
      <c r="B112" s="38"/>
      <c r="C112" s="39"/>
      <c r="D112" s="216" t="s">
        <v>143</v>
      </c>
      <c r="E112" s="39"/>
      <c r="F112" s="217" t="s">
        <v>179</v>
      </c>
      <c r="G112" s="39"/>
      <c r="H112" s="39"/>
      <c r="I112" s="218"/>
      <c r="J112" s="39"/>
      <c r="K112" s="39"/>
      <c r="L112" s="43"/>
      <c r="M112" s="219"/>
      <c r="N112" s="220"/>
      <c r="O112" s="83"/>
      <c r="P112" s="83"/>
      <c r="Q112" s="83"/>
      <c r="R112" s="83"/>
      <c r="S112" s="83"/>
      <c r="T112" s="84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16" t="s">
        <v>143</v>
      </c>
      <c r="AU112" s="16" t="s">
        <v>85</v>
      </c>
    </row>
    <row r="113" s="2" customFormat="1" ht="21.75" customHeight="1">
      <c r="A113" s="37"/>
      <c r="B113" s="38"/>
      <c r="C113" s="203" t="s">
        <v>181</v>
      </c>
      <c r="D113" s="203" t="s">
        <v>137</v>
      </c>
      <c r="E113" s="204" t="s">
        <v>182</v>
      </c>
      <c r="F113" s="205" t="s">
        <v>183</v>
      </c>
      <c r="G113" s="206" t="s">
        <v>175</v>
      </c>
      <c r="H113" s="207">
        <v>191.81999999999999</v>
      </c>
      <c r="I113" s="208"/>
      <c r="J113" s="209">
        <f>ROUND(I113*H113,2)</f>
        <v>0</v>
      </c>
      <c r="K113" s="205" t="s">
        <v>19</v>
      </c>
      <c r="L113" s="43"/>
      <c r="M113" s="210" t="s">
        <v>19</v>
      </c>
      <c r="N113" s="211" t="s">
        <v>46</v>
      </c>
      <c r="O113" s="83"/>
      <c r="P113" s="212">
        <f>O113*H113</f>
        <v>0</v>
      </c>
      <c r="Q113" s="212">
        <v>0</v>
      </c>
      <c r="R113" s="212">
        <f>Q113*H113</f>
        <v>0</v>
      </c>
      <c r="S113" s="212">
        <v>0</v>
      </c>
      <c r="T113" s="213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214" t="s">
        <v>141</v>
      </c>
      <c r="AT113" s="214" t="s">
        <v>137</v>
      </c>
      <c r="AU113" s="214" t="s">
        <v>85</v>
      </c>
      <c r="AY113" s="16" t="s">
        <v>135</v>
      </c>
      <c r="BE113" s="215">
        <f>IF(N113="základní",J113,0)</f>
        <v>0</v>
      </c>
      <c r="BF113" s="215">
        <f>IF(N113="snížená",J113,0)</f>
        <v>0</v>
      </c>
      <c r="BG113" s="215">
        <f>IF(N113="zákl. přenesená",J113,0)</f>
        <v>0</v>
      </c>
      <c r="BH113" s="215">
        <f>IF(N113="sníž. přenesená",J113,0)</f>
        <v>0</v>
      </c>
      <c r="BI113" s="215">
        <f>IF(N113="nulová",J113,0)</f>
        <v>0</v>
      </c>
      <c r="BJ113" s="16" t="s">
        <v>83</v>
      </c>
      <c r="BK113" s="215">
        <f>ROUND(I113*H113,2)</f>
        <v>0</v>
      </c>
      <c r="BL113" s="16" t="s">
        <v>141</v>
      </c>
      <c r="BM113" s="214" t="s">
        <v>184</v>
      </c>
    </row>
    <row r="114" s="2" customFormat="1">
      <c r="A114" s="37"/>
      <c r="B114" s="38"/>
      <c r="C114" s="39"/>
      <c r="D114" s="216" t="s">
        <v>143</v>
      </c>
      <c r="E114" s="39"/>
      <c r="F114" s="217" t="s">
        <v>183</v>
      </c>
      <c r="G114" s="39"/>
      <c r="H114" s="39"/>
      <c r="I114" s="218"/>
      <c r="J114" s="39"/>
      <c r="K114" s="39"/>
      <c r="L114" s="43"/>
      <c r="M114" s="219"/>
      <c r="N114" s="220"/>
      <c r="O114" s="83"/>
      <c r="P114" s="83"/>
      <c r="Q114" s="83"/>
      <c r="R114" s="83"/>
      <c r="S114" s="83"/>
      <c r="T114" s="84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6" t="s">
        <v>143</v>
      </c>
      <c r="AU114" s="16" t="s">
        <v>85</v>
      </c>
    </row>
    <row r="115" s="2" customFormat="1" ht="16.5" customHeight="1">
      <c r="A115" s="37"/>
      <c r="B115" s="38"/>
      <c r="C115" s="203" t="s">
        <v>8</v>
      </c>
      <c r="D115" s="203" t="s">
        <v>137</v>
      </c>
      <c r="E115" s="204" t="s">
        <v>185</v>
      </c>
      <c r="F115" s="205" t="s">
        <v>186</v>
      </c>
      <c r="G115" s="206" t="s">
        <v>175</v>
      </c>
      <c r="H115" s="207">
        <v>191.81999999999999</v>
      </c>
      <c r="I115" s="208"/>
      <c r="J115" s="209">
        <f>ROUND(I115*H115,2)</f>
        <v>0</v>
      </c>
      <c r="K115" s="205" t="s">
        <v>19</v>
      </c>
      <c r="L115" s="43"/>
      <c r="M115" s="210" t="s">
        <v>19</v>
      </c>
      <c r="N115" s="211" t="s">
        <v>46</v>
      </c>
      <c r="O115" s="83"/>
      <c r="P115" s="212">
        <f>O115*H115</f>
        <v>0</v>
      </c>
      <c r="Q115" s="212">
        <v>0</v>
      </c>
      <c r="R115" s="212">
        <f>Q115*H115</f>
        <v>0</v>
      </c>
      <c r="S115" s="212">
        <v>0</v>
      </c>
      <c r="T115" s="213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214" t="s">
        <v>141</v>
      </c>
      <c r="AT115" s="214" t="s">
        <v>137</v>
      </c>
      <c r="AU115" s="214" t="s">
        <v>85</v>
      </c>
      <c r="AY115" s="16" t="s">
        <v>135</v>
      </c>
      <c r="BE115" s="215">
        <f>IF(N115="základní",J115,0)</f>
        <v>0</v>
      </c>
      <c r="BF115" s="215">
        <f>IF(N115="snížená",J115,0)</f>
        <v>0</v>
      </c>
      <c r="BG115" s="215">
        <f>IF(N115="zákl. přenesená",J115,0)</f>
        <v>0</v>
      </c>
      <c r="BH115" s="215">
        <f>IF(N115="sníž. přenesená",J115,0)</f>
        <v>0</v>
      </c>
      <c r="BI115" s="215">
        <f>IF(N115="nulová",J115,0)</f>
        <v>0</v>
      </c>
      <c r="BJ115" s="16" t="s">
        <v>83</v>
      </c>
      <c r="BK115" s="215">
        <f>ROUND(I115*H115,2)</f>
        <v>0</v>
      </c>
      <c r="BL115" s="16" t="s">
        <v>141</v>
      </c>
      <c r="BM115" s="214" t="s">
        <v>187</v>
      </c>
    </row>
    <row r="116" s="2" customFormat="1">
      <c r="A116" s="37"/>
      <c r="B116" s="38"/>
      <c r="C116" s="39"/>
      <c r="D116" s="216" t="s">
        <v>143</v>
      </c>
      <c r="E116" s="39"/>
      <c r="F116" s="217" t="s">
        <v>186</v>
      </c>
      <c r="G116" s="39"/>
      <c r="H116" s="39"/>
      <c r="I116" s="218"/>
      <c r="J116" s="39"/>
      <c r="K116" s="39"/>
      <c r="L116" s="43"/>
      <c r="M116" s="219"/>
      <c r="N116" s="220"/>
      <c r="O116" s="83"/>
      <c r="P116" s="83"/>
      <c r="Q116" s="83"/>
      <c r="R116" s="83"/>
      <c r="S116" s="83"/>
      <c r="T116" s="84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6" t="s">
        <v>143</v>
      </c>
      <c r="AU116" s="16" t="s">
        <v>85</v>
      </c>
    </row>
    <row r="117" s="2" customFormat="1" ht="16.5" customHeight="1">
      <c r="A117" s="37"/>
      <c r="B117" s="38"/>
      <c r="C117" s="203" t="s">
        <v>188</v>
      </c>
      <c r="D117" s="203" t="s">
        <v>137</v>
      </c>
      <c r="E117" s="204" t="s">
        <v>189</v>
      </c>
      <c r="F117" s="205" t="s">
        <v>190</v>
      </c>
      <c r="G117" s="206" t="s">
        <v>191</v>
      </c>
      <c r="H117" s="207">
        <v>383.63999999999999</v>
      </c>
      <c r="I117" s="208"/>
      <c r="J117" s="209">
        <f>ROUND(I117*H117,2)</f>
        <v>0</v>
      </c>
      <c r="K117" s="205" t="s">
        <v>19</v>
      </c>
      <c r="L117" s="43"/>
      <c r="M117" s="210" t="s">
        <v>19</v>
      </c>
      <c r="N117" s="211" t="s">
        <v>46</v>
      </c>
      <c r="O117" s="83"/>
      <c r="P117" s="212">
        <f>O117*H117</f>
        <v>0</v>
      </c>
      <c r="Q117" s="212">
        <v>0</v>
      </c>
      <c r="R117" s="212">
        <f>Q117*H117</f>
        <v>0</v>
      </c>
      <c r="S117" s="212">
        <v>0</v>
      </c>
      <c r="T117" s="213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214" t="s">
        <v>141</v>
      </c>
      <c r="AT117" s="214" t="s">
        <v>137</v>
      </c>
      <c r="AU117" s="214" t="s">
        <v>85</v>
      </c>
      <c r="AY117" s="16" t="s">
        <v>135</v>
      </c>
      <c r="BE117" s="215">
        <f>IF(N117="základní",J117,0)</f>
        <v>0</v>
      </c>
      <c r="BF117" s="215">
        <f>IF(N117="snížená",J117,0)</f>
        <v>0</v>
      </c>
      <c r="BG117" s="215">
        <f>IF(N117="zákl. přenesená",J117,0)</f>
        <v>0</v>
      </c>
      <c r="BH117" s="215">
        <f>IF(N117="sníž. přenesená",J117,0)</f>
        <v>0</v>
      </c>
      <c r="BI117" s="215">
        <f>IF(N117="nulová",J117,0)</f>
        <v>0</v>
      </c>
      <c r="BJ117" s="16" t="s">
        <v>83</v>
      </c>
      <c r="BK117" s="215">
        <f>ROUND(I117*H117,2)</f>
        <v>0</v>
      </c>
      <c r="BL117" s="16" t="s">
        <v>141</v>
      </c>
      <c r="BM117" s="214" t="s">
        <v>192</v>
      </c>
    </row>
    <row r="118" s="2" customFormat="1">
      <c r="A118" s="37"/>
      <c r="B118" s="38"/>
      <c r="C118" s="39"/>
      <c r="D118" s="216" t="s">
        <v>143</v>
      </c>
      <c r="E118" s="39"/>
      <c r="F118" s="217" t="s">
        <v>190</v>
      </c>
      <c r="G118" s="39"/>
      <c r="H118" s="39"/>
      <c r="I118" s="218"/>
      <c r="J118" s="39"/>
      <c r="K118" s="39"/>
      <c r="L118" s="43"/>
      <c r="M118" s="219"/>
      <c r="N118" s="220"/>
      <c r="O118" s="83"/>
      <c r="P118" s="83"/>
      <c r="Q118" s="83"/>
      <c r="R118" s="83"/>
      <c r="S118" s="83"/>
      <c r="T118" s="84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143</v>
      </c>
      <c r="AU118" s="16" t="s">
        <v>85</v>
      </c>
    </row>
    <row r="119" s="2" customFormat="1" ht="16.5" customHeight="1">
      <c r="A119" s="37"/>
      <c r="B119" s="38"/>
      <c r="C119" s="203" t="s">
        <v>193</v>
      </c>
      <c r="D119" s="203" t="s">
        <v>137</v>
      </c>
      <c r="E119" s="204" t="s">
        <v>194</v>
      </c>
      <c r="F119" s="205" t="s">
        <v>195</v>
      </c>
      <c r="G119" s="206" t="s">
        <v>146</v>
      </c>
      <c r="H119" s="207">
        <v>226</v>
      </c>
      <c r="I119" s="208"/>
      <c r="J119" s="209">
        <f>ROUND(I119*H119,2)</f>
        <v>0</v>
      </c>
      <c r="K119" s="205" t="s">
        <v>19</v>
      </c>
      <c r="L119" s="43"/>
      <c r="M119" s="210" t="s">
        <v>19</v>
      </c>
      <c r="N119" s="211" t="s">
        <v>46</v>
      </c>
      <c r="O119" s="83"/>
      <c r="P119" s="212">
        <f>O119*H119</f>
        <v>0</v>
      </c>
      <c r="Q119" s="212">
        <v>0</v>
      </c>
      <c r="R119" s="212">
        <f>Q119*H119</f>
        <v>0</v>
      </c>
      <c r="S119" s="212">
        <v>0</v>
      </c>
      <c r="T119" s="213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14" t="s">
        <v>141</v>
      </c>
      <c r="AT119" s="214" t="s">
        <v>137</v>
      </c>
      <c r="AU119" s="214" t="s">
        <v>85</v>
      </c>
      <c r="AY119" s="16" t="s">
        <v>135</v>
      </c>
      <c r="BE119" s="215">
        <f>IF(N119="základní",J119,0)</f>
        <v>0</v>
      </c>
      <c r="BF119" s="215">
        <f>IF(N119="snížená",J119,0)</f>
        <v>0</v>
      </c>
      <c r="BG119" s="215">
        <f>IF(N119="zákl. přenesená",J119,0)</f>
        <v>0</v>
      </c>
      <c r="BH119" s="215">
        <f>IF(N119="sníž. přenesená",J119,0)</f>
        <v>0</v>
      </c>
      <c r="BI119" s="215">
        <f>IF(N119="nulová",J119,0)</f>
        <v>0</v>
      </c>
      <c r="BJ119" s="16" t="s">
        <v>83</v>
      </c>
      <c r="BK119" s="215">
        <f>ROUND(I119*H119,2)</f>
        <v>0</v>
      </c>
      <c r="BL119" s="16" t="s">
        <v>141</v>
      </c>
      <c r="BM119" s="214" t="s">
        <v>196</v>
      </c>
    </row>
    <row r="120" s="2" customFormat="1">
      <c r="A120" s="37"/>
      <c r="B120" s="38"/>
      <c r="C120" s="39"/>
      <c r="D120" s="216" t="s">
        <v>143</v>
      </c>
      <c r="E120" s="39"/>
      <c r="F120" s="217" t="s">
        <v>195</v>
      </c>
      <c r="G120" s="39"/>
      <c r="H120" s="39"/>
      <c r="I120" s="218"/>
      <c r="J120" s="39"/>
      <c r="K120" s="39"/>
      <c r="L120" s="43"/>
      <c r="M120" s="219"/>
      <c r="N120" s="220"/>
      <c r="O120" s="83"/>
      <c r="P120" s="83"/>
      <c r="Q120" s="83"/>
      <c r="R120" s="83"/>
      <c r="S120" s="83"/>
      <c r="T120" s="84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143</v>
      </c>
      <c r="AU120" s="16" t="s">
        <v>85</v>
      </c>
    </row>
    <row r="121" s="2" customFormat="1" ht="16.5" customHeight="1">
      <c r="A121" s="37"/>
      <c r="B121" s="38"/>
      <c r="C121" s="221" t="s">
        <v>197</v>
      </c>
      <c r="D121" s="221" t="s">
        <v>198</v>
      </c>
      <c r="E121" s="222" t="s">
        <v>199</v>
      </c>
      <c r="F121" s="223" t="s">
        <v>200</v>
      </c>
      <c r="G121" s="224" t="s">
        <v>175</v>
      </c>
      <c r="H121" s="225">
        <v>33.899999999999999</v>
      </c>
      <c r="I121" s="226"/>
      <c r="J121" s="227">
        <f>ROUND(I121*H121,2)</f>
        <v>0</v>
      </c>
      <c r="K121" s="223" t="s">
        <v>19</v>
      </c>
      <c r="L121" s="228"/>
      <c r="M121" s="229" t="s">
        <v>19</v>
      </c>
      <c r="N121" s="230" t="s">
        <v>46</v>
      </c>
      <c r="O121" s="83"/>
      <c r="P121" s="212">
        <f>O121*H121</f>
        <v>0</v>
      </c>
      <c r="Q121" s="212">
        <v>0.20999999999999999</v>
      </c>
      <c r="R121" s="212">
        <f>Q121*H121</f>
        <v>7.1189999999999998</v>
      </c>
      <c r="S121" s="212">
        <v>0</v>
      </c>
      <c r="T121" s="213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14" t="s">
        <v>168</v>
      </c>
      <c r="AT121" s="214" t="s">
        <v>198</v>
      </c>
      <c r="AU121" s="214" t="s">
        <v>85</v>
      </c>
      <c r="AY121" s="16" t="s">
        <v>135</v>
      </c>
      <c r="BE121" s="215">
        <f>IF(N121="základní",J121,0)</f>
        <v>0</v>
      </c>
      <c r="BF121" s="215">
        <f>IF(N121="snížená",J121,0)</f>
        <v>0</v>
      </c>
      <c r="BG121" s="215">
        <f>IF(N121="zákl. přenesená",J121,0)</f>
        <v>0</v>
      </c>
      <c r="BH121" s="215">
        <f>IF(N121="sníž. přenesená",J121,0)</f>
        <v>0</v>
      </c>
      <c r="BI121" s="215">
        <f>IF(N121="nulová",J121,0)</f>
        <v>0</v>
      </c>
      <c r="BJ121" s="16" t="s">
        <v>83</v>
      </c>
      <c r="BK121" s="215">
        <f>ROUND(I121*H121,2)</f>
        <v>0</v>
      </c>
      <c r="BL121" s="16" t="s">
        <v>141</v>
      </c>
      <c r="BM121" s="214" t="s">
        <v>201</v>
      </c>
    </row>
    <row r="122" s="2" customFormat="1">
      <c r="A122" s="37"/>
      <c r="B122" s="38"/>
      <c r="C122" s="39"/>
      <c r="D122" s="216" t="s">
        <v>143</v>
      </c>
      <c r="E122" s="39"/>
      <c r="F122" s="217" t="s">
        <v>200</v>
      </c>
      <c r="G122" s="39"/>
      <c r="H122" s="39"/>
      <c r="I122" s="218"/>
      <c r="J122" s="39"/>
      <c r="K122" s="39"/>
      <c r="L122" s="43"/>
      <c r="M122" s="219"/>
      <c r="N122" s="220"/>
      <c r="O122" s="83"/>
      <c r="P122" s="83"/>
      <c r="Q122" s="83"/>
      <c r="R122" s="83"/>
      <c r="S122" s="83"/>
      <c r="T122" s="84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143</v>
      </c>
      <c r="AU122" s="16" t="s">
        <v>85</v>
      </c>
    </row>
    <row r="123" s="2" customFormat="1" ht="16.5" customHeight="1">
      <c r="A123" s="37"/>
      <c r="B123" s="38"/>
      <c r="C123" s="203" t="s">
        <v>202</v>
      </c>
      <c r="D123" s="203" t="s">
        <v>137</v>
      </c>
      <c r="E123" s="204" t="s">
        <v>203</v>
      </c>
      <c r="F123" s="205" t="s">
        <v>204</v>
      </c>
      <c r="G123" s="206" t="s">
        <v>146</v>
      </c>
      <c r="H123" s="207">
        <v>226</v>
      </c>
      <c r="I123" s="208"/>
      <c r="J123" s="209">
        <f>ROUND(I123*H123,2)</f>
        <v>0</v>
      </c>
      <c r="K123" s="205" t="s">
        <v>19</v>
      </c>
      <c r="L123" s="43"/>
      <c r="M123" s="210" t="s">
        <v>19</v>
      </c>
      <c r="N123" s="211" t="s">
        <v>46</v>
      </c>
      <c r="O123" s="83"/>
      <c r="P123" s="212">
        <f>O123*H123</f>
        <v>0</v>
      </c>
      <c r="Q123" s="212">
        <v>0</v>
      </c>
      <c r="R123" s="212">
        <f>Q123*H123</f>
        <v>0</v>
      </c>
      <c r="S123" s="212">
        <v>0</v>
      </c>
      <c r="T123" s="213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14" t="s">
        <v>141</v>
      </c>
      <c r="AT123" s="214" t="s">
        <v>137</v>
      </c>
      <c r="AU123" s="214" t="s">
        <v>85</v>
      </c>
      <c r="AY123" s="16" t="s">
        <v>135</v>
      </c>
      <c r="BE123" s="215">
        <f>IF(N123="základní",J123,0)</f>
        <v>0</v>
      </c>
      <c r="BF123" s="215">
        <f>IF(N123="snížená",J123,0)</f>
        <v>0</v>
      </c>
      <c r="BG123" s="215">
        <f>IF(N123="zákl. přenesená",J123,0)</f>
        <v>0</v>
      </c>
      <c r="BH123" s="215">
        <f>IF(N123="sníž. přenesená",J123,0)</f>
        <v>0</v>
      </c>
      <c r="BI123" s="215">
        <f>IF(N123="nulová",J123,0)</f>
        <v>0</v>
      </c>
      <c r="BJ123" s="16" t="s">
        <v>83</v>
      </c>
      <c r="BK123" s="215">
        <f>ROUND(I123*H123,2)</f>
        <v>0</v>
      </c>
      <c r="BL123" s="16" t="s">
        <v>141</v>
      </c>
      <c r="BM123" s="214" t="s">
        <v>205</v>
      </c>
    </row>
    <row r="124" s="2" customFormat="1">
      <c r="A124" s="37"/>
      <c r="B124" s="38"/>
      <c r="C124" s="39"/>
      <c r="D124" s="216" t="s">
        <v>143</v>
      </c>
      <c r="E124" s="39"/>
      <c r="F124" s="217" t="s">
        <v>204</v>
      </c>
      <c r="G124" s="39"/>
      <c r="H124" s="39"/>
      <c r="I124" s="218"/>
      <c r="J124" s="39"/>
      <c r="K124" s="39"/>
      <c r="L124" s="43"/>
      <c r="M124" s="219"/>
      <c r="N124" s="220"/>
      <c r="O124" s="83"/>
      <c r="P124" s="83"/>
      <c r="Q124" s="83"/>
      <c r="R124" s="83"/>
      <c r="S124" s="83"/>
      <c r="T124" s="84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143</v>
      </c>
      <c r="AU124" s="16" t="s">
        <v>85</v>
      </c>
    </row>
    <row r="125" s="2" customFormat="1" ht="16.5" customHeight="1">
      <c r="A125" s="37"/>
      <c r="B125" s="38"/>
      <c r="C125" s="221" t="s">
        <v>206</v>
      </c>
      <c r="D125" s="221" t="s">
        <v>198</v>
      </c>
      <c r="E125" s="222" t="s">
        <v>207</v>
      </c>
      <c r="F125" s="223" t="s">
        <v>208</v>
      </c>
      <c r="G125" s="224" t="s">
        <v>209</v>
      </c>
      <c r="H125" s="225">
        <v>4.5199999999999996</v>
      </c>
      <c r="I125" s="226"/>
      <c r="J125" s="227">
        <f>ROUND(I125*H125,2)</f>
        <v>0</v>
      </c>
      <c r="K125" s="223" t="s">
        <v>19</v>
      </c>
      <c r="L125" s="228"/>
      <c r="M125" s="229" t="s">
        <v>19</v>
      </c>
      <c r="N125" s="230" t="s">
        <v>46</v>
      </c>
      <c r="O125" s="83"/>
      <c r="P125" s="212">
        <f>O125*H125</f>
        <v>0</v>
      </c>
      <c r="Q125" s="212">
        <v>0.001</v>
      </c>
      <c r="R125" s="212">
        <f>Q125*H125</f>
        <v>0.0045199999999999997</v>
      </c>
      <c r="S125" s="212">
        <v>0</v>
      </c>
      <c r="T125" s="21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14" t="s">
        <v>168</v>
      </c>
      <c r="AT125" s="214" t="s">
        <v>198</v>
      </c>
      <c r="AU125" s="214" t="s">
        <v>85</v>
      </c>
      <c r="AY125" s="16" t="s">
        <v>135</v>
      </c>
      <c r="BE125" s="215">
        <f>IF(N125="základní",J125,0)</f>
        <v>0</v>
      </c>
      <c r="BF125" s="215">
        <f>IF(N125="snížená",J125,0)</f>
        <v>0</v>
      </c>
      <c r="BG125" s="215">
        <f>IF(N125="zákl. přenesená",J125,0)</f>
        <v>0</v>
      </c>
      <c r="BH125" s="215">
        <f>IF(N125="sníž. přenesená",J125,0)</f>
        <v>0</v>
      </c>
      <c r="BI125" s="215">
        <f>IF(N125="nulová",J125,0)</f>
        <v>0</v>
      </c>
      <c r="BJ125" s="16" t="s">
        <v>83</v>
      </c>
      <c r="BK125" s="215">
        <f>ROUND(I125*H125,2)</f>
        <v>0</v>
      </c>
      <c r="BL125" s="16" t="s">
        <v>141</v>
      </c>
      <c r="BM125" s="214" t="s">
        <v>210</v>
      </c>
    </row>
    <row r="126" s="2" customFormat="1">
      <c r="A126" s="37"/>
      <c r="B126" s="38"/>
      <c r="C126" s="39"/>
      <c r="D126" s="216" t="s">
        <v>143</v>
      </c>
      <c r="E126" s="39"/>
      <c r="F126" s="217" t="s">
        <v>208</v>
      </c>
      <c r="G126" s="39"/>
      <c r="H126" s="39"/>
      <c r="I126" s="218"/>
      <c r="J126" s="39"/>
      <c r="K126" s="39"/>
      <c r="L126" s="43"/>
      <c r="M126" s="219"/>
      <c r="N126" s="220"/>
      <c r="O126" s="83"/>
      <c r="P126" s="83"/>
      <c r="Q126" s="83"/>
      <c r="R126" s="83"/>
      <c r="S126" s="83"/>
      <c r="T126" s="84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143</v>
      </c>
      <c r="AU126" s="16" t="s">
        <v>85</v>
      </c>
    </row>
    <row r="127" s="2" customFormat="1" ht="16.5" customHeight="1">
      <c r="A127" s="37"/>
      <c r="B127" s="38"/>
      <c r="C127" s="203" t="s">
        <v>211</v>
      </c>
      <c r="D127" s="203" t="s">
        <v>137</v>
      </c>
      <c r="E127" s="204" t="s">
        <v>212</v>
      </c>
      <c r="F127" s="205" t="s">
        <v>213</v>
      </c>
      <c r="G127" s="206" t="s">
        <v>146</v>
      </c>
      <c r="H127" s="207">
        <v>226</v>
      </c>
      <c r="I127" s="208"/>
      <c r="J127" s="209">
        <f>ROUND(I127*H127,2)</f>
        <v>0</v>
      </c>
      <c r="K127" s="205" t="s">
        <v>19</v>
      </c>
      <c r="L127" s="43"/>
      <c r="M127" s="210" t="s">
        <v>19</v>
      </c>
      <c r="N127" s="211" t="s">
        <v>46</v>
      </c>
      <c r="O127" s="83"/>
      <c r="P127" s="212">
        <f>O127*H127</f>
        <v>0</v>
      </c>
      <c r="Q127" s="212">
        <v>0</v>
      </c>
      <c r="R127" s="212">
        <f>Q127*H127</f>
        <v>0</v>
      </c>
      <c r="S127" s="212">
        <v>0</v>
      </c>
      <c r="T127" s="21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14" t="s">
        <v>141</v>
      </c>
      <c r="AT127" s="214" t="s">
        <v>137</v>
      </c>
      <c r="AU127" s="214" t="s">
        <v>85</v>
      </c>
      <c r="AY127" s="16" t="s">
        <v>135</v>
      </c>
      <c r="BE127" s="215">
        <f>IF(N127="základní",J127,0)</f>
        <v>0</v>
      </c>
      <c r="BF127" s="215">
        <f>IF(N127="snížená",J127,0)</f>
        <v>0</v>
      </c>
      <c r="BG127" s="215">
        <f>IF(N127="zákl. přenesená",J127,0)</f>
        <v>0</v>
      </c>
      <c r="BH127" s="215">
        <f>IF(N127="sníž. přenesená",J127,0)</f>
        <v>0</v>
      </c>
      <c r="BI127" s="215">
        <f>IF(N127="nulová",J127,0)</f>
        <v>0</v>
      </c>
      <c r="BJ127" s="16" t="s">
        <v>83</v>
      </c>
      <c r="BK127" s="215">
        <f>ROUND(I127*H127,2)</f>
        <v>0</v>
      </c>
      <c r="BL127" s="16" t="s">
        <v>141</v>
      </c>
      <c r="BM127" s="214" t="s">
        <v>214</v>
      </c>
    </row>
    <row r="128" s="2" customFormat="1">
      <c r="A128" s="37"/>
      <c r="B128" s="38"/>
      <c r="C128" s="39"/>
      <c r="D128" s="216" t="s">
        <v>143</v>
      </c>
      <c r="E128" s="39"/>
      <c r="F128" s="217" t="s">
        <v>213</v>
      </c>
      <c r="G128" s="39"/>
      <c r="H128" s="39"/>
      <c r="I128" s="218"/>
      <c r="J128" s="39"/>
      <c r="K128" s="39"/>
      <c r="L128" s="43"/>
      <c r="M128" s="219"/>
      <c r="N128" s="220"/>
      <c r="O128" s="83"/>
      <c r="P128" s="83"/>
      <c r="Q128" s="83"/>
      <c r="R128" s="83"/>
      <c r="S128" s="83"/>
      <c r="T128" s="84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143</v>
      </c>
      <c r="AU128" s="16" t="s">
        <v>85</v>
      </c>
    </row>
    <row r="129" s="2" customFormat="1" ht="16.5" customHeight="1">
      <c r="A129" s="37"/>
      <c r="B129" s="38"/>
      <c r="C129" s="203" t="s">
        <v>215</v>
      </c>
      <c r="D129" s="203" t="s">
        <v>137</v>
      </c>
      <c r="E129" s="204" t="s">
        <v>216</v>
      </c>
      <c r="F129" s="205" t="s">
        <v>217</v>
      </c>
      <c r="G129" s="206" t="s">
        <v>146</v>
      </c>
      <c r="H129" s="207">
        <v>294.60000000000002</v>
      </c>
      <c r="I129" s="208"/>
      <c r="J129" s="209">
        <f>ROUND(I129*H129,2)</f>
        <v>0</v>
      </c>
      <c r="K129" s="205" t="s">
        <v>19</v>
      </c>
      <c r="L129" s="43"/>
      <c r="M129" s="210" t="s">
        <v>19</v>
      </c>
      <c r="N129" s="211" t="s">
        <v>46</v>
      </c>
      <c r="O129" s="83"/>
      <c r="P129" s="212">
        <f>O129*H129</f>
        <v>0</v>
      </c>
      <c r="Q129" s="212">
        <v>0</v>
      </c>
      <c r="R129" s="212">
        <f>Q129*H129</f>
        <v>0</v>
      </c>
      <c r="S129" s="212">
        <v>0</v>
      </c>
      <c r="T129" s="21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14" t="s">
        <v>141</v>
      </c>
      <c r="AT129" s="214" t="s">
        <v>137</v>
      </c>
      <c r="AU129" s="214" t="s">
        <v>85</v>
      </c>
      <c r="AY129" s="16" t="s">
        <v>135</v>
      </c>
      <c r="BE129" s="215">
        <f>IF(N129="základní",J129,0)</f>
        <v>0</v>
      </c>
      <c r="BF129" s="215">
        <f>IF(N129="snížená",J129,0)</f>
        <v>0</v>
      </c>
      <c r="BG129" s="215">
        <f>IF(N129="zákl. přenesená",J129,0)</f>
        <v>0</v>
      </c>
      <c r="BH129" s="215">
        <f>IF(N129="sníž. přenesená",J129,0)</f>
        <v>0</v>
      </c>
      <c r="BI129" s="215">
        <f>IF(N129="nulová",J129,0)</f>
        <v>0</v>
      </c>
      <c r="BJ129" s="16" t="s">
        <v>83</v>
      </c>
      <c r="BK129" s="215">
        <f>ROUND(I129*H129,2)</f>
        <v>0</v>
      </c>
      <c r="BL129" s="16" t="s">
        <v>141</v>
      </c>
      <c r="BM129" s="214" t="s">
        <v>218</v>
      </c>
    </row>
    <row r="130" s="2" customFormat="1">
      <c r="A130" s="37"/>
      <c r="B130" s="38"/>
      <c r="C130" s="39"/>
      <c r="D130" s="216" t="s">
        <v>143</v>
      </c>
      <c r="E130" s="39"/>
      <c r="F130" s="217" t="s">
        <v>217</v>
      </c>
      <c r="G130" s="39"/>
      <c r="H130" s="39"/>
      <c r="I130" s="218"/>
      <c r="J130" s="39"/>
      <c r="K130" s="39"/>
      <c r="L130" s="43"/>
      <c r="M130" s="219"/>
      <c r="N130" s="220"/>
      <c r="O130" s="83"/>
      <c r="P130" s="83"/>
      <c r="Q130" s="83"/>
      <c r="R130" s="83"/>
      <c r="S130" s="83"/>
      <c r="T130" s="84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143</v>
      </c>
      <c r="AU130" s="16" t="s">
        <v>85</v>
      </c>
    </row>
    <row r="131" s="2" customFormat="1" ht="16.5" customHeight="1">
      <c r="A131" s="37"/>
      <c r="B131" s="38"/>
      <c r="C131" s="203" t="s">
        <v>219</v>
      </c>
      <c r="D131" s="203" t="s">
        <v>137</v>
      </c>
      <c r="E131" s="204" t="s">
        <v>220</v>
      </c>
      <c r="F131" s="205" t="s">
        <v>221</v>
      </c>
      <c r="G131" s="206" t="s">
        <v>146</v>
      </c>
      <c r="H131" s="207">
        <v>40</v>
      </c>
      <c r="I131" s="208"/>
      <c r="J131" s="209">
        <f>ROUND(I131*H131,2)</f>
        <v>0</v>
      </c>
      <c r="K131" s="205" t="s">
        <v>19</v>
      </c>
      <c r="L131" s="43"/>
      <c r="M131" s="210" t="s">
        <v>19</v>
      </c>
      <c r="N131" s="211" t="s">
        <v>46</v>
      </c>
      <c r="O131" s="83"/>
      <c r="P131" s="212">
        <f>O131*H131</f>
        <v>0</v>
      </c>
      <c r="Q131" s="212">
        <v>0</v>
      </c>
      <c r="R131" s="212">
        <f>Q131*H131</f>
        <v>0</v>
      </c>
      <c r="S131" s="212">
        <v>0</v>
      </c>
      <c r="T131" s="21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14" t="s">
        <v>141</v>
      </c>
      <c r="AT131" s="214" t="s">
        <v>137</v>
      </c>
      <c r="AU131" s="214" t="s">
        <v>85</v>
      </c>
      <c r="AY131" s="16" t="s">
        <v>135</v>
      </c>
      <c r="BE131" s="215">
        <f>IF(N131="základní",J131,0)</f>
        <v>0</v>
      </c>
      <c r="BF131" s="215">
        <f>IF(N131="snížená",J131,0)</f>
        <v>0</v>
      </c>
      <c r="BG131" s="215">
        <f>IF(N131="zákl. přenesená",J131,0)</f>
        <v>0</v>
      </c>
      <c r="BH131" s="215">
        <f>IF(N131="sníž. přenesená",J131,0)</f>
        <v>0</v>
      </c>
      <c r="BI131" s="215">
        <f>IF(N131="nulová",J131,0)</f>
        <v>0</v>
      </c>
      <c r="BJ131" s="16" t="s">
        <v>83</v>
      </c>
      <c r="BK131" s="215">
        <f>ROUND(I131*H131,2)</f>
        <v>0</v>
      </c>
      <c r="BL131" s="16" t="s">
        <v>141</v>
      </c>
      <c r="BM131" s="214" t="s">
        <v>222</v>
      </c>
    </row>
    <row r="132" s="2" customFormat="1">
      <c r="A132" s="37"/>
      <c r="B132" s="38"/>
      <c r="C132" s="39"/>
      <c r="D132" s="216" t="s">
        <v>143</v>
      </c>
      <c r="E132" s="39"/>
      <c r="F132" s="217" t="s">
        <v>221</v>
      </c>
      <c r="G132" s="39"/>
      <c r="H132" s="39"/>
      <c r="I132" s="218"/>
      <c r="J132" s="39"/>
      <c r="K132" s="39"/>
      <c r="L132" s="43"/>
      <c r="M132" s="219"/>
      <c r="N132" s="220"/>
      <c r="O132" s="83"/>
      <c r="P132" s="83"/>
      <c r="Q132" s="83"/>
      <c r="R132" s="83"/>
      <c r="S132" s="83"/>
      <c r="T132" s="84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143</v>
      </c>
      <c r="AU132" s="16" t="s">
        <v>85</v>
      </c>
    </row>
    <row r="133" s="12" customFormat="1" ht="22.8" customHeight="1">
      <c r="A133" s="12"/>
      <c r="B133" s="187"/>
      <c r="C133" s="188"/>
      <c r="D133" s="189" t="s">
        <v>74</v>
      </c>
      <c r="E133" s="201" t="s">
        <v>85</v>
      </c>
      <c r="F133" s="201" t="s">
        <v>223</v>
      </c>
      <c r="G133" s="188"/>
      <c r="H133" s="188"/>
      <c r="I133" s="191"/>
      <c r="J133" s="202">
        <f>BK133</f>
        <v>0</v>
      </c>
      <c r="K133" s="188"/>
      <c r="L133" s="193"/>
      <c r="M133" s="194"/>
      <c r="N133" s="195"/>
      <c r="O133" s="195"/>
      <c r="P133" s="196">
        <f>SUM(P134:P141)</f>
        <v>0</v>
      </c>
      <c r="Q133" s="195"/>
      <c r="R133" s="196">
        <f>SUM(R134:R141)</f>
        <v>0.028115999999999999</v>
      </c>
      <c r="S133" s="195"/>
      <c r="T133" s="197">
        <f>SUM(T134:T141)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98" t="s">
        <v>83</v>
      </c>
      <c r="AT133" s="199" t="s">
        <v>74</v>
      </c>
      <c r="AU133" s="199" t="s">
        <v>83</v>
      </c>
      <c r="AY133" s="198" t="s">
        <v>135</v>
      </c>
      <c r="BK133" s="200">
        <f>SUM(BK134:BK141)</f>
        <v>0</v>
      </c>
    </row>
    <row r="134" s="2" customFormat="1" ht="16.5" customHeight="1">
      <c r="A134" s="37"/>
      <c r="B134" s="38"/>
      <c r="C134" s="203" t="s">
        <v>7</v>
      </c>
      <c r="D134" s="203" t="s">
        <v>137</v>
      </c>
      <c r="E134" s="204" t="s">
        <v>224</v>
      </c>
      <c r="F134" s="205" t="s">
        <v>225</v>
      </c>
      <c r="G134" s="206" t="s">
        <v>175</v>
      </c>
      <c r="H134" s="207">
        <v>10.65</v>
      </c>
      <c r="I134" s="208"/>
      <c r="J134" s="209">
        <f>ROUND(I134*H134,2)</f>
        <v>0</v>
      </c>
      <c r="K134" s="205" t="s">
        <v>19</v>
      </c>
      <c r="L134" s="43"/>
      <c r="M134" s="210" t="s">
        <v>19</v>
      </c>
      <c r="N134" s="211" t="s">
        <v>46</v>
      </c>
      <c r="O134" s="83"/>
      <c r="P134" s="212">
        <f>O134*H134</f>
        <v>0</v>
      </c>
      <c r="Q134" s="212">
        <v>0</v>
      </c>
      <c r="R134" s="212">
        <f>Q134*H134</f>
        <v>0</v>
      </c>
      <c r="S134" s="212">
        <v>0</v>
      </c>
      <c r="T134" s="21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14" t="s">
        <v>141</v>
      </c>
      <c r="AT134" s="214" t="s">
        <v>137</v>
      </c>
      <c r="AU134" s="214" t="s">
        <v>85</v>
      </c>
      <c r="AY134" s="16" t="s">
        <v>135</v>
      </c>
      <c r="BE134" s="215">
        <f>IF(N134="základní",J134,0)</f>
        <v>0</v>
      </c>
      <c r="BF134" s="215">
        <f>IF(N134="snížená",J134,0)</f>
        <v>0</v>
      </c>
      <c r="BG134" s="215">
        <f>IF(N134="zákl. přenesená",J134,0)</f>
        <v>0</v>
      </c>
      <c r="BH134" s="215">
        <f>IF(N134="sníž. přenesená",J134,0)</f>
        <v>0</v>
      </c>
      <c r="BI134" s="215">
        <f>IF(N134="nulová",J134,0)</f>
        <v>0</v>
      </c>
      <c r="BJ134" s="16" t="s">
        <v>83</v>
      </c>
      <c r="BK134" s="215">
        <f>ROUND(I134*H134,2)</f>
        <v>0</v>
      </c>
      <c r="BL134" s="16" t="s">
        <v>141</v>
      </c>
      <c r="BM134" s="214" t="s">
        <v>226</v>
      </c>
    </row>
    <row r="135" s="2" customFormat="1">
      <c r="A135" s="37"/>
      <c r="B135" s="38"/>
      <c r="C135" s="39"/>
      <c r="D135" s="216" t="s">
        <v>143</v>
      </c>
      <c r="E135" s="39"/>
      <c r="F135" s="217" t="s">
        <v>225</v>
      </c>
      <c r="G135" s="39"/>
      <c r="H135" s="39"/>
      <c r="I135" s="218"/>
      <c r="J135" s="39"/>
      <c r="K135" s="39"/>
      <c r="L135" s="43"/>
      <c r="M135" s="219"/>
      <c r="N135" s="220"/>
      <c r="O135" s="83"/>
      <c r="P135" s="83"/>
      <c r="Q135" s="83"/>
      <c r="R135" s="83"/>
      <c r="S135" s="83"/>
      <c r="T135" s="84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143</v>
      </c>
      <c r="AU135" s="16" t="s">
        <v>85</v>
      </c>
    </row>
    <row r="136" s="2" customFormat="1" ht="16.5" customHeight="1">
      <c r="A136" s="37"/>
      <c r="B136" s="38"/>
      <c r="C136" s="203" t="s">
        <v>227</v>
      </c>
      <c r="D136" s="203" t="s">
        <v>137</v>
      </c>
      <c r="E136" s="204" t="s">
        <v>228</v>
      </c>
      <c r="F136" s="205" t="s">
        <v>229</v>
      </c>
      <c r="G136" s="206" t="s">
        <v>146</v>
      </c>
      <c r="H136" s="207">
        <v>93.719999999999999</v>
      </c>
      <c r="I136" s="208"/>
      <c r="J136" s="209">
        <f>ROUND(I136*H136,2)</f>
        <v>0</v>
      </c>
      <c r="K136" s="205" t="s">
        <v>19</v>
      </c>
      <c r="L136" s="43"/>
      <c r="M136" s="210" t="s">
        <v>19</v>
      </c>
      <c r="N136" s="211" t="s">
        <v>46</v>
      </c>
      <c r="O136" s="83"/>
      <c r="P136" s="212">
        <f>O136*H136</f>
        <v>0</v>
      </c>
      <c r="Q136" s="212">
        <v>0</v>
      </c>
      <c r="R136" s="212">
        <f>Q136*H136</f>
        <v>0</v>
      </c>
      <c r="S136" s="212">
        <v>0</v>
      </c>
      <c r="T136" s="21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14" t="s">
        <v>141</v>
      </c>
      <c r="AT136" s="214" t="s">
        <v>137</v>
      </c>
      <c r="AU136" s="214" t="s">
        <v>85</v>
      </c>
      <c r="AY136" s="16" t="s">
        <v>135</v>
      </c>
      <c r="BE136" s="215">
        <f>IF(N136="základní",J136,0)</f>
        <v>0</v>
      </c>
      <c r="BF136" s="215">
        <f>IF(N136="snížená",J136,0)</f>
        <v>0</v>
      </c>
      <c r="BG136" s="215">
        <f>IF(N136="zákl. přenesená",J136,0)</f>
        <v>0</v>
      </c>
      <c r="BH136" s="215">
        <f>IF(N136="sníž. přenesená",J136,0)</f>
        <v>0</v>
      </c>
      <c r="BI136" s="215">
        <f>IF(N136="nulová",J136,0)</f>
        <v>0</v>
      </c>
      <c r="BJ136" s="16" t="s">
        <v>83</v>
      </c>
      <c r="BK136" s="215">
        <f>ROUND(I136*H136,2)</f>
        <v>0</v>
      </c>
      <c r="BL136" s="16" t="s">
        <v>141</v>
      </c>
      <c r="BM136" s="214" t="s">
        <v>230</v>
      </c>
    </row>
    <row r="137" s="2" customFormat="1">
      <c r="A137" s="37"/>
      <c r="B137" s="38"/>
      <c r="C137" s="39"/>
      <c r="D137" s="216" t="s">
        <v>143</v>
      </c>
      <c r="E137" s="39"/>
      <c r="F137" s="217" t="s">
        <v>229</v>
      </c>
      <c r="G137" s="39"/>
      <c r="H137" s="39"/>
      <c r="I137" s="218"/>
      <c r="J137" s="39"/>
      <c r="K137" s="39"/>
      <c r="L137" s="43"/>
      <c r="M137" s="219"/>
      <c r="N137" s="220"/>
      <c r="O137" s="83"/>
      <c r="P137" s="83"/>
      <c r="Q137" s="83"/>
      <c r="R137" s="83"/>
      <c r="S137" s="83"/>
      <c r="T137" s="84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143</v>
      </c>
      <c r="AU137" s="16" t="s">
        <v>85</v>
      </c>
    </row>
    <row r="138" s="2" customFormat="1" ht="16.5" customHeight="1">
      <c r="A138" s="37"/>
      <c r="B138" s="38"/>
      <c r="C138" s="221" t="s">
        <v>231</v>
      </c>
      <c r="D138" s="221" t="s">
        <v>198</v>
      </c>
      <c r="E138" s="222" t="s">
        <v>232</v>
      </c>
      <c r="F138" s="223" t="s">
        <v>233</v>
      </c>
      <c r="G138" s="224" t="s">
        <v>146</v>
      </c>
      <c r="H138" s="225">
        <v>93.719999999999999</v>
      </c>
      <c r="I138" s="226"/>
      <c r="J138" s="227">
        <f>ROUND(I138*H138,2)</f>
        <v>0</v>
      </c>
      <c r="K138" s="223" t="s">
        <v>19</v>
      </c>
      <c r="L138" s="228"/>
      <c r="M138" s="229" t="s">
        <v>19</v>
      </c>
      <c r="N138" s="230" t="s">
        <v>46</v>
      </c>
      <c r="O138" s="83"/>
      <c r="P138" s="212">
        <f>O138*H138</f>
        <v>0</v>
      </c>
      <c r="Q138" s="212">
        <v>0.00029999999999999997</v>
      </c>
      <c r="R138" s="212">
        <f>Q138*H138</f>
        <v>0.028115999999999999</v>
      </c>
      <c r="S138" s="212">
        <v>0</v>
      </c>
      <c r="T138" s="21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14" t="s">
        <v>168</v>
      </c>
      <c r="AT138" s="214" t="s">
        <v>198</v>
      </c>
      <c r="AU138" s="214" t="s">
        <v>85</v>
      </c>
      <c r="AY138" s="16" t="s">
        <v>135</v>
      </c>
      <c r="BE138" s="215">
        <f>IF(N138="základní",J138,0)</f>
        <v>0</v>
      </c>
      <c r="BF138" s="215">
        <f>IF(N138="snížená",J138,0)</f>
        <v>0</v>
      </c>
      <c r="BG138" s="215">
        <f>IF(N138="zákl. přenesená",J138,0)</f>
        <v>0</v>
      </c>
      <c r="BH138" s="215">
        <f>IF(N138="sníž. přenesená",J138,0)</f>
        <v>0</v>
      </c>
      <c r="BI138" s="215">
        <f>IF(N138="nulová",J138,0)</f>
        <v>0</v>
      </c>
      <c r="BJ138" s="16" t="s">
        <v>83</v>
      </c>
      <c r="BK138" s="215">
        <f>ROUND(I138*H138,2)</f>
        <v>0</v>
      </c>
      <c r="BL138" s="16" t="s">
        <v>141</v>
      </c>
      <c r="BM138" s="214" t="s">
        <v>234</v>
      </c>
    </row>
    <row r="139" s="2" customFormat="1">
      <c r="A139" s="37"/>
      <c r="B139" s="38"/>
      <c r="C139" s="39"/>
      <c r="D139" s="216" t="s">
        <v>143</v>
      </c>
      <c r="E139" s="39"/>
      <c r="F139" s="217" t="s">
        <v>233</v>
      </c>
      <c r="G139" s="39"/>
      <c r="H139" s="39"/>
      <c r="I139" s="218"/>
      <c r="J139" s="39"/>
      <c r="K139" s="39"/>
      <c r="L139" s="43"/>
      <c r="M139" s="219"/>
      <c r="N139" s="220"/>
      <c r="O139" s="83"/>
      <c r="P139" s="83"/>
      <c r="Q139" s="83"/>
      <c r="R139" s="83"/>
      <c r="S139" s="83"/>
      <c r="T139" s="84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143</v>
      </c>
      <c r="AU139" s="16" t="s">
        <v>85</v>
      </c>
    </row>
    <row r="140" s="2" customFormat="1" ht="16.5" customHeight="1">
      <c r="A140" s="37"/>
      <c r="B140" s="38"/>
      <c r="C140" s="203" t="s">
        <v>235</v>
      </c>
      <c r="D140" s="203" t="s">
        <v>137</v>
      </c>
      <c r="E140" s="204" t="s">
        <v>236</v>
      </c>
      <c r="F140" s="205" t="s">
        <v>237</v>
      </c>
      <c r="G140" s="206" t="s">
        <v>162</v>
      </c>
      <c r="H140" s="207">
        <v>71</v>
      </c>
      <c r="I140" s="208"/>
      <c r="J140" s="209">
        <f>ROUND(I140*H140,2)</f>
        <v>0</v>
      </c>
      <c r="K140" s="205" t="s">
        <v>19</v>
      </c>
      <c r="L140" s="43"/>
      <c r="M140" s="210" t="s">
        <v>19</v>
      </c>
      <c r="N140" s="211" t="s">
        <v>46</v>
      </c>
      <c r="O140" s="83"/>
      <c r="P140" s="212">
        <f>O140*H140</f>
        <v>0</v>
      </c>
      <c r="Q140" s="212">
        <v>0</v>
      </c>
      <c r="R140" s="212">
        <f>Q140*H140</f>
        <v>0</v>
      </c>
      <c r="S140" s="212">
        <v>0</v>
      </c>
      <c r="T140" s="21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14" t="s">
        <v>141</v>
      </c>
      <c r="AT140" s="214" t="s">
        <v>137</v>
      </c>
      <c r="AU140" s="214" t="s">
        <v>85</v>
      </c>
      <c r="AY140" s="16" t="s">
        <v>135</v>
      </c>
      <c r="BE140" s="215">
        <f>IF(N140="základní",J140,0)</f>
        <v>0</v>
      </c>
      <c r="BF140" s="215">
        <f>IF(N140="snížená",J140,0)</f>
        <v>0</v>
      </c>
      <c r="BG140" s="215">
        <f>IF(N140="zákl. přenesená",J140,0)</f>
        <v>0</v>
      </c>
      <c r="BH140" s="215">
        <f>IF(N140="sníž. přenesená",J140,0)</f>
        <v>0</v>
      </c>
      <c r="BI140" s="215">
        <f>IF(N140="nulová",J140,0)</f>
        <v>0</v>
      </c>
      <c r="BJ140" s="16" t="s">
        <v>83</v>
      </c>
      <c r="BK140" s="215">
        <f>ROUND(I140*H140,2)</f>
        <v>0</v>
      </c>
      <c r="BL140" s="16" t="s">
        <v>141</v>
      </c>
      <c r="BM140" s="214" t="s">
        <v>238</v>
      </c>
    </row>
    <row r="141" s="2" customFormat="1">
      <c r="A141" s="37"/>
      <c r="B141" s="38"/>
      <c r="C141" s="39"/>
      <c r="D141" s="216" t="s">
        <v>143</v>
      </c>
      <c r="E141" s="39"/>
      <c r="F141" s="217" t="s">
        <v>237</v>
      </c>
      <c r="G141" s="39"/>
      <c r="H141" s="39"/>
      <c r="I141" s="218"/>
      <c r="J141" s="39"/>
      <c r="K141" s="39"/>
      <c r="L141" s="43"/>
      <c r="M141" s="219"/>
      <c r="N141" s="220"/>
      <c r="O141" s="83"/>
      <c r="P141" s="83"/>
      <c r="Q141" s="83"/>
      <c r="R141" s="83"/>
      <c r="S141" s="83"/>
      <c r="T141" s="84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143</v>
      </c>
      <c r="AU141" s="16" t="s">
        <v>85</v>
      </c>
    </row>
    <row r="142" s="12" customFormat="1" ht="22.8" customHeight="1">
      <c r="A142" s="12"/>
      <c r="B142" s="187"/>
      <c r="C142" s="188"/>
      <c r="D142" s="189" t="s">
        <v>74</v>
      </c>
      <c r="E142" s="201" t="s">
        <v>155</v>
      </c>
      <c r="F142" s="201" t="s">
        <v>239</v>
      </c>
      <c r="G142" s="188"/>
      <c r="H142" s="188"/>
      <c r="I142" s="191"/>
      <c r="J142" s="202">
        <f>BK142</f>
        <v>0</v>
      </c>
      <c r="K142" s="188"/>
      <c r="L142" s="193"/>
      <c r="M142" s="194"/>
      <c r="N142" s="195"/>
      <c r="O142" s="195"/>
      <c r="P142" s="196">
        <f>SUM(P143:P168)</f>
        <v>0</v>
      </c>
      <c r="Q142" s="195"/>
      <c r="R142" s="196">
        <f>SUM(R143:R168)</f>
        <v>29.829830000000001</v>
      </c>
      <c r="S142" s="195"/>
      <c r="T142" s="197">
        <f>SUM(T143:T168)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98" t="s">
        <v>83</v>
      </c>
      <c r="AT142" s="199" t="s">
        <v>74</v>
      </c>
      <c r="AU142" s="199" t="s">
        <v>83</v>
      </c>
      <c r="AY142" s="198" t="s">
        <v>135</v>
      </c>
      <c r="BK142" s="200">
        <f>SUM(BK143:BK168)</f>
        <v>0</v>
      </c>
    </row>
    <row r="143" s="2" customFormat="1" ht="16.5" customHeight="1">
      <c r="A143" s="37"/>
      <c r="B143" s="38"/>
      <c r="C143" s="203" t="s">
        <v>240</v>
      </c>
      <c r="D143" s="203" t="s">
        <v>137</v>
      </c>
      <c r="E143" s="204" t="s">
        <v>241</v>
      </c>
      <c r="F143" s="205" t="s">
        <v>242</v>
      </c>
      <c r="G143" s="206" t="s">
        <v>146</v>
      </c>
      <c r="H143" s="207">
        <v>300</v>
      </c>
      <c r="I143" s="208"/>
      <c r="J143" s="209">
        <f>ROUND(I143*H143,2)</f>
        <v>0</v>
      </c>
      <c r="K143" s="205" t="s">
        <v>19</v>
      </c>
      <c r="L143" s="43"/>
      <c r="M143" s="210" t="s">
        <v>19</v>
      </c>
      <c r="N143" s="211" t="s">
        <v>46</v>
      </c>
      <c r="O143" s="83"/>
      <c r="P143" s="212">
        <f>O143*H143</f>
        <v>0</v>
      </c>
      <c r="Q143" s="212">
        <v>0</v>
      </c>
      <c r="R143" s="212">
        <f>Q143*H143</f>
        <v>0</v>
      </c>
      <c r="S143" s="212">
        <v>0</v>
      </c>
      <c r="T143" s="21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14" t="s">
        <v>141</v>
      </c>
      <c r="AT143" s="214" t="s">
        <v>137</v>
      </c>
      <c r="AU143" s="214" t="s">
        <v>85</v>
      </c>
      <c r="AY143" s="16" t="s">
        <v>135</v>
      </c>
      <c r="BE143" s="215">
        <f>IF(N143="základní",J143,0)</f>
        <v>0</v>
      </c>
      <c r="BF143" s="215">
        <f>IF(N143="snížená",J143,0)</f>
        <v>0</v>
      </c>
      <c r="BG143" s="215">
        <f>IF(N143="zákl. přenesená",J143,0)</f>
        <v>0</v>
      </c>
      <c r="BH143" s="215">
        <f>IF(N143="sníž. přenesená",J143,0)</f>
        <v>0</v>
      </c>
      <c r="BI143" s="215">
        <f>IF(N143="nulová",J143,0)</f>
        <v>0</v>
      </c>
      <c r="BJ143" s="16" t="s">
        <v>83</v>
      </c>
      <c r="BK143" s="215">
        <f>ROUND(I143*H143,2)</f>
        <v>0</v>
      </c>
      <c r="BL143" s="16" t="s">
        <v>141</v>
      </c>
      <c r="BM143" s="214" t="s">
        <v>243</v>
      </c>
    </row>
    <row r="144" s="2" customFormat="1">
      <c r="A144" s="37"/>
      <c r="B144" s="38"/>
      <c r="C144" s="39"/>
      <c r="D144" s="216" t="s">
        <v>143</v>
      </c>
      <c r="E144" s="39"/>
      <c r="F144" s="217" t="s">
        <v>242</v>
      </c>
      <c r="G144" s="39"/>
      <c r="H144" s="39"/>
      <c r="I144" s="218"/>
      <c r="J144" s="39"/>
      <c r="K144" s="39"/>
      <c r="L144" s="43"/>
      <c r="M144" s="219"/>
      <c r="N144" s="220"/>
      <c r="O144" s="83"/>
      <c r="P144" s="83"/>
      <c r="Q144" s="83"/>
      <c r="R144" s="83"/>
      <c r="S144" s="83"/>
      <c r="T144" s="84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143</v>
      </c>
      <c r="AU144" s="16" t="s">
        <v>85</v>
      </c>
    </row>
    <row r="145" s="2" customFormat="1" ht="16.5" customHeight="1">
      <c r="A145" s="37"/>
      <c r="B145" s="38"/>
      <c r="C145" s="203" t="s">
        <v>244</v>
      </c>
      <c r="D145" s="203" t="s">
        <v>137</v>
      </c>
      <c r="E145" s="204" t="s">
        <v>245</v>
      </c>
      <c r="F145" s="205" t="s">
        <v>246</v>
      </c>
      <c r="G145" s="206" t="s">
        <v>146</v>
      </c>
      <c r="H145" s="207">
        <v>447</v>
      </c>
      <c r="I145" s="208"/>
      <c r="J145" s="209">
        <f>ROUND(I145*H145,2)</f>
        <v>0</v>
      </c>
      <c r="K145" s="205" t="s">
        <v>19</v>
      </c>
      <c r="L145" s="43"/>
      <c r="M145" s="210" t="s">
        <v>19</v>
      </c>
      <c r="N145" s="211" t="s">
        <v>46</v>
      </c>
      <c r="O145" s="83"/>
      <c r="P145" s="212">
        <f>O145*H145</f>
        <v>0</v>
      </c>
      <c r="Q145" s="212">
        <v>0</v>
      </c>
      <c r="R145" s="212">
        <f>Q145*H145</f>
        <v>0</v>
      </c>
      <c r="S145" s="212">
        <v>0</v>
      </c>
      <c r="T145" s="21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14" t="s">
        <v>141</v>
      </c>
      <c r="AT145" s="214" t="s">
        <v>137</v>
      </c>
      <c r="AU145" s="214" t="s">
        <v>85</v>
      </c>
      <c r="AY145" s="16" t="s">
        <v>135</v>
      </c>
      <c r="BE145" s="215">
        <f>IF(N145="základní",J145,0)</f>
        <v>0</v>
      </c>
      <c r="BF145" s="215">
        <f>IF(N145="snížená",J145,0)</f>
        <v>0</v>
      </c>
      <c r="BG145" s="215">
        <f>IF(N145="zákl. přenesená",J145,0)</f>
        <v>0</v>
      </c>
      <c r="BH145" s="215">
        <f>IF(N145="sníž. přenesená",J145,0)</f>
        <v>0</v>
      </c>
      <c r="BI145" s="215">
        <f>IF(N145="nulová",J145,0)</f>
        <v>0</v>
      </c>
      <c r="BJ145" s="16" t="s">
        <v>83</v>
      </c>
      <c r="BK145" s="215">
        <f>ROUND(I145*H145,2)</f>
        <v>0</v>
      </c>
      <c r="BL145" s="16" t="s">
        <v>141</v>
      </c>
      <c r="BM145" s="214" t="s">
        <v>247</v>
      </c>
    </row>
    <row r="146" s="2" customFormat="1">
      <c r="A146" s="37"/>
      <c r="B146" s="38"/>
      <c r="C146" s="39"/>
      <c r="D146" s="216" t="s">
        <v>143</v>
      </c>
      <c r="E146" s="39"/>
      <c r="F146" s="217" t="s">
        <v>246</v>
      </c>
      <c r="G146" s="39"/>
      <c r="H146" s="39"/>
      <c r="I146" s="218"/>
      <c r="J146" s="39"/>
      <c r="K146" s="39"/>
      <c r="L146" s="43"/>
      <c r="M146" s="219"/>
      <c r="N146" s="220"/>
      <c r="O146" s="83"/>
      <c r="P146" s="83"/>
      <c r="Q146" s="83"/>
      <c r="R146" s="83"/>
      <c r="S146" s="83"/>
      <c r="T146" s="84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143</v>
      </c>
      <c r="AU146" s="16" t="s">
        <v>85</v>
      </c>
    </row>
    <row r="147" s="2" customFormat="1" ht="16.5" customHeight="1">
      <c r="A147" s="37"/>
      <c r="B147" s="38"/>
      <c r="C147" s="203" t="s">
        <v>248</v>
      </c>
      <c r="D147" s="203" t="s">
        <v>137</v>
      </c>
      <c r="E147" s="204" t="s">
        <v>249</v>
      </c>
      <c r="F147" s="205" t="s">
        <v>250</v>
      </c>
      <c r="G147" s="206" t="s">
        <v>146</v>
      </c>
      <c r="H147" s="207">
        <v>87</v>
      </c>
      <c r="I147" s="208"/>
      <c r="J147" s="209">
        <f>ROUND(I147*H147,2)</f>
        <v>0</v>
      </c>
      <c r="K147" s="205" t="s">
        <v>19</v>
      </c>
      <c r="L147" s="43"/>
      <c r="M147" s="210" t="s">
        <v>19</v>
      </c>
      <c r="N147" s="211" t="s">
        <v>46</v>
      </c>
      <c r="O147" s="83"/>
      <c r="P147" s="212">
        <f>O147*H147</f>
        <v>0</v>
      </c>
      <c r="Q147" s="212">
        <v>0</v>
      </c>
      <c r="R147" s="212">
        <f>Q147*H147</f>
        <v>0</v>
      </c>
      <c r="S147" s="212">
        <v>0</v>
      </c>
      <c r="T147" s="21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14" t="s">
        <v>141</v>
      </c>
      <c r="AT147" s="214" t="s">
        <v>137</v>
      </c>
      <c r="AU147" s="214" t="s">
        <v>85</v>
      </c>
      <c r="AY147" s="16" t="s">
        <v>135</v>
      </c>
      <c r="BE147" s="215">
        <f>IF(N147="základní",J147,0)</f>
        <v>0</v>
      </c>
      <c r="BF147" s="215">
        <f>IF(N147="snížená",J147,0)</f>
        <v>0</v>
      </c>
      <c r="BG147" s="215">
        <f>IF(N147="zákl. přenesená",J147,0)</f>
        <v>0</v>
      </c>
      <c r="BH147" s="215">
        <f>IF(N147="sníž. přenesená",J147,0)</f>
        <v>0</v>
      </c>
      <c r="BI147" s="215">
        <f>IF(N147="nulová",J147,0)</f>
        <v>0</v>
      </c>
      <c r="BJ147" s="16" t="s">
        <v>83</v>
      </c>
      <c r="BK147" s="215">
        <f>ROUND(I147*H147,2)</f>
        <v>0</v>
      </c>
      <c r="BL147" s="16" t="s">
        <v>141</v>
      </c>
      <c r="BM147" s="214" t="s">
        <v>251</v>
      </c>
    </row>
    <row r="148" s="2" customFormat="1">
      <c r="A148" s="37"/>
      <c r="B148" s="38"/>
      <c r="C148" s="39"/>
      <c r="D148" s="216" t="s">
        <v>143</v>
      </c>
      <c r="E148" s="39"/>
      <c r="F148" s="217" t="s">
        <v>250</v>
      </c>
      <c r="G148" s="39"/>
      <c r="H148" s="39"/>
      <c r="I148" s="218"/>
      <c r="J148" s="39"/>
      <c r="K148" s="39"/>
      <c r="L148" s="43"/>
      <c r="M148" s="219"/>
      <c r="N148" s="220"/>
      <c r="O148" s="83"/>
      <c r="P148" s="83"/>
      <c r="Q148" s="83"/>
      <c r="R148" s="83"/>
      <c r="S148" s="83"/>
      <c r="T148" s="84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143</v>
      </c>
      <c r="AU148" s="16" t="s">
        <v>85</v>
      </c>
    </row>
    <row r="149" s="2" customFormat="1" ht="16.5" customHeight="1">
      <c r="A149" s="37"/>
      <c r="B149" s="38"/>
      <c r="C149" s="203" t="s">
        <v>252</v>
      </c>
      <c r="D149" s="203" t="s">
        <v>137</v>
      </c>
      <c r="E149" s="204" t="s">
        <v>253</v>
      </c>
      <c r="F149" s="205" t="s">
        <v>254</v>
      </c>
      <c r="G149" s="206" t="s">
        <v>146</v>
      </c>
      <c r="H149" s="207">
        <v>10</v>
      </c>
      <c r="I149" s="208"/>
      <c r="J149" s="209">
        <f>ROUND(I149*H149,2)</f>
        <v>0</v>
      </c>
      <c r="K149" s="205" t="s">
        <v>19</v>
      </c>
      <c r="L149" s="43"/>
      <c r="M149" s="210" t="s">
        <v>19</v>
      </c>
      <c r="N149" s="211" t="s">
        <v>46</v>
      </c>
      <c r="O149" s="83"/>
      <c r="P149" s="212">
        <f>O149*H149</f>
        <v>0</v>
      </c>
      <c r="Q149" s="212">
        <v>0</v>
      </c>
      <c r="R149" s="212">
        <f>Q149*H149</f>
        <v>0</v>
      </c>
      <c r="S149" s="212">
        <v>0</v>
      </c>
      <c r="T149" s="21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14" t="s">
        <v>141</v>
      </c>
      <c r="AT149" s="214" t="s">
        <v>137</v>
      </c>
      <c r="AU149" s="214" t="s">
        <v>85</v>
      </c>
      <c r="AY149" s="16" t="s">
        <v>135</v>
      </c>
      <c r="BE149" s="215">
        <f>IF(N149="základní",J149,0)</f>
        <v>0</v>
      </c>
      <c r="BF149" s="215">
        <f>IF(N149="snížená",J149,0)</f>
        <v>0</v>
      </c>
      <c r="BG149" s="215">
        <f>IF(N149="zákl. přenesená",J149,0)</f>
        <v>0</v>
      </c>
      <c r="BH149" s="215">
        <f>IF(N149="sníž. přenesená",J149,0)</f>
        <v>0</v>
      </c>
      <c r="BI149" s="215">
        <f>IF(N149="nulová",J149,0)</f>
        <v>0</v>
      </c>
      <c r="BJ149" s="16" t="s">
        <v>83</v>
      </c>
      <c r="BK149" s="215">
        <f>ROUND(I149*H149,2)</f>
        <v>0</v>
      </c>
      <c r="BL149" s="16" t="s">
        <v>141</v>
      </c>
      <c r="BM149" s="214" t="s">
        <v>255</v>
      </c>
    </row>
    <row r="150" s="2" customFormat="1">
      <c r="A150" s="37"/>
      <c r="B150" s="38"/>
      <c r="C150" s="39"/>
      <c r="D150" s="216" t="s">
        <v>143</v>
      </c>
      <c r="E150" s="39"/>
      <c r="F150" s="217" t="s">
        <v>254</v>
      </c>
      <c r="G150" s="39"/>
      <c r="H150" s="39"/>
      <c r="I150" s="218"/>
      <c r="J150" s="39"/>
      <c r="K150" s="39"/>
      <c r="L150" s="43"/>
      <c r="M150" s="219"/>
      <c r="N150" s="220"/>
      <c r="O150" s="83"/>
      <c r="P150" s="83"/>
      <c r="Q150" s="83"/>
      <c r="R150" s="83"/>
      <c r="S150" s="83"/>
      <c r="T150" s="84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143</v>
      </c>
      <c r="AU150" s="16" t="s">
        <v>85</v>
      </c>
    </row>
    <row r="151" s="2" customFormat="1" ht="16.5" customHeight="1">
      <c r="A151" s="37"/>
      <c r="B151" s="38"/>
      <c r="C151" s="203" t="s">
        <v>256</v>
      </c>
      <c r="D151" s="203" t="s">
        <v>137</v>
      </c>
      <c r="E151" s="204" t="s">
        <v>257</v>
      </c>
      <c r="F151" s="205" t="s">
        <v>258</v>
      </c>
      <c r="G151" s="206" t="s">
        <v>146</v>
      </c>
      <c r="H151" s="207">
        <v>87</v>
      </c>
      <c r="I151" s="208"/>
      <c r="J151" s="209">
        <f>ROUND(I151*H151,2)</f>
        <v>0</v>
      </c>
      <c r="K151" s="205" t="s">
        <v>19</v>
      </c>
      <c r="L151" s="43"/>
      <c r="M151" s="210" t="s">
        <v>19</v>
      </c>
      <c r="N151" s="211" t="s">
        <v>46</v>
      </c>
      <c r="O151" s="83"/>
      <c r="P151" s="212">
        <f>O151*H151</f>
        <v>0</v>
      </c>
      <c r="Q151" s="212">
        <v>0</v>
      </c>
      <c r="R151" s="212">
        <f>Q151*H151</f>
        <v>0</v>
      </c>
      <c r="S151" s="212">
        <v>0</v>
      </c>
      <c r="T151" s="21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14" t="s">
        <v>141</v>
      </c>
      <c r="AT151" s="214" t="s">
        <v>137</v>
      </c>
      <c r="AU151" s="214" t="s">
        <v>85</v>
      </c>
      <c r="AY151" s="16" t="s">
        <v>135</v>
      </c>
      <c r="BE151" s="215">
        <f>IF(N151="základní",J151,0)</f>
        <v>0</v>
      </c>
      <c r="BF151" s="215">
        <f>IF(N151="snížená",J151,0)</f>
        <v>0</v>
      </c>
      <c r="BG151" s="215">
        <f>IF(N151="zákl. přenesená",J151,0)</f>
        <v>0</v>
      </c>
      <c r="BH151" s="215">
        <f>IF(N151="sníž. přenesená",J151,0)</f>
        <v>0</v>
      </c>
      <c r="BI151" s="215">
        <f>IF(N151="nulová",J151,0)</f>
        <v>0</v>
      </c>
      <c r="BJ151" s="16" t="s">
        <v>83</v>
      </c>
      <c r="BK151" s="215">
        <f>ROUND(I151*H151,2)</f>
        <v>0</v>
      </c>
      <c r="BL151" s="16" t="s">
        <v>141</v>
      </c>
      <c r="BM151" s="214" t="s">
        <v>259</v>
      </c>
    </row>
    <row r="152" s="2" customFormat="1">
      <c r="A152" s="37"/>
      <c r="B152" s="38"/>
      <c r="C152" s="39"/>
      <c r="D152" s="216" t="s">
        <v>143</v>
      </c>
      <c r="E152" s="39"/>
      <c r="F152" s="217" t="s">
        <v>258</v>
      </c>
      <c r="G152" s="39"/>
      <c r="H152" s="39"/>
      <c r="I152" s="218"/>
      <c r="J152" s="39"/>
      <c r="K152" s="39"/>
      <c r="L152" s="43"/>
      <c r="M152" s="219"/>
      <c r="N152" s="220"/>
      <c r="O152" s="83"/>
      <c r="P152" s="83"/>
      <c r="Q152" s="83"/>
      <c r="R152" s="83"/>
      <c r="S152" s="83"/>
      <c r="T152" s="84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143</v>
      </c>
      <c r="AU152" s="16" t="s">
        <v>85</v>
      </c>
    </row>
    <row r="153" s="2" customFormat="1" ht="16.5" customHeight="1">
      <c r="A153" s="37"/>
      <c r="B153" s="38"/>
      <c r="C153" s="203" t="s">
        <v>260</v>
      </c>
      <c r="D153" s="203" t="s">
        <v>137</v>
      </c>
      <c r="E153" s="204" t="s">
        <v>261</v>
      </c>
      <c r="F153" s="205" t="s">
        <v>262</v>
      </c>
      <c r="G153" s="206" t="s">
        <v>146</v>
      </c>
      <c r="H153" s="207">
        <v>88</v>
      </c>
      <c r="I153" s="208"/>
      <c r="J153" s="209">
        <f>ROUND(I153*H153,2)</f>
        <v>0</v>
      </c>
      <c r="K153" s="205" t="s">
        <v>19</v>
      </c>
      <c r="L153" s="43"/>
      <c r="M153" s="210" t="s">
        <v>19</v>
      </c>
      <c r="N153" s="211" t="s">
        <v>46</v>
      </c>
      <c r="O153" s="83"/>
      <c r="P153" s="212">
        <f>O153*H153</f>
        <v>0</v>
      </c>
      <c r="Q153" s="212">
        <v>0</v>
      </c>
      <c r="R153" s="212">
        <f>Q153*H153</f>
        <v>0</v>
      </c>
      <c r="S153" s="212">
        <v>0</v>
      </c>
      <c r="T153" s="21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14" t="s">
        <v>141</v>
      </c>
      <c r="AT153" s="214" t="s">
        <v>137</v>
      </c>
      <c r="AU153" s="214" t="s">
        <v>85</v>
      </c>
      <c r="AY153" s="16" t="s">
        <v>135</v>
      </c>
      <c r="BE153" s="215">
        <f>IF(N153="základní",J153,0)</f>
        <v>0</v>
      </c>
      <c r="BF153" s="215">
        <f>IF(N153="snížená",J153,0)</f>
        <v>0</v>
      </c>
      <c r="BG153" s="215">
        <f>IF(N153="zákl. přenesená",J153,0)</f>
        <v>0</v>
      </c>
      <c r="BH153" s="215">
        <f>IF(N153="sníž. přenesená",J153,0)</f>
        <v>0</v>
      </c>
      <c r="BI153" s="215">
        <f>IF(N153="nulová",J153,0)</f>
        <v>0</v>
      </c>
      <c r="BJ153" s="16" t="s">
        <v>83</v>
      </c>
      <c r="BK153" s="215">
        <f>ROUND(I153*H153,2)</f>
        <v>0</v>
      </c>
      <c r="BL153" s="16" t="s">
        <v>141</v>
      </c>
      <c r="BM153" s="214" t="s">
        <v>263</v>
      </c>
    </row>
    <row r="154" s="2" customFormat="1">
      <c r="A154" s="37"/>
      <c r="B154" s="38"/>
      <c r="C154" s="39"/>
      <c r="D154" s="216" t="s">
        <v>143</v>
      </c>
      <c r="E154" s="39"/>
      <c r="F154" s="217" t="s">
        <v>262</v>
      </c>
      <c r="G154" s="39"/>
      <c r="H154" s="39"/>
      <c r="I154" s="218"/>
      <c r="J154" s="39"/>
      <c r="K154" s="39"/>
      <c r="L154" s="43"/>
      <c r="M154" s="219"/>
      <c r="N154" s="220"/>
      <c r="O154" s="83"/>
      <c r="P154" s="83"/>
      <c r="Q154" s="83"/>
      <c r="R154" s="83"/>
      <c r="S154" s="83"/>
      <c r="T154" s="84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143</v>
      </c>
      <c r="AU154" s="16" t="s">
        <v>85</v>
      </c>
    </row>
    <row r="155" s="2" customFormat="1" ht="21.75" customHeight="1">
      <c r="A155" s="37"/>
      <c r="B155" s="38"/>
      <c r="C155" s="203" t="s">
        <v>264</v>
      </c>
      <c r="D155" s="203" t="s">
        <v>137</v>
      </c>
      <c r="E155" s="204" t="s">
        <v>265</v>
      </c>
      <c r="F155" s="205" t="s">
        <v>266</v>
      </c>
      <c r="G155" s="206" t="s">
        <v>146</v>
      </c>
      <c r="H155" s="207">
        <v>87</v>
      </c>
      <c r="I155" s="208"/>
      <c r="J155" s="209">
        <f>ROUND(I155*H155,2)</f>
        <v>0</v>
      </c>
      <c r="K155" s="205" t="s">
        <v>19</v>
      </c>
      <c r="L155" s="43"/>
      <c r="M155" s="210" t="s">
        <v>19</v>
      </c>
      <c r="N155" s="211" t="s">
        <v>46</v>
      </c>
      <c r="O155" s="83"/>
      <c r="P155" s="212">
        <f>O155*H155</f>
        <v>0</v>
      </c>
      <c r="Q155" s="212">
        <v>0</v>
      </c>
      <c r="R155" s="212">
        <f>Q155*H155</f>
        <v>0</v>
      </c>
      <c r="S155" s="212">
        <v>0</v>
      </c>
      <c r="T155" s="21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14" t="s">
        <v>141</v>
      </c>
      <c r="AT155" s="214" t="s">
        <v>137</v>
      </c>
      <c r="AU155" s="214" t="s">
        <v>85</v>
      </c>
      <c r="AY155" s="16" t="s">
        <v>135</v>
      </c>
      <c r="BE155" s="215">
        <f>IF(N155="základní",J155,0)</f>
        <v>0</v>
      </c>
      <c r="BF155" s="215">
        <f>IF(N155="snížená",J155,0)</f>
        <v>0</v>
      </c>
      <c r="BG155" s="215">
        <f>IF(N155="zákl. přenesená",J155,0)</f>
        <v>0</v>
      </c>
      <c r="BH155" s="215">
        <f>IF(N155="sníž. přenesená",J155,0)</f>
        <v>0</v>
      </c>
      <c r="BI155" s="215">
        <f>IF(N155="nulová",J155,0)</f>
        <v>0</v>
      </c>
      <c r="BJ155" s="16" t="s">
        <v>83</v>
      </c>
      <c r="BK155" s="215">
        <f>ROUND(I155*H155,2)</f>
        <v>0</v>
      </c>
      <c r="BL155" s="16" t="s">
        <v>141</v>
      </c>
      <c r="BM155" s="214" t="s">
        <v>267</v>
      </c>
    </row>
    <row r="156" s="2" customFormat="1">
      <c r="A156" s="37"/>
      <c r="B156" s="38"/>
      <c r="C156" s="39"/>
      <c r="D156" s="216" t="s">
        <v>143</v>
      </c>
      <c r="E156" s="39"/>
      <c r="F156" s="217" t="s">
        <v>266</v>
      </c>
      <c r="G156" s="39"/>
      <c r="H156" s="39"/>
      <c r="I156" s="218"/>
      <c r="J156" s="39"/>
      <c r="K156" s="39"/>
      <c r="L156" s="43"/>
      <c r="M156" s="219"/>
      <c r="N156" s="220"/>
      <c r="O156" s="83"/>
      <c r="P156" s="83"/>
      <c r="Q156" s="83"/>
      <c r="R156" s="83"/>
      <c r="S156" s="83"/>
      <c r="T156" s="84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143</v>
      </c>
      <c r="AU156" s="16" t="s">
        <v>85</v>
      </c>
    </row>
    <row r="157" s="2" customFormat="1" ht="21.75" customHeight="1">
      <c r="A157" s="37"/>
      <c r="B157" s="38"/>
      <c r="C157" s="203" t="s">
        <v>268</v>
      </c>
      <c r="D157" s="203" t="s">
        <v>137</v>
      </c>
      <c r="E157" s="204" t="s">
        <v>269</v>
      </c>
      <c r="F157" s="205" t="s">
        <v>270</v>
      </c>
      <c r="G157" s="206" t="s">
        <v>146</v>
      </c>
      <c r="H157" s="207">
        <v>1</v>
      </c>
      <c r="I157" s="208"/>
      <c r="J157" s="209">
        <f>ROUND(I157*H157,2)</f>
        <v>0</v>
      </c>
      <c r="K157" s="205" t="s">
        <v>19</v>
      </c>
      <c r="L157" s="43"/>
      <c r="M157" s="210" t="s">
        <v>19</v>
      </c>
      <c r="N157" s="211" t="s">
        <v>46</v>
      </c>
      <c r="O157" s="83"/>
      <c r="P157" s="212">
        <f>O157*H157</f>
        <v>0</v>
      </c>
      <c r="Q157" s="212">
        <v>0</v>
      </c>
      <c r="R157" s="212">
        <f>Q157*H157</f>
        <v>0</v>
      </c>
      <c r="S157" s="212">
        <v>0</v>
      </c>
      <c r="T157" s="21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14" t="s">
        <v>141</v>
      </c>
      <c r="AT157" s="214" t="s">
        <v>137</v>
      </c>
      <c r="AU157" s="214" t="s">
        <v>85</v>
      </c>
      <c r="AY157" s="16" t="s">
        <v>135</v>
      </c>
      <c r="BE157" s="215">
        <f>IF(N157="základní",J157,0)</f>
        <v>0</v>
      </c>
      <c r="BF157" s="215">
        <f>IF(N157="snížená",J157,0)</f>
        <v>0</v>
      </c>
      <c r="BG157" s="215">
        <f>IF(N157="zákl. přenesená",J157,0)</f>
        <v>0</v>
      </c>
      <c r="BH157" s="215">
        <f>IF(N157="sníž. přenesená",J157,0)</f>
        <v>0</v>
      </c>
      <c r="BI157" s="215">
        <f>IF(N157="nulová",J157,0)</f>
        <v>0</v>
      </c>
      <c r="BJ157" s="16" t="s">
        <v>83</v>
      </c>
      <c r="BK157" s="215">
        <f>ROUND(I157*H157,2)</f>
        <v>0</v>
      </c>
      <c r="BL157" s="16" t="s">
        <v>141</v>
      </c>
      <c r="BM157" s="214" t="s">
        <v>271</v>
      </c>
    </row>
    <row r="158" s="2" customFormat="1">
      <c r="A158" s="37"/>
      <c r="B158" s="38"/>
      <c r="C158" s="39"/>
      <c r="D158" s="216" t="s">
        <v>143</v>
      </c>
      <c r="E158" s="39"/>
      <c r="F158" s="217" t="s">
        <v>270</v>
      </c>
      <c r="G158" s="39"/>
      <c r="H158" s="39"/>
      <c r="I158" s="218"/>
      <c r="J158" s="39"/>
      <c r="K158" s="39"/>
      <c r="L158" s="43"/>
      <c r="M158" s="219"/>
      <c r="N158" s="220"/>
      <c r="O158" s="83"/>
      <c r="P158" s="83"/>
      <c r="Q158" s="83"/>
      <c r="R158" s="83"/>
      <c r="S158" s="83"/>
      <c r="T158" s="84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143</v>
      </c>
      <c r="AU158" s="16" t="s">
        <v>85</v>
      </c>
    </row>
    <row r="159" s="2" customFormat="1" ht="16.5" customHeight="1">
      <c r="A159" s="37"/>
      <c r="B159" s="38"/>
      <c r="C159" s="203" t="s">
        <v>272</v>
      </c>
      <c r="D159" s="203" t="s">
        <v>137</v>
      </c>
      <c r="E159" s="204" t="s">
        <v>273</v>
      </c>
      <c r="F159" s="205" t="s">
        <v>274</v>
      </c>
      <c r="G159" s="206" t="s">
        <v>146</v>
      </c>
      <c r="H159" s="207">
        <v>115</v>
      </c>
      <c r="I159" s="208"/>
      <c r="J159" s="209">
        <f>ROUND(I159*H159,2)</f>
        <v>0</v>
      </c>
      <c r="K159" s="205" t="s">
        <v>19</v>
      </c>
      <c r="L159" s="43"/>
      <c r="M159" s="210" t="s">
        <v>19</v>
      </c>
      <c r="N159" s="211" t="s">
        <v>46</v>
      </c>
      <c r="O159" s="83"/>
      <c r="P159" s="212">
        <f>O159*H159</f>
        <v>0</v>
      </c>
      <c r="Q159" s="212">
        <v>0</v>
      </c>
      <c r="R159" s="212">
        <f>Q159*H159</f>
        <v>0</v>
      </c>
      <c r="S159" s="212">
        <v>0</v>
      </c>
      <c r="T159" s="21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14" t="s">
        <v>141</v>
      </c>
      <c r="AT159" s="214" t="s">
        <v>137</v>
      </c>
      <c r="AU159" s="214" t="s">
        <v>85</v>
      </c>
      <c r="AY159" s="16" t="s">
        <v>135</v>
      </c>
      <c r="BE159" s="215">
        <f>IF(N159="základní",J159,0)</f>
        <v>0</v>
      </c>
      <c r="BF159" s="215">
        <f>IF(N159="snížená",J159,0)</f>
        <v>0</v>
      </c>
      <c r="BG159" s="215">
        <f>IF(N159="zákl. přenesená",J159,0)</f>
        <v>0</v>
      </c>
      <c r="BH159" s="215">
        <f>IF(N159="sníž. přenesená",J159,0)</f>
        <v>0</v>
      </c>
      <c r="BI159" s="215">
        <f>IF(N159="nulová",J159,0)</f>
        <v>0</v>
      </c>
      <c r="BJ159" s="16" t="s">
        <v>83</v>
      </c>
      <c r="BK159" s="215">
        <f>ROUND(I159*H159,2)</f>
        <v>0</v>
      </c>
      <c r="BL159" s="16" t="s">
        <v>141</v>
      </c>
      <c r="BM159" s="214" t="s">
        <v>275</v>
      </c>
    </row>
    <row r="160" s="2" customFormat="1">
      <c r="A160" s="37"/>
      <c r="B160" s="38"/>
      <c r="C160" s="39"/>
      <c r="D160" s="216" t="s">
        <v>143</v>
      </c>
      <c r="E160" s="39"/>
      <c r="F160" s="217" t="s">
        <v>274</v>
      </c>
      <c r="G160" s="39"/>
      <c r="H160" s="39"/>
      <c r="I160" s="218"/>
      <c r="J160" s="39"/>
      <c r="K160" s="39"/>
      <c r="L160" s="43"/>
      <c r="M160" s="219"/>
      <c r="N160" s="220"/>
      <c r="O160" s="83"/>
      <c r="P160" s="83"/>
      <c r="Q160" s="83"/>
      <c r="R160" s="83"/>
      <c r="S160" s="83"/>
      <c r="T160" s="84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143</v>
      </c>
      <c r="AU160" s="16" t="s">
        <v>85</v>
      </c>
    </row>
    <row r="161" s="2" customFormat="1" ht="16.5" customHeight="1">
      <c r="A161" s="37"/>
      <c r="B161" s="38"/>
      <c r="C161" s="221" t="s">
        <v>276</v>
      </c>
      <c r="D161" s="221" t="s">
        <v>198</v>
      </c>
      <c r="E161" s="222" t="s">
        <v>277</v>
      </c>
      <c r="F161" s="223" t="s">
        <v>278</v>
      </c>
      <c r="G161" s="224" t="s">
        <v>146</v>
      </c>
      <c r="H161" s="225">
        <v>118.45</v>
      </c>
      <c r="I161" s="226"/>
      <c r="J161" s="227">
        <f>ROUND(I161*H161,2)</f>
        <v>0</v>
      </c>
      <c r="K161" s="223" t="s">
        <v>19</v>
      </c>
      <c r="L161" s="228"/>
      <c r="M161" s="229" t="s">
        <v>19</v>
      </c>
      <c r="N161" s="230" t="s">
        <v>46</v>
      </c>
      <c r="O161" s="83"/>
      <c r="P161" s="212">
        <f>O161*H161</f>
        <v>0</v>
      </c>
      <c r="Q161" s="212">
        <v>0.13100000000000001</v>
      </c>
      <c r="R161" s="212">
        <f>Q161*H161</f>
        <v>15.516950000000001</v>
      </c>
      <c r="S161" s="212">
        <v>0</v>
      </c>
      <c r="T161" s="21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14" t="s">
        <v>168</v>
      </c>
      <c r="AT161" s="214" t="s">
        <v>198</v>
      </c>
      <c r="AU161" s="214" t="s">
        <v>85</v>
      </c>
      <c r="AY161" s="16" t="s">
        <v>135</v>
      </c>
      <c r="BE161" s="215">
        <f>IF(N161="základní",J161,0)</f>
        <v>0</v>
      </c>
      <c r="BF161" s="215">
        <f>IF(N161="snížená",J161,0)</f>
        <v>0</v>
      </c>
      <c r="BG161" s="215">
        <f>IF(N161="zákl. přenesená",J161,0)</f>
        <v>0</v>
      </c>
      <c r="BH161" s="215">
        <f>IF(N161="sníž. přenesená",J161,0)</f>
        <v>0</v>
      </c>
      <c r="BI161" s="215">
        <f>IF(N161="nulová",J161,0)</f>
        <v>0</v>
      </c>
      <c r="BJ161" s="16" t="s">
        <v>83</v>
      </c>
      <c r="BK161" s="215">
        <f>ROUND(I161*H161,2)</f>
        <v>0</v>
      </c>
      <c r="BL161" s="16" t="s">
        <v>141</v>
      </c>
      <c r="BM161" s="214" t="s">
        <v>279</v>
      </c>
    </row>
    <row r="162" s="2" customFormat="1">
      <c r="A162" s="37"/>
      <c r="B162" s="38"/>
      <c r="C162" s="39"/>
      <c r="D162" s="216" t="s">
        <v>143</v>
      </c>
      <c r="E162" s="39"/>
      <c r="F162" s="217" t="s">
        <v>278</v>
      </c>
      <c r="G162" s="39"/>
      <c r="H162" s="39"/>
      <c r="I162" s="218"/>
      <c r="J162" s="39"/>
      <c r="K162" s="39"/>
      <c r="L162" s="43"/>
      <c r="M162" s="219"/>
      <c r="N162" s="220"/>
      <c r="O162" s="83"/>
      <c r="P162" s="83"/>
      <c r="Q162" s="83"/>
      <c r="R162" s="83"/>
      <c r="S162" s="83"/>
      <c r="T162" s="84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143</v>
      </c>
      <c r="AU162" s="16" t="s">
        <v>85</v>
      </c>
    </row>
    <row r="163" s="2" customFormat="1" ht="16.5" customHeight="1">
      <c r="A163" s="37"/>
      <c r="B163" s="38"/>
      <c r="C163" s="203" t="s">
        <v>280</v>
      </c>
      <c r="D163" s="203" t="s">
        <v>137</v>
      </c>
      <c r="E163" s="204" t="s">
        <v>281</v>
      </c>
      <c r="F163" s="205" t="s">
        <v>282</v>
      </c>
      <c r="G163" s="206" t="s">
        <v>146</v>
      </c>
      <c r="H163" s="207">
        <v>79</v>
      </c>
      <c r="I163" s="208"/>
      <c r="J163" s="209">
        <f>ROUND(I163*H163,2)</f>
        <v>0</v>
      </c>
      <c r="K163" s="205" t="s">
        <v>19</v>
      </c>
      <c r="L163" s="43"/>
      <c r="M163" s="210" t="s">
        <v>19</v>
      </c>
      <c r="N163" s="211" t="s">
        <v>46</v>
      </c>
      <c r="O163" s="83"/>
      <c r="P163" s="212">
        <f>O163*H163</f>
        <v>0</v>
      </c>
      <c r="Q163" s="212">
        <v>0</v>
      </c>
      <c r="R163" s="212">
        <f>Q163*H163</f>
        <v>0</v>
      </c>
      <c r="S163" s="212">
        <v>0</v>
      </c>
      <c r="T163" s="21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14" t="s">
        <v>141</v>
      </c>
      <c r="AT163" s="214" t="s">
        <v>137</v>
      </c>
      <c r="AU163" s="214" t="s">
        <v>85</v>
      </c>
      <c r="AY163" s="16" t="s">
        <v>135</v>
      </c>
      <c r="BE163" s="215">
        <f>IF(N163="základní",J163,0)</f>
        <v>0</v>
      </c>
      <c r="BF163" s="215">
        <f>IF(N163="snížená",J163,0)</f>
        <v>0</v>
      </c>
      <c r="BG163" s="215">
        <f>IF(N163="zákl. přenesená",J163,0)</f>
        <v>0</v>
      </c>
      <c r="BH163" s="215">
        <f>IF(N163="sníž. přenesená",J163,0)</f>
        <v>0</v>
      </c>
      <c r="BI163" s="215">
        <f>IF(N163="nulová",J163,0)</f>
        <v>0</v>
      </c>
      <c r="BJ163" s="16" t="s">
        <v>83</v>
      </c>
      <c r="BK163" s="215">
        <f>ROUND(I163*H163,2)</f>
        <v>0</v>
      </c>
      <c r="BL163" s="16" t="s">
        <v>141</v>
      </c>
      <c r="BM163" s="214" t="s">
        <v>283</v>
      </c>
    </row>
    <row r="164" s="2" customFormat="1">
      <c r="A164" s="37"/>
      <c r="B164" s="38"/>
      <c r="C164" s="39"/>
      <c r="D164" s="216" t="s">
        <v>143</v>
      </c>
      <c r="E164" s="39"/>
      <c r="F164" s="217" t="s">
        <v>282</v>
      </c>
      <c r="G164" s="39"/>
      <c r="H164" s="39"/>
      <c r="I164" s="218"/>
      <c r="J164" s="39"/>
      <c r="K164" s="39"/>
      <c r="L164" s="43"/>
      <c r="M164" s="219"/>
      <c r="N164" s="220"/>
      <c r="O164" s="83"/>
      <c r="P164" s="83"/>
      <c r="Q164" s="83"/>
      <c r="R164" s="83"/>
      <c r="S164" s="83"/>
      <c r="T164" s="84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143</v>
      </c>
      <c r="AU164" s="16" t="s">
        <v>85</v>
      </c>
    </row>
    <row r="165" s="2" customFormat="1" ht="16.5" customHeight="1">
      <c r="A165" s="37"/>
      <c r="B165" s="38"/>
      <c r="C165" s="221" t="s">
        <v>284</v>
      </c>
      <c r="D165" s="221" t="s">
        <v>198</v>
      </c>
      <c r="E165" s="222" t="s">
        <v>285</v>
      </c>
      <c r="F165" s="223" t="s">
        <v>286</v>
      </c>
      <c r="G165" s="224" t="s">
        <v>146</v>
      </c>
      <c r="H165" s="225">
        <v>73.129999999999995</v>
      </c>
      <c r="I165" s="226"/>
      <c r="J165" s="227">
        <f>ROUND(I165*H165,2)</f>
        <v>0</v>
      </c>
      <c r="K165" s="223" t="s">
        <v>19</v>
      </c>
      <c r="L165" s="228"/>
      <c r="M165" s="229" t="s">
        <v>19</v>
      </c>
      <c r="N165" s="230" t="s">
        <v>46</v>
      </c>
      <c r="O165" s="83"/>
      <c r="P165" s="212">
        <f>O165*H165</f>
        <v>0</v>
      </c>
      <c r="Q165" s="212">
        <v>0.17599999999999999</v>
      </c>
      <c r="R165" s="212">
        <f>Q165*H165</f>
        <v>12.870879999999998</v>
      </c>
      <c r="S165" s="212">
        <v>0</v>
      </c>
      <c r="T165" s="21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14" t="s">
        <v>168</v>
      </c>
      <c r="AT165" s="214" t="s">
        <v>198</v>
      </c>
      <c r="AU165" s="214" t="s">
        <v>85</v>
      </c>
      <c r="AY165" s="16" t="s">
        <v>135</v>
      </c>
      <c r="BE165" s="215">
        <f>IF(N165="základní",J165,0)</f>
        <v>0</v>
      </c>
      <c r="BF165" s="215">
        <f>IF(N165="snížená",J165,0)</f>
        <v>0</v>
      </c>
      <c r="BG165" s="215">
        <f>IF(N165="zákl. přenesená",J165,0)</f>
        <v>0</v>
      </c>
      <c r="BH165" s="215">
        <f>IF(N165="sníž. přenesená",J165,0)</f>
        <v>0</v>
      </c>
      <c r="BI165" s="215">
        <f>IF(N165="nulová",J165,0)</f>
        <v>0</v>
      </c>
      <c r="BJ165" s="16" t="s">
        <v>83</v>
      </c>
      <c r="BK165" s="215">
        <f>ROUND(I165*H165,2)</f>
        <v>0</v>
      </c>
      <c r="BL165" s="16" t="s">
        <v>141</v>
      </c>
      <c r="BM165" s="214" t="s">
        <v>287</v>
      </c>
    </row>
    <row r="166" s="2" customFormat="1">
      <c r="A166" s="37"/>
      <c r="B166" s="38"/>
      <c r="C166" s="39"/>
      <c r="D166" s="216" t="s">
        <v>143</v>
      </c>
      <c r="E166" s="39"/>
      <c r="F166" s="217" t="s">
        <v>286</v>
      </c>
      <c r="G166" s="39"/>
      <c r="H166" s="39"/>
      <c r="I166" s="218"/>
      <c r="J166" s="39"/>
      <c r="K166" s="39"/>
      <c r="L166" s="43"/>
      <c r="M166" s="219"/>
      <c r="N166" s="220"/>
      <c r="O166" s="83"/>
      <c r="P166" s="83"/>
      <c r="Q166" s="83"/>
      <c r="R166" s="83"/>
      <c r="S166" s="83"/>
      <c r="T166" s="84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143</v>
      </c>
      <c r="AU166" s="16" t="s">
        <v>85</v>
      </c>
    </row>
    <row r="167" s="2" customFormat="1" ht="16.5" customHeight="1">
      <c r="A167" s="37"/>
      <c r="B167" s="38"/>
      <c r="C167" s="221" t="s">
        <v>288</v>
      </c>
      <c r="D167" s="221" t="s">
        <v>198</v>
      </c>
      <c r="E167" s="222" t="s">
        <v>289</v>
      </c>
      <c r="F167" s="223" t="s">
        <v>290</v>
      </c>
      <c r="G167" s="224" t="s">
        <v>146</v>
      </c>
      <c r="H167" s="225">
        <v>8.2400000000000002</v>
      </c>
      <c r="I167" s="226"/>
      <c r="J167" s="227">
        <f>ROUND(I167*H167,2)</f>
        <v>0</v>
      </c>
      <c r="K167" s="223" t="s">
        <v>19</v>
      </c>
      <c r="L167" s="228"/>
      <c r="M167" s="229" t="s">
        <v>19</v>
      </c>
      <c r="N167" s="230" t="s">
        <v>46</v>
      </c>
      <c r="O167" s="83"/>
      <c r="P167" s="212">
        <f>O167*H167</f>
        <v>0</v>
      </c>
      <c r="Q167" s="212">
        <v>0.17499999999999999</v>
      </c>
      <c r="R167" s="212">
        <f>Q167*H167</f>
        <v>1.442</v>
      </c>
      <c r="S167" s="212">
        <v>0</v>
      </c>
      <c r="T167" s="21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14" t="s">
        <v>168</v>
      </c>
      <c r="AT167" s="214" t="s">
        <v>198</v>
      </c>
      <c r="AU167" s="214" t="s">
        <v>85</v>
      </c>
      <c r="AY167" s="16" t="s">
        <v>135</v>
      </c>
      <c r="BE167" s="215">
        <f>IF(N167="základní",J167,0)</f>
        <v>0</v>
      </c>
      <c r="BF167" s="215">
        <f>IF(N167="snížená",J167,0)</f>
        <v>0</v>
      </c>
      <c r="BG167" s="215">
        <f>IF(N167="zákl. přenesená",J167,0)</f>
        <v>0</v>
      </c>
      <c r="BH167" s="215">
        <f>IF(N167="sníž. přenesená",J167,0)</f>
        <v>0</v>
      </c>
      <c r="BI167" s="215">
        <f>IF(N167="nulová",J167,0)</f>
        <v>0</v>
      </c>
      <c r="BJ167" s="16" t="s">
        <v>83</v>
      </c>
      <c r="BK167" s="215">
        <f>ROUND(I167*H167,2)</f>
        <v>0</v>
      </c>
      <c r="BL167" s="16" t="s">
        <v>141</v>
      </c>
      <c r="BM167" s="214" t="s">
        <v>291</v>
      </c>
    </row>
    <row r="168" s="2" customFormat="1">
      <c r="A168" s="37"/>
      <c r="B168" s="38"/>
      <c r="C168" s="39"/>
      <c r="D168" s="216" t="s">
        <v>143</v>
      </c>
      <c r="E168" s="39"/>
      <c r="F168" s="217" t="s">
        <v>290</v>
      </c>
      <c r="G168" s="39"/>
      <c r="H168" s="39"/>
      <c r="I168" s="218"/>
      <c r="J168" s="39"/>
      <c r="K168" s="39"/>
      <c r="L168" s="43"/>
      <c r="M168" s="219"/>
      <c r="N168" s="220"/>
      <c r="O168" s="83"/>
      <c r="P168" s="83"/>
      <c r="Q168" s="83"/>
      <c r="R168" s="83"/>
      <c r="S168" s="83"/>
      <c r="T168" s="84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143</v>
      </c>
      <c r="AU168" s="16" t="s">
        <v>85</v>
      </c>
    </row>
    <row r="169" s="12" customFormat="1" ht="22.8" customHeight="1">
      <c r="A169" s="12"/>
      <c r="B169" s="187"/>
      <c r="C169" s="188"/>
      <c r="D169" s="189" t="s">
        <v>74</v>
      </c>
      <c r="E169" s="201" t="s">
        <v>168</v>
      </c>
      <c r="F169" s="201" t="s">
        <v>292</v>
      </c>
      <c r="G169" s="188"/>
      <c r="H169" s="188"/>
      <c r="I169" s="191"/>
      <c r="J169" s="202">
        <f>BK169</f>
        <v>0</v>
      </c>
      <c r="K169" s="188"/>
      <c r="L169" s="193"/>
      <c r="M169" s="194"/>
      <c r="N169" s="195"/>
      <c r="O169" s="195"/>
      <c r="P169" s="196">
        <f>SUM(P170:P193)</f>
        <v>0</v>
      </c>
      <c r="Q169" s="195"/>
      <c r="R169" s="196">
        <f>SUM(R170:R193)</f>
        <v>0.35243999999999998</v>
      </c>
      <c r="S169" s="195"/>
      <c r="T169" s="197">
        <f>SUM(T170:T193)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98" t="s">
        <v>83</v>
      </c>
      <c r="AT169" s="199" t="s">
        <v>74</v>
      </c>
      <c r="AU169" s="199" t="s">
        <v>83</v>
      </c>
      <c r="AY169" s="198" t="s">
        <v>135</v>
      </c>
      <c r="BK169" s="200">
        <f>SUM(BK170:BK193)</f>
        <v>0</v>
      </c>
    </row>
    <row r="170" s="2" customFormat="1" ht="16.5" customHeight="1">
      <c r="A170" s="37"/>
      <c r="B170" s="38"/>
      <c r="C170" s="203" t="s">
        <v>293</v>
      </c>
      <c r="D170" s="203" t="s">
        <v>137</v>
      </c>
      <c r="E170" s="204" t="s">
        <v>294</v>
      </c>
      <c r="F170" s="205" t="s">
        <v>295</v>
      </c>
      <c r="G170" s="206" t="s">
        <v>140</v>
      </c>
      <c r="H170" s="207">
        <v>1</v>
      </c>
      <c r="I170" s="208"/>
      <c r="J170" s="209">
        <f>ROUND(I170*H170,2)</f>
        <v>0</v>
      </c>
      <c r="K170" s="205" t="s">
        <v>19</v>
      </c>
      <c r="L170" s="43"/>
      <c r="M170" s="210" t="s">
        <v>19</v>
      </c>
      <c r="N170" s="211" t="s">
        <v>46</v>
      </c>
      <c r="O170" s="83"/>
      <c r="P170" s="212">
        <f>O170*H170</f>
        <v>0</v>
      </c>
      <c r="Q170" s="212">
        <v>0</v>
      </c>
      <c r="R170" s="212">
        <f>Q170*H170</f>
        <v>0</v>
      </c>
      <c r="S170" s="212">
        <v>0</v>
      </c>
      <c r="T170" s="21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14" t="s">
        <v>141</v>
      </c>
      <c r="AT170" s="214" t="s">
        <v>137</v>
      </c>
      <c r="AU170" s="214" t="s">
        <v>85</v>
      </c>
      <c r="AY170" s="16" t="s">
        <v>135</v>
      </c>
      <c r="BE170" s="215">
        <f>IF(N170="základní",J170,0)</f>
        <v>0</v>
      </c>
      <c r="BF170" s="215">
        <f>IF(N170="snížená",J170,0)</f>
        <v>0</v>
      </c>
      <c r="BG170" s="215">
        <f>IF(N170="zákl. přenesená",J170,0)</f>
        <v>0</v>
      </c>
      <c r="BH170" s="215">
        <f>IF(N170="sníž. přenesená",J170,0)</f>
        <v>0</v>
      </c>
      <c r="BI170" s="215">
        <f>IF(N170="nulová",J170,0)</f>
        <v>0</v>
      </c>
      <c r="BJ170" s="16" t="s">
        <v>83</v>
      </c>
      <c r="BK170" s="215">
        <f>ROUND(I170*H170,2)</f>
        <v>0</v>
      </c>
      <c r="BL170" s="16" t="s">
        <v>141</v>
      </c>
      <c r="BM170" s="214" t="s">
        <v>296</v>
      </c>
    </row>
    <row r="171" s="2" customFormat="1">
      <c r="A171" s="37"/>
      <c r="B171" s="38"/>
      <c r="C171" s="39"/>
      <c r="D171" s="216" t="s">
        <v>143</v>
      </c>
      <c r="E171" s="39"/>
      <c r="F171" s="217" t="s">
        <v>295</v>
      </c>
      <c r="G171" s="39"/>
      <c r="H171" s="39"/>
      <c r="I171" s="218"/>
      <c r="J171" s="39"/>
      <c r="K171" s="39"/>
      <c r="L171" s="43"/>
      <c r="M171" s="219"/>
      <c r="N171" s="220"/>
      <c r="O171" s="83"/>
      <c r="P171" s="83"/>
      <c r="Q171" s="83"/>
      <c r="R171" s="83"/>
      <c r="S171" s="83"/>
      <c r="T171" s="84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143</v>
      </c>
      <c r="AU171" s="16" t="s">
        <v>85</v>
      </c>
    </row>
    <row r="172" s="2" customFormat="1" ht="16.5" customHeight="1">
      <c r="A172" s="37"/>
      <c r="B172" s="38"/>
      <c r="C172" s="221" t="s">
        <v>297</v>
      </c>
      <c r="D172" s="221" t="s">
        <v>198</v>
      </c>
      <c r="E172" s="222" t="s">
        <v>298</v>
      </c>
      <c r="F172" s="223" t="s">
        <v>299</v>
      </c>
      <c r="G172" s="224" t="s">
        <v>140</v>
      </c>
      <c r="H172" s="225">
        <v>1</v>
      </c>
      <c r="I172" s="226"/>
      <c r="J172" s="227">
        <f>ROUND(I172*H172,2)</f>
        <v>0</v>
      </c>
      <c r="K172" s="223" t="s">
        <v>19</v>
      </c>
      <c r="L172" s="228"/>
      <c r="M172" s="229" t="s">
        <v>19</v>
      </c>
      <c r="N172" s="230" t="s">
        <v>46</v>
      </c>
      <c r="O172" s="83"/>
      <c r="P172" s="212">
        <f>O172*H172</f>
        <v>0</v>
      </c>
      <c r="Q172" s="212">
        <v>0.067000000000000004</v>
      </c>
      <c r="R172" s="212">
        <f>Q172*H172</f>
        <v>0.067000000000000004</v>
      </c>
      <c r="S172" s="212">
        <v>0</v>
      </c>
      <c r="T172" s="21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14" t="s">
        <v>168</v>
      </c>
      <c r="AT172" s="214" t="s">
        <v>198</v>
      </c>
      <c r="AU172" s="214" t="s">
        <v>85</v>
      </c>
      <c r="AY172" s="16" t="s">
        <v>135</v>
      </c>
      <c r="BE172" s="215">
        <f>IF(N172="základní",J172,0)</f>
        <v>0</v>
      </c>
      <c r="BF172" s="215">
        <f>IF(N172="snížená",J172,0)</f>
        <v>0</v>
      </c>
      <c r="BG172" s="215">
        <f>IF(N172="zákl. přenesená",J172,0)</f>
        <v>0</v>
      </c>
      <c r="BH172" s="215">
        <f>IF(N172="sníž. přenesená",J172,0)</f>
        <v>0</v>
      </c>
      <c r="BI172" s="215">
        <f>IF(N172="nulová",J172,0)</f>
        <v>0</v>
      </c>
      <c r="BJ172" s="16" t="s">
        <v>83</v>
      </c>
      <c r="BK172" s="215">
        <f>ROUND(I172*H172,2)</f>
        <v>0</v>
      </c>
      <c r="BL172" s="16" t="s">
        <v>141</v>
      </c>
      <c r="BM172" s="214" t="s">
        <v>300</v>
      </c>
    </row>
    <row r="173" s="2" customFormat="1">
      <c r="A173" s="37"/>
      <c r="B173" s="38"/>
      <c r="C173" s="39"/>
      <c r="D173" s="216" t="s">
        <v>143</v>
      </c>
      <c r="E173" s="39"/>
      <c r="F173" s="217" t="s">
        <v>299</v>
      </c>
      <c r="G173" s="39"/>
      <c r="H173" s="39"/>
      <c r="I173" s="218"/>
      <c r="J173" s="39"/>
      <c r="K173" s="39"/>
      <c r="L173" s="43"/>
      <c r="M173" s="219"/>
      <c r="N173" s="220"/>
      <c r="O173" s="83"/>
      <c r="P173" s="83"/>
      <c r="Q173" s="83"/>
      <c r="R173" s="83"/>
      <c r="S173" s="83"/>
      <c r="T173" s="84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143</v>
      </c>
      <c r="AU173" s="16" t="s">
        <v>85</v>
      </c>
    </row>
    <row r="174" s="2" customFormat="1" ht="16.5" customHeight="1">
      <c r="A174" s="37"/>
      <c r="B174" s="38"/>
      <c r="C174" s="203" t="s">
        <v>301</v>
      </c>
      <c r="D174" s="203" t="s">
        <v>137</v>
      </c>
      <c r="E174" s="204" t="s">
        <v>302</v>
      </c>
      <c r="F174" s="205" t="s">
        <v>303</v>
      </c>
      <c r="G174" s="206" t="s">
        <v>140</v>
      </c>
      <c r="H174" s="207">
        <v>1</v>
      </c>
      <c r="I174" s="208"/>
      <c r="J174" s="209">
        <f>ROUND(I174*H174,2)</f>
        <v>0</v>
      </c>
      <c r="K174" s="205" t="s">
        <v>19</v>
      </c>
      <c r="L174" s="43"/>
      <c r="M174" s="210" t="s">
        <v>19</v>
      </c>
      <c r="N174" s="211" t="s">
        <v>46</v>
      </c>
      <c r="O174" s="83"/>
      <c r="P174" s="212">
        <f>O174*H174</f>
        <v>0</v>
      </c>
      <c r="Q174" s="212">
        <v>0</v>
      </c>
      <c r="R174" s="212">
        <f>Q174*H174</f>
        <v>0</v>
      </c>
      <c r="S174" s="212">
        <v>0</v>
      </c>
      <c r="T174" s="21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14" t="s">
        <v>141</v>
      </c>
      <c r="AT174" s="214" t="s">
        <v>137</v>
      </c>
      <c r="AU174" s="214" t="s">
        <v>85</v>
      </c>
      <c r="AY174" s="16" t="s">
        <v>135</v>
      </c>
      <c r="BE174" s="215">
        <f>IF(N174="základní",J174,0)</f>
        <v>0</v>
      </c>
      <c r="BF174" s="215">
        <f>IF(N174="snížená",J174,0)</f>
        <v>0</v>
      </c>
      <c r="BG174" s="215">
        <f>IF(N174="zákl. přenesená",J174,0)</f>
        <v>0</v>
      </c>
      <c r="BH174" s="215">
        <f>IF(N174="sníž. přenesená",J174,0)</f>
        <v>0</v>
      </c>
      <c r="BI174" s="215">
        <f>IF(N174="nulová",J174,0)</f>
        <v>0</v>
      </c>
      <c r="BJ174" s="16" t="s">
        <v>83</v>
      </c>
      <c r="BK174" s="215">
        <f>ROUND(I174*H174,2)</f>
        <v>0</v>
      </c>
      <c r="BL174" s="16" t="s">
        <v>141</v>
      </c>
      <c r="BM174" s="214" t="s">
        <v>304</v>
      </c>
    </row>
    <row r="175" s="2" customFormat="1">
      <c r="A175" s="37"/>
      <c r="B175" s="38"/>
      <c r="C175" s="39"/>
      <c r="D175" s="216" t="s">
        <v>143</v>
      </c>
      <c r="E175" s="39"/>
      <c r="F175" s="217" t="s">
        <v>303</v>
      </c>
      <c r="G175" s="39"/>
      <c r="H175" s="39"/>
      <c r="I175" s="218"/>
      <c r="J175" s="39"/>
      <c r="K175" s="39"/>
      <c r="L175" s="43"/>
      <c r="M175" s="219"/>
      <c r="N175" s="220"/>
      <c r="O175" s="83"/>
      <c r="P175" s="83"/>
      <c r="Q175" s="83"/>
      <c r="R175" s="83"/>
      <c r="S175" s="83"/>
      <c r="T175" s="84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143</v>
      </c>
      <c r="AU175" s="16" t="s">
        <v>85</v>
      </c>
    </row>
    <row r="176" s="2" customFormat="1" ht="16.5" customHeight="1">
      <c r="A176" s="37"/>
      <c r="B176" s="38"/>
      <c r="C176" s="221" t="s">
        <v>305</v>
      </c>
      <c r="D176" s="221" t="s">
        <v>198</v>
      </c>
      <c r="E176" s="222" t="s">
        <v>306</v>
      </c>
      <c r="F176" s="223" t="s">
        <v>307</v>
      </c>
      <c r="G176" s="224" t="s">
        <v>140</v>
      </c>
      <c r="H176" s="225">
        <v>1</v>
      </c>
      <c r="I176" s="226"/>
      <c r="J176" s="227">
        <f>ROUND(I176*H176,2)</f>
        <v>0</v>
      </c>
      <c r="K176" s="223" t="s">
        <v>19</v>
      </c>
      <c r="L176" s="228"/>
      <c r="M176" s="229" t="s">
        <v>19</v>
      </c>
      <c r="N176" s="230" t="s">
        <v>46</v>
      </c>
      <c r="O176" s="83"/>
      <c r="P176" s="212">
        <f>O176*H176</f>
        <v>0</v>
      </c>
      <c r="Q176" s="212">
        <v>0.111</v>
      </c>
      <c r="R176" s="212">
        <f>Q176*H176</f>
        <v>0.111</v>
      </c>
      <c r="S176" s="212">
        <v>0</v>
      </c>
      <c r="T176" s="213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14" t="s">
        <v>168</v>
      </c>
      <c r="AT176" s="214" t="s">
        <v>198</v>
      </c>
      <c r="AU176" s="214" t="s">
        <v>85</v>
      </c>
      <c r="AY176" s="16" t="s">
        <v>135</v>
      </c>
      <c r="BE176" s="215">
        <f>IF(N176="základní",J176,0)</f>
        <v>0</v>
      </c>
      <c r="BF176" s="215">
        <f>IF(N176="snížená",J176,0)</f>
        <v>0</v>
      </c>
      <c r="BG176" s="215">
        <f>IF(N176="zákl. přenesená",J176,0)</f>
        <v>0</v>
      </c>
      <c r="BH176" s="215">
        <f>IF(N176="sníž. přenesená",J176,0)</f>
        <v>0</v>
      </c>
      <c r="BI176" s="215">
        <f>IF(N176="nulová",J176,0)</f>
        <v>0</v>
      </c>
      <c r="BJ176" s="16" t="s">
        <v>83</v>
      </c>
      <c r="BK176" s="215">
        <f>ROUND(I176*H176,2)</f>
        <v>0</v>
      </c>
      <c r="BL176" s="16" t="s">
        <v>141</v>
      </c>
      <c r="BM176" s="214" t="s">
        <v>308</v>
      </c>
    </row>
    <row r="177" s="2" customFormat="1">
      <c r="A177" s="37"/>
      <c r="B177" s="38"/>
      <c r="C177" s="39"/>
      <c r="D177" s="216" t="s">
        <v>143</v>
      </c>
      <c r="E177" s="39"/>
      <c r="F177" s="217" t="s">
        <v>307</v>
      </c>
      <c r="G177" s="39"/>
      <c r="H177" s="39"/>
      <c r="I177" s="218"/>
      <c r="J177" s="39"/>
      <c r="K177" s="39"/>
      <c r="L177" s="43"/>
      <c r="M177" s="219"/>
      <c r="N177" s="220"/>
      <c r="O177" s="83"/>
      <c r="P177" s="83"/>
      <c r="Q177" s="83"/>
      <c r="R177" s="83"/>
      <c r="S177" s="83"/>
      <c r="T177" s="84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143</v>
      </c>
      <c r="AU177" s="16" t="s">
        <v>85</v>
      </c>
    </row>
    <row r="178" s="2" customFormat="1" ht="16.5" customHeight="1">
      <c r="A178" s="37"/>
      <c r="B178" s="38"/>
      <c r="C178" s="221" t="s">
        <v>309</v>
      </c>
      <c r="D178" s="221" t="s">
        <v>198</v>
      </c>
      <c r="E178" s="222" t="s">
        <v>310</v>
      </c>
      <c r="F178" s="223" t="s">
        <v>311</v>
      </c>
      <c r="G178" s="224" t="s">
        <v>140</v>
      </c>
      <c r="H178" s="225">
        <v>1</v>
      </c>
      <c r="I178" s="226"/>
      <c r="J178" s="227">
        <f>ROUND(I178*H178,2)</f>
        <v>0</v>
      </c>
      <c r="K178" s="223" t="s">
        <v>19</v>
      </c>
      <c r="L178" s="228"/>
      <c r="M178" s="229" t="s">
        <v>19</v>
      </c>
      <c r="N178" s="230" t="s">
        <v>46</v>
      </c>
      <c r="O178" s="83"/>
      <c r="P178" s="212">
        <f>O178*H178</f>
        <v>0</v>
      </c>
      <c r="Q178" s="212">
        <v>0.027</v>
      </c>
      <c r="R178" s="212">
        <f>Q178*H178</f>
        <v>0.027</v>
      </c>
      <c r="S178" s="212">
        <v>0</v>
      </c>
      <c r="T178" s="213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14" t="s">
        <v>168</v>
      </c>
      <c r="AT178" s="214" t="s">
        <v>198</v>
      </c>
      <c r="AU178" s="214" t="s">
        <v>85</v>
      </c>
      <c r="AY178" s="16" t="s">
        <v>135</v>
      </c>
      <c r="BE178" s="215">
        <f>IF(N178="základní",J178,0)</f>
        <v>0</v>
      </c>
      <c r="BF178" s="215">
        <f>IF(N178="snížená",J178,0)</f>
        <v>0</v>
      </c>
      <c r="BG178" s="215">
        <f>IF(N178="zákl. přenesená",J178,0)</f>
        <v>0</v>
      </c>
      <c r="BH178" s="215">
        <f>IF(N178="sníž. přenesená",J178,0)</f>
        <v>0</v>
      </c>
      <c r="BI178" s="215">
        <f>IF(N178="nulová",J178,0)</f>
        <v>0</v>
      </c>
      <c r="BJ178" s="16" t="s">
        <v>83</v>
      </c>
      <c r="BK178" s="215">
        <f>ROUND(I178*H178,2)</f>
        <v>0</v>
      </c>
      <c r="BL178" s="16" t="s">
        <v>141</v>
      </c>
      <c r="BM178" s="214" t="s">
        <v>312</v>
      </c>
    </row>
    <row r="179" s="2" customFormat="1">
      <c r="A179" s="37"/>
      <c r="B179" s="38"/>
      <c r="C179" s="39"/>
      <c r="D179" s="216" t="s">
        <v>143</v>
      </c>
      <c r="E179" s="39"/>
      <c r="F179" s="217" t="s">
        <v>311</v>
      </c>
      <c r="G179" s="39"/>
      <c r="H179" s="39"/>
      <c r="I179" s="218"/>
      <c r="J179" s="39"/>
      <c r="K179" s="39"/>
      <c r="L179" s="43"/>
      <c r="M179" s="219"/>
      <c r="N179" s="220"/>
      <c r="O179" s="83"/>
      <c r="P179" s="83"/>
      <c r="Q179" s="83"/>
      <c r="R179" s="83"/>
      <c r="S179" s="83"/>
      <c r="T179" s="84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143</v>
      </c>
      <c r="AU179" s="16" t="s">
        <v>85</v>
      </c>
    </row>
    <row r="180" s="2" customFormat="1" ht="16.5" customHeight="1">
      <c r="A180" s="37"/>
      <c r="B180" s="38"/>
      <c r="C180" s="203" t="s">
        <v>313</v>
      </c>
      <c r="D180" s="203" t="s">
        <v>137</v>
      </c>
      <c r="E180" s="204" t="s">
        <v>314</v>
      </c>
      <c r="F180" s="205" t="s">
        <v>315</v>
      </c>
      <c r="G180" s="206" t="s">
        <v>140</v>
      </c>
      <c r="H180" s="207">
        <v>1</v>
      </c>
      <c r="I180" s="208"/>
      <c r="J180" s="209">
        <f>ROUND(I180*H180,2)</f>
        <v>0</v>
      </c>
      <c r="K180" s="205" t="s">
        <v>19</v>
      </c>
      <c r="L180" s="43"/>
      <c r="M180" s="210" t="s">
        <v>19</v>
      </c>
      <c r="N180" s="211" t="s">
        <v>46</v>
      </c>
      <c r="O180" s="83"/>
      <c r="P180" s="212">
        <f>O180*H180</f>
        <v>0</v>
      </c>
      <c r="Q180" s="212">
        <v>0</v>
      </c>
      <c r="R180" s="212">
        <f>Q180*H180</f>
        <v>0</v>
      </c>
      <c r="S180" s="212">
        <v>0</v>
      </c>
      <c r="T180" s="21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14" t="s">
        <v>141</v>
      </c>
      <c r="AT180" s="214" t="s">
        <v>137</v>
      </c>
      <c r="AU180" s="214" t="s">
        <v>85</v>
      </c>
      <c r="AY180" s="16" t="s">
        <v>135</v>
      </c>
      <c r="BE180" s="215">
        <f>IF(N180="základní",J180,0)</f>
        <v>0</v>
      </c>
      <c r="BF180" s="215">
        <f>IF(N180="snížená",J180,0)</f>
        <v>0</v>
      </c>
      <c r="BG180" s="215">
        <f>IF(N180="zákl. přenesená",J180,0)</f>
        <v>0</v>
      </c>
      <c r="BH180" s="215">
        <f>IF(N180="sníž. přenesená",J180,0)</f>
        <v>0</v>
      </c>
      <c r="BI180" s="215">
        <f>IF(N180="nulová",J180,0)</f>
        <v>0</v>
      </c>
      <c r="BJ180" s="16" t="s">
        <v>83</v>
      </c>
      <c r="BK180" s="215">
        <f>ROUND(I180*H180,2)</f>
        <v>0</v>
      </c>
      <c r="BL180" s="16" t="s">
        <v>141</v>
      </c>
      <c r="BM180" s="214" t="s">
        <v>316</v>
      </c>
    </row>
    <row r="181" s="2" customFormat="1">
      <c r="A181" s="37"/>
      <c r="B181" s="38"/>
      <c r="C181" s="39"/>
      <c r="D181" s="216" t="s">
        <v>143</v>
      </c>
      <c r="E181" s="39"/>
      <c r="F181" s="217" t="s">
        <v>315</v>
      </c>
      <c r="G181" s="39"/>
      <c r="H181" s="39"/>
      <c r="I181" s="218"/>
      <c r="J181" s="39"/>
      <c r="K181" s="39"/>
      <c r="L181" s="43"/>
      <c r="M181" s="219"/>
      <c r="N181" s="220"/>
      <c r="O181" s="83"/>
      <c r="P181" s="83"/>
      <c r="Q181" s="83"/>
      <c r="R181" s="83"/>
      <c r="S181" s="83"/>
      <c r="T181" s="84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143</v>
      </c>
      <c r="AU181" s="16" t="s">
        <v>85</v>
      </c>
    </row>
    <row r="182" s="2" customFormat="1" ht="16.5" customHeight="1">
      <c r="A182" s="37"/>
      <c r="B182" s="38"/>
      <c r="C182" s="221" t="s">
        <v>317</v>
      </c>
      <c r="D182" s="221" t="s">
        <v>198</v>
      </c>
      <c r="E182" s="222" t="s">
        <v>318</v>
      </c>
      <c r="F182" s="223" t="s">
        <v>319</v>
      </c>
      <c r="G182" s="224" t="s">
        <v>140</v>
      </c>
      <c r="H182" s="225">
        <v>1</v>
      </c>
      <c r="I182" s="226"/>
      <c r="J182" s="227">
        <f>ROUND(I182*H182,2)</f>
        <v>0</v>
      </c>
      <c r="K182" s="223" t="s">
        <v>19</v>
      </c>
      <c r="L182" s="228"/>
      <c r="M182" s="229" t="s">
        <v>19</v>
      </c>
      <c r="N182" s="230" t="s">
        <v>46</v>
      </c>
      <c r="O182" s="83"/>
      <c r="P182" s="212">
        <f>O182*H182</f>
        <v>0</v>
      </c>
      <c r="Q182" s="212">
        <v>0.057000000000000002</v>
      </c>
      <c r="R182" s="212">
        <f>Q182*H182</f>
        <v>0.057000000000000002</v>
      </c>
      <c r="S182" s="212">
        <v>0</v>
      </c>
      <c r="T182" s="21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14" t="s">
        <v>168</v>
      </c>
      <c r="AT182" s="214" t="s">
        <v>198</v>
      </c>
      <c r="AU182" s="214" t="s">
        <v>85</v>
      </c>
      <c r="AY182" s="16" t="s">
        <v>135</v>
      </c>
      <c r="BE182" s="215">
        <f>IF(N182="základní",J182,0)</f>
        <v>0</v>
      </c>
      <c r="BF182" s="215">
        <f>IF(N182="snížená",J182,0)</f>
        <v>0</v>
      </c>
      <c r="BG182" s="215">
        <f>IF(N182="zákl. přenesená",J182,0)</f>
        <v>0</v>
      </c>
      <c r="BH182" s="215">
        <f>IF(N182="sníž. přenesená",J182,0)</f>
        <v>0</v>
      </c>
      <c r="BI182" s="215">
        <f>IF(N182="nulová",J182,0)</f>
        <v>0</v>
      </c>
      <c r="BJ182" s="16" t="s">
        <v>83</v>
      </c>
      <c r="BK182" s="215">
        <f>ROUND(I182*H182,2)</f>
        <v>0</v>
      </c>
      <c r="BL182" s="16" t="s">
        <v>141</v>
      </c>
      <c r="BM182" s="214" t="s">
        <v>320</v>
      </c>
    </row>
    <row r="183" s="2" customFormat="1">
      <c r="A183" s="37"/>
      <c r="B183" s="38"/>
      <c r="C183" s="39"/>
      <c r="D183" s="216" t="s">
        <v>143</v>
      </c>
      <c r="E183" s="39"/>
      <c r="F183" s="217" t="s">
        <v>319</v>
      </c>
      <c r="G183" s="39"/>
      <c r="H183" s="39"/>
      <c r="I183" s="218"/>
      <c r="J183" s="39"/>
      <c r="K183" s="39"/>
      <c r="L183" s="43"/>
      <c r="M183" s="219"/>
      <c r="N183" s="220"/>
      <c r="O183" s="83"/>
      <c r="P183" s="83"/>
      <c r="Q183" s="83"/>
      <c r="R183" s="83"/>
      <c r="S183" s="83"/>
      <c r="T183" s="84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143</v>
      </c>
      <c r="AU183" s="16" t="s">
        <v>85</v>
      </c>
    </row>
    <row r="184" s="2" customFormat="1" ht="16.5" customHeight="1">
      <c r="A184" s="37"/>
      <c r="B184" s="38"/>
      <c r="C184" s="203" t="s">
        <v>321</v>
      </c>
      <c r="D184" s="203" t="s">
        <v>137</v>
      </c>
      <c r="E184" s="204" t="s">
        <v>322</v>
      </c>
      <c r="F184" s="205" t="s">
        <v>323</v>
      </c>
      <c r="G184" s="206" t="s">
        <v>140</v>
      </c>
      <c r="H184" s="207">
        <v>1</v>
      </c>
      <c r="I184" s="208"/>
      <c r="J184" s="209">
        <f>ROUND(I184*H184,2)</f>
        <v>0</v>
      </c>
      <c r="K184" s="205" t="s">
        <v>19</v>
      </c>
      <c r="L184" s="43"/>
      <c r="M184" s="210" t="s">
        <v>19</v>
      </c>
      <c r="N184" s="211" t="s">
        <v>46</v>
      </c>
      <c r="O184" s="83"/>
      <c r="P184" s="212">
        <f>O184*H184</f>
        <v>0</v>
      </c>
      <c r="Q184" s="212">
        <v>0</v>
      </c>
      <c r="R184" s="212">
        <f>Q184*H184</f>
        <v>0</v>
      </c>
      <c r="S184" s="212">
        <v>0</v>
      </c>
      <c r="T184" s="21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14" t="s">
        <v>141</v>
      </c>
      <c r="AT184" s="214" t="s">
        <v>137</v>
      </c>
      <c r="AU184" s="214" t="s">
        <v>85</v>
      </c>
      <c r="AY184" s="16" t="s">
        <v>135</v>
      </c>
      <c r="BE184" s="215">
        <f>IF(N184="základní",J184,0)</f>
        <v>0</v>
      </c>
      <c r="BF184" s="215">
        <f>IF(N184="snížená",J184,0)</f>
        <v>0</v>
      </c>
      <c r="BG184" s="215">
        <f>IF(N184="zákl. přenesená",J184,0)</f>
        <v>0</v>
      </c>
      <c r="BH184" s="215">
        <f>IF(N184="sníž. přenesená",J184,0)</f>
        <v>0</v>
      </c>
      <c r="BI184" s="215">
        <f>IF(N184="nulová",J184,0)</f>
        <v>0</v>
      </c>
      <c r="BJ184" s="16" t="s">
        <v>83</v>
      </c>
      <c r="BK184" s="215">
        <f>ROUND(I184*H184,2)</f>
        <v>0</v>
      </c>
      <c r="BL184" s="16" t="s">
        <v>141</v>
      </c>
      <c r="BM184" s="214" t="s">
        <v>324</v>
      </c>
    </row>
    <row r="185" s="2" customFormat="1">
      <c r="A185" s="37"/>
      <c r="B185" s="38"/>
      <c r="C185" s="39"/>
      <c r="D185" s="216" t="s">
        <v>143</v>
      </c>
      <c r="E185" s="39"/>
      <c r="F185" s="217" t="s">
        <v>323</v>
      </c>
      <c r="G185" s="39"/>
      <c r="H185" s="39"/>
      <c r="I185" s="218"/>
      <c r="J185" s="39"/>
      <c r="K185" s="39"/>
      <c r="L185" s="43"/>
      <c r="M185" s="219"/>
      <c r="N185" s="220"/>
      <c r="O185" s="83"/>
      <c r="P185" s="83"/>
      <c r="Q185" s="83"/>
      <c r="R185" s="83"/>
      <c r="S185" s="83"/>
      <c r="T185" s="84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143</v>
      </c>
      <c r="AU185" s="16" t="s">
        <v>85</v>
      </c>
    </row>
    <row r="186" s="2" customFormat="1" ht="16.5" customHeight="1">
      <c r="A186" s="37"/>
      <c r="B186" s="38"/>
      <c r="C186" s="221" t="s">
        <v>325</v>
      </c>
      <c r="D186" s="221" t="s">
        <v>198</v>
      </c>
      <c r="E186" s="222" t="s">
        <v>326</v>
      </c>
      <c r="F186" s="223" t="s">
        <v>327</v>
      </c>
      <c r="G186" s="224" t="s">
        <v>140</v>
      </c>
      <c r="H186" s="225">
        <v>1</v>
      </c>
      <c r="I186" s="226"/>
      <c r="J186" s="227">
        <f>ROUND(I186*H186,2)</f>
        <v>0</v>
      </c>
      <c r="K186" s="223" t="s">
        <v>19</v>
      </c>
      <c r="L186" s="228"/>
      <c r="M186" s="229" t="s">
        <v>19</v>
      </c>
      <c r="N186" s="230" t="s">
        <v>46</v>
      </c>
      <c r="O186" s="83"/>
      <c r="P186" s="212">
        <f>O186*H186</f>
        <v>0</v>
      </c>
      <c r="Q186" s="212">
        <v>0.089999999999999997</v>
      </c>
      <c r="R186" s="212">
        <f>Q186*H186</f>
        <v>0.089999999999999997</v>
      </c>
      <c r="S186" s="212">
        <v>0</v>
      </c>
      <c r="T186" s="21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14" t="s">
        <v>168</v>
      </c>
      <c r="AT186" s="214" t="s">
        <v>198</v>
      </c>
      <c r="AU186" s="214" t="s">
        <v>85</v>
      </c>
      <c r="AY186" s="16" t="s">
        <v>135</v>
      </c>
      <c r="BE186" s="215">
        <f>IF(N186="základní",J186,0)</f>
        <v>0</v>
      </c>
      <c r="BF186" s="215">
        <f>IF(N186="snížená",J186,0)</f>
        <v>0</v>
      </c>
      <c r="BG186" s="215">
        <f>IF(N186="zákl. přenesená",J186,0)</f>
        <v>0</v>
      </c>
      <c r="BH186" s="215">
        <f>IF(N186="sníž. přenesená",J186,0)</f>
        <v>0</v>
      </c>
      <c r="BI186" s="215">
        <f>IF(N186="nulová",J186,0)</f>
        <v>0</v>
      </c>
      <c r="BJ186" s="16" t="s">
        <v>83</v>
      </c>
      <c r="BK186" s="215">
        <f>ROUND(I186*H186,2)</f>
        <v>0</v>
      </c>
      <c r="BL186" s="16" t="s">
        <v>141</v>
      </c>
      <c r="BM186" s="214" t="s">
        <v>328</v>
      </c>
    </row>
    <row r="187" s="2" customFormat="1">
      <c r="A187" s="37"/>
      <c r="B187" s="38"/>
      <c r="C187" s="39"/>
      <c r="D187" s="216" t="s">
        <v>143</v>
      </c>
      <c r="E187" s="39"/>
      <c r="F187" s="217" t="s">
        <v>327</v>
      </c>
      <c r="G187" s="39"/>
      <c r="H187" s="39"/>
      <c r="I187" s="218"/>
      <c r="J187" s="39"/>
      <c r="K187" s="39"/>
      <c r="L187" s="43"/>
      <c r="M187" s="219"/>
      <c r="N187" s="220"/>
      <c r="O187" s="83"/>
      <c r="P187" s="83"/>
      <c r="Q187" s="83"/>
      <c r="R187" s="83"/>
      <c r="S187" s="83"/>
      <c r="T187" s="84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143</v>
      </c>
      <c r="AU187" s="16" t="s">
        <v>85</v>
      </c>
    </row>
    <row r="188" s="2" customFormat="1" ht="16.5" customHeight="1">
      <c r="A188" s="37"/>
      <c r="B188" s="38"/>
      <c r="C188" s="203" t="s">
        <v>329</v>
      </c>
      <c r="D188" s="203" t="s">
        <v>137</v>
      </c>
      <c r="E188" s="204" t="s">
        <v>330</v>
      </c>
      <c r="F188" s="205" t="s">
        <v>331</v>
      </c>
      <c r="G188" s="206" t="s">
        <v>140</v>
      </c>
      <c r="H188" s="207">
        <v>1</v>
      </c>
      <c r="I188" s="208"/>
      <c r="J188" s="209">
        <f>ROUND(I188*H188,2)</f>
        <v>0</v>
      </c>
      <c r="K188" s="205" t="s">
        <v>19</v>
      </c>
      <c r="L188" s="43"/>
      <c r="M188" s="210" t="s">
        <v>19</v>
      </c>
      <c r="N188" s="211" t="s">
        <v>46</v>
      </c>
      <c r="O188" s="83"/>
      <c r="P188" s="212">
        <f>O188*H188</f>
        <v>0</v>
      </c>
      <c r="Q188" s="212">
        <v>0</v>
      </c>
      <c r="R188" s="212">
        <f>Q188*H188</f>
        <v>0</v>
      </c>
      <c r="S188" s="212">
        <v>0</v>
      </c>
      <c r="T188" s="21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14" t="s">
        <v>141</v>
      </c>
      <c r="AT188" s="214" t="s">
        <v>137</v>
      </c>
      <c r="AU188" s="214" t="s">
        <v>85</v>
      </c>
      <c r="AY188" s="16" t="s">
        <v>135</v>
      </c>
      <c r="BE188" s="215">
        <f>IF(N188="základní",J188,0)</f>
        <v>0</v>
      </c>
      <c r="BF188" s="215">
        <f>IF(N188="snížená",J188,0)</f>
        <v>0</v>
      </c>
      <c r="BG188" s="215">
        <f>IF(N188="zákl. přenesená",J188,0)</f>
        <v>0</v>
      </c>
      <c r="BH188" s="215">
        <f>IF(N188="sníž. přenesená",J188,0)</f>
        <v>0</v>
      </c>
      <c r="BI188" s="215">
        <f>IF(N188="nulová",J188,0)</f>
        <v>0</v>
      </c>
      <c r="BJ188" s="16" t="s">
        <v>83</v>
      </c>
      <c r="BK188" s="215">
        <f>ROUND(I188*H188,2)</f>
        <v>0</v>
      </c>
      <c r="BL188" s="16" t="s">
        <v>141</v>
      </c>
      <c r="BM188" s="214" t="s">
        <v>332</v>
      </c>
    </row>
    <row r="189" s="2" customFormat="1">
      <c r="A189" s="37"/>
      <c r="B189" s="38"/>
      <c r="C189" s="39"/>
      <c r="D189" s="216" t="s">
        <v>143</v>
      </c>
      <c r="E189" s="39"/>
      <c r="F189" s="217" t="s">
        <v>331</v>
      </c>
      <c r="G189" s="39"/>
      <c r="H189" s="39"/>
      <c r="I189" s="218"/>
      <c r="J189" s="39"/>
      <c r="K189" s="39"/>
      <c r="L189" s="43"/>
      <c r="M189" s="219"/>
      <c r="N189" s="220"/>
      <c r="O189" s="83"/>
      <c r="P189" s="83"/>
      <c r="Q189" s="83"/>
      <c r="R189" s="83"/>
      <c r="S189" s="83"/>
      <c r="T189" s="84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143</v>
      </c>
      <c r="AU189" s="16" t="s">
        <v>85</v>
      </c>
    </row>
    <row r="190" s="2" customFormat="1" ht="16.5" customHeight="1">
      <c r="A190" s="37"/>
      <c r="B190" s="38"/>
      <c r="C190" s="221" t="s">
        <v>333</v>
      </c>
      <c r="D190" s="221" t="s">
        <v>198</v>
      </c>
      <c r="E190" s="222" t="s">
        <v>334</v>
      </c>
      <c r="F190" s="223" t="s">
        <v>335</v>
      </c>
      <c r="G190" s="224" t="s">
        <v>140</v>
      </c>
      <c r="H190" s="225">
        <v>1</v>
      </c>
      <c r="I190" s="226"/>
      <c r="J190" s="227">
        <f>ROUND(I190*H190,2)</f>
        <v>0</v>
      </c>
      <c r="K190" s="223" t="s">
        <v>19</v>
      </c>
      <c r="L190" s="228"/>
      <c r="M190" s="229" t="s">
        <v>19</v>
      </c>
      <c r="N190" s="230" t="s">
        <v>46</v>
      </c>
      <c r="O190" s="83"/>
      <c r="P190" s="212">
        <f>O190*H190</f>
        <v>0</v>
      </c>
      <c r="Q190" s="212">
        <v>0</v>
      </c>
      <c r="R190" s="212">
        <f>Q190*H190</f>
        <v>0</v>
      </c>
      <c r="S190" s="212">
        <v>0</v>
      </c>
      <c r="T190" s="21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14" t="s">
        <v>168</v>
      </c>
      <c r="AT190" s="214" t="s">
        <v>198</v>
      </c>
      <c r="AU190" s="214" t="s">
        <v>85</v>
      </c>
      <c r="AY190" s="16" t="s">
        <v>135</v>
      </c>
      <c r="BE190" s="215">
        <f>IF(N190="základní",J190,0)</f>
        <v>0</v>
      </c>
      <c r="BF190" s="215">
        <f>IF(N190="snížená",J190,0)</f>
        <v>0</v>
      </c>
      <c r="BG190" s="215">
        <f>IF(N190="zákl. přenesená",J190,0)</f>
        <v>0</v>
      </c>
      <c r="BH190" s="215">
        <f>IF(N190="sníž. přenesená",J190,0)</f>
        <v>0</v>
      </c>
      <c r="BI190" s="215">
        <f>IF(N190="nulová",J190,0)</f>
        <v>0</v>
      </c>
      <c r="BJ190" s="16" t="s">
        <v>83</v>
      </c>
      <c r="BK190" s="215">
        <f>ROUND(I190*H190,2)</f>
        <v>0</v>
      </c>
      <c r="BL190" s="16" t="s">
        <v>141</v>
      </c>
      <c r="BM190" s="214" t="s">
        <v>336</v>
      </c>
    </row>
    <row r="191" s="2" customFormat="1">
      <c r="A191" s="37"/>
      <c r="B191" s="38"/>
      <c r="C191" s="39"/>
      <c r="D191" s="216" t="s">
        <v>143</v>
      </c>
      <c r="E191" s="39"/>
      <c r="F191" s="217" t="s">
        <v>335</v>
      </c>
      <c r="G191" s="39"/>
      <c r="H191" s="39"/>
      <c r="I191" s="218"/>
      <c r="J191" s="39"/>
      <c r="K191" s="39"/>
      <c r="L191" s="43"/>
      <c r="M191" s="219"/>
      <c r="N191" s="220"/>
      <c r="O191" s="83"/>
      <c r="P191" s="83"/>
      <c r="Q191" s="83"/>
      <c r="R191" s="83"/>
      <c r="S191" s="83"/>
      <c r="T191" s="84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143</v>
      </c>
      <c r="AU191" s="16" t="s">
        <v>85</v>
      </c>
    </row>
    <row r="192" s="2" customFormat="1" ht="16.5" customHeight="1">
      <c r="A192" s="37"/>
      <c r="B192" s="38"/>
      <c r="C192" s="221" t="s">
        <v>337</v>
      </c>
      <c r="D192" s="221" t="s">
        <v>198</v>
      </c>
      <c r="E192" s="222" t="s">
        <v>338</v>
      </c>
      <c r="F192" s="223" t="s">
        <v>339</v>
      </c>
      <c r="G192" s="224" t="s">
        <v>140</v>
      </c>
      <c r="H192" s="225">
        <v>1</v>
      </c>
      <c r="I192" s="226"/>
      <c r="J192" s="227">
        <f>ROUND(I192*H192,2)</f>
        <v>0</v>
      </c>
      <c r="K192" s="223" t="s">
        <v>19</v>
      </c>
      <c r="L192" s="228"/>
      <c r="M192" s="229" t="s">
        <v>19</v>
      </c>
      <c r="N192" s="230" t="s">
        <v>46</v>
      </c>
      <c r="O192" s="83"/>
      <c r="P192" s="212">
        <f>O192*H192</f>
        <v>0</v>
      </c>
      <c r="Q192" s="212">
        <v>0.00044000000000000002</v>
      </c>
      <c r="R192" s="212">
        <f>Q192*H192</f>
        <v>0.00044000000000000002</v>
      </c>
      <c r="S192" s="212">
        <v>0</v>
      </c>
      <c r="T192" s="21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14" t="s">
        <v>168</v>
      </c>
      <c r="AT192" s="214" t="s">
        <v>198</v>
      </c>
      <c r="AU192" s="214" t="s">
        <v>85</v>
      </c>
      <c r="AY192" s="16" t="s">
        <v>135</v>
      </c>
      <c r="BE192" s="215">
        <f>IF(N192="základní",J192,0)</f>
        <v>0</v>
      </c>
      <c r="BF192" s="215">
        <f>IF(N192="snížená",J192,0)</f>
        <v>0</v>
      </c>
      <c r="BG192" s="215">
        <f>IF(N192="zákl. přenesená",J192,0)</f>
        <v>0</v>
      </c>
      <c r="BH192" s="215">
        <f>IF(N192="sníž. přenesená",J192,0)</f>
        <v>0</v>
      </c>
      <c r="BI192" s="215">
        <f>IF(N192="nulová",J192,0)</f>
        <v>0</v>
      </c>
      <c r="BJ192" s="16" t="s">
        <v>83</v>
      </c>
      <c r="BK192" s="215">
        <f>ROUND(I192*H192,2)</f>
        <v>0</v>
      </c>
      <c r="BL192" s="16" t="s">
        <v>141</v>
      </c>
      <c r="BM192" s="214" t="s">
        <v>340</v>
      </c>
    </row>
    <row r="193" s="2" customFormat="1">
      <c r="A193" s="37"/>
      <c r="B193" s="38"/>
      <c r="C193" s="39"/>
      <c r="D193" s="216" t="s">
        <v>143</v>
      </c>
      <c r="E193" s="39"/>
      <c r="F193" s="217" t="s">
        <v>339</v>
      </c>
      <c r="G193" s="39"/>
      <c r="H193" s="39"/>
      <c r="I193" s="218"/>
      <c r="J193" s="39"/>
      <c r="K193" s="39"/>
      <c r="L193" s="43"/>
      <c r="M193" s="219"/>
      <c r="N193" s="220"/>
      <c r="O193" s="83"/>
      <c r="P193" s="83"/>
      <c r="Q193" s="83"/>
      <c r="R193" s="83"/>
      <c r="S193" s="83"/>
      <c r="T193" s="84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143</v>
      </c>
      <c r="AU193" s="16" t="s">
        <v>85</v>
      </c>
    </row>
    <row r="194" s="12" customFormat="1" ht="22.8" customHeight="1">
      <c r="A194" s="12"/>
      <c r="B194" s="187"/>
      <c r="C194" s="188"/>
      <c r="D194" s="189" t="s">
        <v>74</v>
      </c>
      <c r="E194" s="201" t="s">
        <v>172</v>
      </c>
      <c r="F194" s="201" t="s">
        <v>341</v>
      </c>
      <c r="G194" s="188"/>
      <c r="H194" s="188"/>
      <c r="I194" s="191"/>
      <c r="J194" s="202">
        <f>BK194</f>
        <v>0</v>
      </c>
      <c r="K194" s="188"/>
      <c r="L194" s="193"/>
      <c r="M194" s="194"/>
      <c r="N194" s="195"/>
      <c r="O194" s="195"/>
      <c r="P194" s="196">
        <f>SUM(P195:P216)</f>
        <v>0</v>
      </c>
      <c r="Q194" s="195"/>
      <c r="R194" s="196">
        <f>SUM(R195:R216)</f>
        <v>9.8575043999999998</v>
      </c>
      <c r="S194" s="195"/>
      <c r="T194" s="197">
        <f>SUM(T195:T216)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98" t="s">
        <v>83</v>
      </c>
      <c r="AT194" s="199" t="s">
        <v>74</v>
      </c>
      <c r="AU194" s="199" t="s">
        <v>83</v>
      </c>
      <c r="AY194" s="198" t="s">
        <v>135</v>
      </c>
      <c r="BK194" s="200">
        <f>SUM(BK195:BK216)</f>
        <v>0</v>
      </c>
    </row>
    <row r="195" s="2" customFormat="1" ht="16.5" customHeight="1">
      <c r="A195" s="37"/>
      <c r="B195" s="38"/>
      <c r="C195" s="203" t="s">
        <v>342</v>
      </c>
      <c r="D195" s="203" t="s">
        <v>137</v>
      </c>
      <c r="E195" s="204" t="s">
        <v>343</v>
      </c>
      <c r="F195" s="205" t="s">
        <v>344</v>
      </c>
      <c r="G195" s="206" t="s">
        <v>140</v>
      </c>
      <c r="H195" s="207">
        <v>2</v>
      </c>
      <c r="I195" s="208"/>
      <c r="J195" s="209">
        <f>ROUND(I195*H195,2)</f>
        <v>0</v>
      </c>
      <c r="K195" s="205" t="s">
        <v>19</v>
      </c>
      <c r="L195" s="43"/>
      <c r="M195" s="210" t="s">
        <v>19</v>
      </c>
      <c r="N195" s="211" t="s">
        <v>46</v>
      </c>
      <c r="O195" s="83"/>
      <c r="P195" s="212">
        <f>O195*H195</f>
        <v>0</v>
      </c>
      <c r="Q195" s="212">
        <v>0</v>
      </c>
      <c r="R195" s="212">
        <f>Q195*H195</f>
        <v>0</v>
      </c>
      <c r="S195" s="212">
        <v>0</v>
      </c>
      <c r="T195" s="213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14" t="s">
        <v>141</v>
      </c>
      <c r="AT195" s="214" t="s">
        <v>137</v>
      </c>
      <c r="AU195" s="214" t="s">
        <v>85</v>
      </c>
      <c r="AY195" s="16" t="s">
        <v>135</v>
      </c>
      <c r="BE195" s="215">
        <f>IF(N195="základní",J195,0)</f>
        <v>0</v>
      </c>
      <c r="BF195" s="215">
        <f>IF(N195="snížená",J195,0)</f>
        <v>0</v>
      </c>
      <c r="BG195" s="215">
        <f>IF(N195="zákl. přenesená",J195,0)</f>
        <v>0</v>
      </c>
      <c r="BH195" s="215">
        <f>IF(N195="sníž. přenesená",J195,0)</f>
        <v>0</v>
      </c>
      <c r="BI195" s="215">
        <f>IF(N195="nulová",J195,0)</f>
        <v>0</v>
      </c>
      <c r="BJ195" s="16" t="s">
        <v>83</v>
      </c>
      <c r="BK195" s="215">
        <f>ROUND(I195*H195,2)</f>
        <v>0</v>
      </c>
      <c r="BL195" s="16" t="s">
        <v>141</v>
      </c>
      <c r="BM195" s="214" t="s">
        <v>345</v>
      </c>
    </row>
    <row r="196" s="2" customFormat="1">
      <c r="A196" s="37"/>
      <c r="B196" s="38"/>
      <c r="C196" s="39"/>
      <c r="D196" s="216" t="s">
        <v>143</v>
      </c>
      <c r="E196" s="39"/>
      <c r="F196" s="217" t="s">
        <v>344</v>
      </c>
      <c r="G196" s="39"/>
      <c r="H196" s="39"/>
      <c r="I196" s="218"/>
      <c r="J196" s="39"/>
      <c r="K196" s="39"/>
      <c r="L196" s="43"/>
      <c r="M196" s="219"/>
      <c r="N196" s="220"/>
      <c r="O196" s="83"/>
      <c r="P196" s="83"/>
      <c r="Q196" s="83"/>
      <c r="R196" s="83"/>
      <c r="S196" s="83"/>
      <c r="T196" s="84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143</v>
      </c>
      <c r="AU196" s="16" t="s">
        <v>85</v>
      </c>
    </row>
    <row r="197" s="2" customFormat="1" ht="16.5" customHeight="1">
      <c r="A197" s="37"/>
      <c r="B197" s="38"/>
      <c r="C197" s="203" t="s">
        <v>346</v>
      </c>
      <c r="D197" s="203" t="s">
        <v>137</v>
      </c>
      <c r="E197" s="204" t="s">
        <v>347</v>
      </c>
      <c r="F197" s="205" t="s">
        <v>348</v>
      </c>
      <c r="G197" s="206" t="s">
        <v>162</v>
      </c>
      <c r="H197" s="207">
        <v>82</v>
      </c>
      <c r="I197" s="208"/>
      <c r="J197" s="209">
        <f>ROUND(I197*H197,2)</f>
        <v>0</v>
      </c>
      <c r="K197" s="205" t="s">
        <v>19</v>
      </c>
      <c r="L197" s="43"/>
      <c r="M197" s="210" t="s">
        <v>19</v>
      </c>
      <c r="N197" s="211" t="s">
        <v>46</v>
      </c>
      <c r="O197" s="83"/>
      <c r="P197" s="212">
        <f>O197*H197</f>
        <v>0</v>
      </c>
      <c r="Q197" s="212">
        <v>0</v>
      </c>
      <c r="R197" s="212">
        <f>Q197*H197</f>
        <v>0</v>
      </c>
      <c r="S197" s="212">
        <v>0</v>
      </c>
      <c r="T197" s="213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14" t="s">
        <v>141</v>
      </c>
      <c r="AT197" s="214" t="s">
        <v>137</v>
      </c>
      <c r="AU197" s="214" t="s">
        <v>85</v>
      </c>
      <c r="AY197" s="16" t="s">
        <v>135</v>
      </c>
      <c r="BE197" s="215">
        <f>IF(N197="základní",J197,0)</f>
        <v>0</v>
      </c>
      <c r="BF197" s="215">
        <f>IF(N197="snížená",J197,0)</f>
        <v>0</v>
      </c>
      <c r="BG197" s="215">
        <f>IF(N197="zákl. přenesená",J197,0)</f>
        <v>0</v>
      </c>
      <c r="BH197" s="215">
        <f>IF(N197="sníž. přenesená",J197,0)</f>
        <v>0</v>
      </c>
      <c r="BI197" s="215">
        <f>IF(N197="nulová",J197,0)</f>
        <v>0</v>
      </c>
      <c r="BJ197" s="16" t="s">
        <v>83</v>
      </c>
      <c r="BK197" s="215">
        <f>ROUND(I197*H197,2)</f>
        <v>0</v>
      </c>
      <c r="BL197" s="16" t="s">
        <v>141</v>
      </c>
      <c r="BM197" s="214" t="s">
        <v>349</v>
      </c>
    </row>
    <row r="198" s="2" customFormat="1">
      <c r="A198" s="37"/>
      <c r="B198" s="38"/>
      <c r="C198" s="39"/>
      <c r="D198" s="216" t="s">
        <v>143</v>
      </c>
      <c r="E198" s="39"/>
      <c r="F198" s="217" t="s">
        <v>348</v>
      </c>
      <c r="G198" s="39"/>
      <c r="H198" s="39"/>
      <c r="I198" s="218"/>
      <c r="J198" s="39"/>
      <c r="K198" s="39"/>
      <c r="L198" s="43"/>
      <c r="M198" s="219"/>
      <c r="N198" s="220"/>
      <c r="O198" s="83"/>
      <c r="P198" s="83"/>
      <c r="Q198" s="83"/>
      <c r="R198" s="83"/>
      <c r="S198" s="83"/>
      <c r="T198" s="84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6" t="s">
        <v>143</v>
      </c>
      <c r="AU198" s="16" t="s">
        <v>85</v>
      </c>
    </row>
    <row r="199" s="2" customFormat="1" ht="16.5" customHeight="1">
      <c r="A199" s="37"/>
      <c r="B199" s="38"/>
      <c r="C199" s="221" t="s">
        <v>350</v>
      </c>
      <c r="D199" s="221" t="s">
        <v>198</v>
      </c>
      <c r="E199" s="222" t="s">
        <v>351</v>
      </c>
      <c r="F199" s="223" t="s">
        <v>352</v>
      </c>
      <c r="G199" s="224" t="s">
        <v>162</v>
      </c>
      <c r="H199" s="225">
        <v>14.279999999999999</v>
      </c>
      <c r="I199" s="226"/>
      <c r="J199" s="227">
        <f>ROUND(I199*H199,2)</f>
        <v>0</v>
      </c>
      <c r="K199" s="223" t="s">
        <v>19</v>
      </c>
      <c r="L199" s="228"/>
      <c r="M199" s="229" t="s">
        <v>19</v>
      </c>
      <c r="N199" s="230" t="s">
        <v>46</v>
      </c>
      <c r="O199" s="83"/>
      <c r="P199" s="212">
        <f>O199*H199</f>
        <v>0</v>
      </c>
      <c r="Q199" s="212">
        <v>0.048300000000000003</v>
      </c>
      <c r="R199" s="212">
        <f>Q199*H199</f>
        <v>0.689724</v>
      </c>
      <c r="S199" s="212">
        <v>0</v>
      </c>
      <c r="T199" s="213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14" t="s">
        <v>168</v>
      </c>
      <c r="AT199" s="214" t="s">
        <v>198</v>
      </c>
      <c r="AU199" s="214" t="s">
        <v>85</v>
      </c>
      <c r="AY199" s="16" t="s">
        <v>135</v>
      </c>
      <c r="BE199" s="215">
        <f>IF(N199="základní",J199,0)</f>
        <v>0</v>
      </c>
      <c r="BF199" s="215">
        <f>IF(N199="snížená",J199,0)</f>
        <v>0</v>
      </c>
      <c r="BG199" s="215">
        <f>IF(N199="zákl. přenesená",J199,0)</f>
        <v>0</v>
      </c>
      <c r="BH199" s="215">
        <f>IF(N199="sníž. přenesená",J199,0)</f>
        <v>0</v>
      </c>
      <c r="BI199" s="215">
        <f>IF(N199="nulová",J199,0)</f>
        <v>0</v>
      </c>
      <c r="BJ199" s="16" t="s">
        <v>83</v>
      </c>
      <c r="BK199" s="215">
        <f>ROUND(I199*H199,2)</f>
        <v>0</v>
      </c>
      <c r="BL199" s="16" t="s">
        <v>141</v>
      </c>
      <c r="BM199" s="214" t="s">
        <v>353</v>
      </c>
    </row>
    <row r="200" s="2" customFormat="1">
      <c r="A200" s="37"/>
      <c r="B200" s="38"/>
      <c r="C200" s="39"/>
      <c r="D200" s="216" t="s">
        <v>143</v>
      </c>
      <c r="E200" s="39"/>
      <c r="F200" s="217" t="s">
        <v>352</v>
      </c>
      <c r="G200" s="39"/>
      <c r="H200" s="39"/>
      <c r="I200" s="218"/>
      <c r="J200" s="39"/>
      <c r="K200" s="39"/>
      <c r="L200" s="43"/>
      <c r="M200" s="219"/>
      <c r="N200" s="220"/>
      <c r="O200" s="83"/>
      <c r="P200" s="83"/>
      <c r="Q200" s="83"/>
      <c r="R200" s="83"/>
      <c r="S200" s="83"/>
      <c r="T200" s="84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143</v>
      </c>
      <c r="AU200" s="16" t="s">
        <v>85</v>
      </c>
    </row>
    <row r="201" s="2" customFormat="1" ht="16.5" customHeight="1">
      <c r="A201" s="37"/>
      <c r="B201" s="38"/>
      <c r="C201" s="221" t="s">
        <v>354</v>
      </c>
      <c r="D201" s="221" t="s">
        <v>198</v>
      </c>
      <c r="E201" s="222" t="s">
        <v>355</v>
      </c>
      <c r="F201" s="223" t="s">
        <v>356</v>
      </c>
      <c r="G201" s="224" t="s">
        <v>162</v>
      </c>
      <c r="H201" s="225">
        <v>6.1200000000000001</v>
      </c>
      <c r="I201" s="226"/>
      <c r="J201" s="227">
        <f>ROUND(I201*H201,2)</f>
        <v>0</v>
      </c>
      <c r="K201" s="223" t="s">
        <v>19</v>
      </c>
      <c r="L201" s="228"/>
      <c r="M201" s="229" t="s">
        <v>19</v>
      </c>
      <c r="N201" s="230" t="s">
        <v>46</v>
      </c>
      <c r="O201" s="83"/>
      <c r="P201" s="212">
        <f>O201*H201</f>
        <v>0</v>
      </c>
      <c r="Q201" s="212">
        <v>0.065670000000000006</v>
      </c>
      <c r="R201" s="212">
        <f>Q201*H201</f>
        <v>0.40190040000000005</v>
      </c>
      <c r="S201" s="212">
        <v>0</v>
      </c>
      <c r="T201" s="213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14" t="s">
        <v>168</v>
      </c>
      <c r="AT201" s="214" t="s">
        <v>198</v>
      </c>
      <c r="AU201" s="214" t="s">
        <v>85</v>
      </c>
      <c r="AY201" s="16" t="s">
        <v>135</v>
      </c>
      <c r="BE201" s="215">
        <f>IF(N201="základní",J201,0)</f>
        <v>0</v>
      </c>
      <c r="BF201" s="215">
        <f>IF(N201="snížená",J201,0)</f>
        <v>0</v>
      </c>
      <c r="BG201" s="215">
        <f>IF(N201="zákl. přenesená",J201,0)</f>
        <v>0</v>
      </c>
      <c r="BH201" s="215">
        <f>IF(N201="sníž. přenesená",J201,0)</f>
        <v>0</v>
      </c>
      <c r="BI201" s="215">
        <f>IF(N201="nulová",J201,0)</f>
        <v>0</v>
      </c>
      <c r="BJ201" s="16" t="s">
        <v>83</v>
      </c>
      <c r="BK201" s="215">
        <f>ROUND(I201*H201,2)</f>
        <v>0</v>
      </c>
      <c r="BL201" s="16" t="s">
        <v>141</v>
      </c>
      <c r="BM201" s="214" t="s">
        <v>357</v>
      </c>
    </row>
    <row r="202" s="2" customFormat="1">
      <c r="A202" s="37"/>
      <c r="B202" s="38"/>
      <c r="C202" s="39"/>
      <c r="D202" s="216" t="s">
        <v>143</v>
      </c>
      <c r="E202" s="39"/>
      <c r="F202" s="217" t="s">
        <v>356</v>
      </c>
      <c r="G202" s="39"/>
      <c r="H202" s="39"/>
      <c r="I202" s="218"/>
      <c r="J202" s="39"/>
      <c r="K202" s="39"/>
      <c r="L202" s="43"/>
      <c r="M202" s="219"/>
      <c r="N202" s="220"/>
      <c r="O202" s="83"/>
      <c r="P202" s="83"/>
      <c r="Q202" s="83"/>
      <c r="R202" s="83"/>
      <c r="S202" s="83"/>
      <c r="T202" s="84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143</v>
      </c>
      <c r="AU202" s="16" t="s">
        <v>85</v>
      </c>
    </row>
    <row r="203" s="2" customFormat="1" ht="16.5" customHeight="1">
      <c r="A203" s="37"/>
      <c r="B203" s="38"/>
      <c r="C203" s="221" t="s">
        <v>358</v>
      </c>
      <c r="D203" s="221" t="s">
        <v>198</v>
      </c>
      <c r="E203" s="222" t="s">
        <v>359</v>
      </c>
      <c r="F203" s="223" t="s">
        <v>360</v>
      </c>
      <c r="G203" s="224" t="s">
        <v>162</v>
      </c>
      <c r="H203" s="225">
        <v>63.240000000000002</v>
      </c>
      <c r="I203" s="226"/>
      <c r="J203" s="227">
        <f>ROUND(I203*H203,2)</f>
        <v>0</v>
      </c>
      <c r="K203" s="223" t="s">
        <v>19</v>
      </c>
      <c r="L203" s="228"/>
      <c r="M203" s="229" t="s">
        <v>19</v>
      </c>
      <c r="N203" s="230" t="s">
        <v>46</v>
      </c>
      <c r="O203" s="83"/>
      <c r="P203" s="212">
        <f>O203*H203</f>
        <v>0</v>
      </c>
      <c r="Q203" s="212">
        <v>0.080000000000000002</v>
      </c>
      <c r="R203" s="212">
        <f>Q203*H203</f>
        <v>5.0592000000000006</v>
      </c>
      <c r="S203" s="212">
        <v>0</v>
      </c>
      <c r="T203" s="21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14" t="s">
        <v>168</v>
      </c>
      <c r="AT203" s="214" t="s">
        <v>198</v>
      </c>
      <c r="AU203" s="214" t="s">
        <v>85</v>
      </c>
      <c r="AY203" s="16" t="s">
        <v>135</v>
      </c>
      <c r="BE203" s="215">
        <f>IF(N203="základní",J203,0)</f>
        <v>0</v>
      </c>
      <c r="BF203" s="215">
        <f>IF(N203="snížená",J203,0)</f>
        <v>0</v>
      </c>
      <c r="BG203" s="215">
        <f>IF(N203="zákl. přenesená",J203,0)</f>
        <v>0</v>
      </c>
      <c r="BH203" s="215">
        <f>IF(N203="sníž. přenesená",J203,0)</f>
        <v>0</v>
      </c>
      <c r="BI203" s="215">
        <f>IF(N203="nulová",J203,0)</f>
        <v>0</v>
      </c>
      <c r="BJ203" s="16" t="s">
        <v>83</v>
      </c>
      <c r="BK203" s="215">
        <f>ROUND(I203*H203,2)</f>
        <v>0</v>
      </c>
      <c r="BL203" s="16" t="s">
        <v>141</v>
      </c>
      <c r="BM203" s="214" t="s">
        <v>361</v>
      </c>
    </row>
    <row r="204" s="2" customFormat="1">
      <c r="A204" s="37"/>
      <c r="B204" s="38"/>
      <c r="C204" s="39"/>
      <c r="D204" s="216" t="s">
        <v>143</v>
      </c>
      <c r="E204" s="39"/>
      <c r="F204" s="217" t="s">
        <v>360</v>
      </c>
      <c r="G204" s="39"/>
      <c r="H204" s="39"/>
      <c r="I204" s="218"/>
      <c r="J204" s="39"/>
      <c r="K204" s="39"/>
      <c r="L204" s="43"/>
      <c r="M204" s="219"/>
      <c r="N204" s="220"/>
      <c r="O204" s="83"/>
      <c r="P204" s="83"/>
      <c r="Q204" s="83"/>
      <c r="R204" s="83"/>
      <c r="S204" s="83"/>
      <c r="T204" s="84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143</v>
      </c>
      <c r="AU204" s="16" t="s">
        <v>85</v>
      </c>
    </row>
    <row r="205" s="2" customFormat="1" ht="16.5" customHeight="1">
      <c r="A205" s="37"/>
      <c r="B205" s="38"/>
      <c r="C205" s="203" t="s">
        <v>362</v>
      </c>
      <c r="D205" s="203" t="s">
        <v>137</v>
      </c>
      <c r="E205" s="204" t="s">
        <v>363</v>
      </c>
      <c r="F205" s="205" t="s">
        <v>364</v>
      </c>
      <c r="G205" s="206" t="s">
        <v>162</v>
      </c>
      <c r="H205" s="207">
        <v>79</v>
      </c>
      <c r="I205" s="208"/>
      <c r="J205" s="209">
        <f>ROUND(I205*H205,2)</f>
        <v>0</v>
      </c>
      <c r="K205" s="205" t="s">
        <v>19</v>
      </c>
      <c r="L205" s="43"/>
      <c r="M205" s="210" t="s">
        <v>19</v>
      </c>
      <c r="N205" s="211" t="s">
        <v>46</v>
      </c>
      <c r="O205" s="83"/>
      <c r="P205" s="212">
        <f>O205*H205</f>
        <v>0</v>
      </c>
      <c r="Q205" s="212">
        <v>0</v>
      </c>
      <c r="R205" s="212">
        <f>Q205*H205</f>
        <v>0</v>
      </c>
      <c r="S205" s="212">
        <v>0</v>
      </c>
      <c r="T205" s="213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14" t="s">
        <v>141</v>
      </c>
      <c r="AT205" s="214" t="s">
        <v>137</v>
      </c>
      <c r="AU205" s="214" t="s">
        <v>85</v>
      </c>
      <c r="AY205" s="16" t="s">
        <v>135</v>
      </c>
      <c r="BE205" s="215">
        <f>IF(N205="základní",J205,0)</f>
        <v>0</v>
      </c>
      <c r="BF205" s="215">
        <f>IF(N205="snížená",J205,0)</f>
        <v>0</v>
      </c>
      <c r="BG205" s="215">
        <f>IF(N205="zákl. přenesená",J205,0)</f>
        <v>0</v>
      </c>
      <c r="BH205" s="215">
        <f>IF(N205="sníž. přenesená",J205,0)</f>
        <v>0</v>
      </c>
      <c r="BI205" s="215">
        <f>IF(N205="nulová",J205,0)</f>
        <v>0</v>
      </c>
      <c r="BJ205" s="16" t="s">
        <v>83</v>
      </c>
      <c r="BK205" s="215">
        <f>ROUND(I205*H205,2)</f>
        <v>0</v>
      </c>
      <c r="BL205" s="16" t="s">
        <v>141</v>
      </c>
      <c r="BM205" s="214" t="s">
        <v>365</v>
      </c>
    </row>
    <row r="206" s="2" customFormat="1">
      <c r="A206" s="37"/>
      <c r="B206" s="38"/>
      <c r="C206" s="39"/>
      <c r="D206" s="216" t="s">
        <v>143</v>
      </c>
      <c r="E206" s="39"/>
      <c r="F206" s="217" t="s">
        <v>364</v>
      </c>
      <c r="G206" s="39"/>
      <c r="H206" s="39"/>
      <c r="I206" s="218"/>
      <c r="J206" s="39"/>
      <c r="K206" s="39"/>
      <c r="L206" s="43"/>
      <c r="M206" s="219"/>
      <c r="N206" s="220"/>
      <c r="O206" s="83"/>
      <c r="P206" s="83"/>
      <c r="Q206" s="83"/>
      <c r="R206" s="83"/>
      <c r="S206" s="83"/>
      <c r="T206" s="84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6" t="s">
        <v>143</v>
      </c>
      <c r="AU206" s="16" t="s">
        <v>85</v>
      </c>
    </row>
    <row r="207" s="2" customFormat="1" ht="16.5" customHeight="1">
      <c r="A207" s="37"/>
      <c r="B207" s="38"/>
      <c r="C207" s="221" t="s">
        <v>366</v>
      </c>
      <c r="D207" s="221" t="s">
        <v>198</v>
      </c>
      <c r="E207" s="222" t="s">
        <v>367</v>
      </c>
      <c r="F207" s="223" t="s">
        <v>368</v>
      </c>
      <c r="G207" s="224" t="s">
        <v>162</v>
      </c>
      <c r="H207" s="225">
        <v>80.579999999999998</v>
      </c>
      <c r="I207" s="226"/>
      <c r="J207" s="227">
        <f>ROUND(I207*H207,2)</f>
        <v>0</v>
      </c>
      <c r="K207" s="223" t="s">
        <v>19</v>
      </c>
      <c r="L207" s="228"/>
      <c r="M207" s="229" t="s">
        <v>19</v>
      </c>
      <c r="N207" s="230" t="s">
        <v>46</v>
      </c>
      <c r="O207" s="83"/>
      <c r="P207" s="212">
        <f>O207*H207</f>
        <v>0</v>
      </c>
      <c r="Q207" s="212">
        <v>0.045999999999999999</v>
      </c>
      <c r="R207" s="212">
        <f>Q207*H207</f>
        <v>3.70668</v>
      </c>
      <c r="S207" s="212">
        <v>0</v>
      </c>
      <c r="T207" s="213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14" t="s">
        <v>168</v>
      </c>
      <c r="AT207" s="214" t="s">
        <v>198</v>
      </c>
      <c r="AU207" s="214" t="s">
        <v>85</v>
      </c>
      <c r="AY207" s="16" t="s">
        <v>135</v>
      </c>
      <c r="BE207" s="215">
        <f>IF(N207="základní",J207,0)</f>
        <v>0</v>
      </c>
      <c r="BF207" s="215">
        <f>IF(N207="snížená",J207,0)</f>
        <v>0</v>
      </c>
      <c r="BG207" s="215">
        <f>IF(N207="zákl. přenesená",J207,0)</f>
        <v>0</v>
      </c>
      <c r="BH207" s="215">
        <f>IF(N207="sníž. přenesená",J207,0)</f>
        <v>0</v>
      </c>
      <c r="BI207" s="215">
        <f>IF(N207="nulová",J207,0)</f>
        <v>0</v>
      </c>
      <c r="BJ207" s="16" t="s">
        <v>83</v>
      </c>
      <c r="BK207" s="215">
        <f>ROUND(I207*H207,2)</f>
        <v>0</v>
      </c>
      <c r="BL207" s="16" t="s">
        <v>141</v>
      </c>
      <c r="BM207" s="214" t="s">
        <v>369</v>
      </c>
    </row>
    <row r="208" s="2" customFormat="1">
      <c r="A208" s="37"/>
      <c r="B208" s="38"/>
      <c r="C208" s="39"/>
      <c r="D208" s="216" t="s">
        <v>143</v>
      </c>
      <c r="E208" s="39"/>
      <c r="F208" s="217" t="s">
        <v>368</v>
      </c>
      <c r="G208" s="39"/>
      <c r="H208" s="39"/>
      <c r="I208" s="218"/>
      <c r="J208" s="39"/>
      <c r="K208" s="39"/>
      <c r="L208" s="43"/>
      <c r="M208" s="219"/>
      <c r="N208" s="220"/>
      <c r="O208" s="83"/>
      <c r="P208" s="83"/>
      <c r="Q208" s="83"/>
      <c r="R208" s="83"/>
      <c r="S208" s="83"/>
      <c r="T208" s="84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143</v>
      </c>
      <c r="AU208" s="16" t="s">
        <v>85</v>
      </c>
    </row>
    <row r="209" s="2" customFormat="1" ht="16.5" customHeight="1">
      <c r="A209" s="37"/>
      <c r="B209" s="38"/>
      <c r="C209" s="203" t="s">
        <v>370</v>
      </c>
      <c r="D209" s="203" t="s">
        <v>137</v>
      </c>
      <c r="E209" s="204" t="s">
        <v>371</v>
      </c>
      <c r="F209" s="205" t="s">
        <v>372</v>
      </c>
      <c r="G209" s="206" t="s">
        <v>162</v>
      </c>
      <c r="H209" s="207">
        <v>102</v>
      </c>
      <c r="I209" s="208"/>
      <c r="J209" s="209">
        <f>ROUND(I209*H209,2)</f>
        <v>0</v>
      </c>
      <c r="K209" s="205" t="s">
        <v>19</v>
      </c>
      <c r="L209" s="43"/>
      <c r="M209" s="210" t="s">
        <v>19</v>
      </c>
      <c r="N209" s="211" t="s">
        <v>46</v>
      </c>
      <c r="O209" s="83"/>
      <c r="P209" s="212">
        <f>O209*H209</f>
        <v>0</v>
      </c>
      <c r="Q209" s="212">
        <v>0</v>
      </c>
      <c r="R209" s="212">
        <f>Q209*H209</f>
        <v>0</v>
      </c>
      <c r="S209" s="212">
        <v>0</v>
      </c>
      <c r="T209" s="213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14" t="s">
        <v>141</v>
      </c>
      <c r="AT209" s="214" t="s">
        <v>137</v>
      </c>
      <c r="AU209" s="214" t="s">
        <v>85</v>
      </c>
      <c r="AY209" s="16" t="s">
        <v>135</v>
      </c>
      <c r="BE209" s="215">
        <f>IF(N209="základní",J209,0)</f>
        <v>0</v>
      </c>
      <c r="BF209" s="215">
        <f>IF(N209="snížená",J209,0)</f>
        <v>0</v>
      </c>
      <c r="BG209" s="215">
        <f>IF(N209="zákl. přenesená",J209,0)</f>
        <v>0</v>
      </c>
      <c r="BH209" s="215">
        <f>IF(N209="sníž. přenesená",J209,0)</f>
        <v>0</v>
      </c>
      <c r="BI209" s="215">
        <f>IF(N209="nulová",J209,0)</f>
        <v>0</v>
      </c>
      <c r="BJ209" s="16" t="s">
        <v>83</v>
      </c>
      <c r="BK209" s="215">
        <f>ROUND(I209*H209,2)</f>
        <v>0</v>
      </c>
      <c r="BL209" s="16" t="s">
        <v>141</v>
      </c>
      <c r="BM209" s="214" t="s">
        <v>373</v>
      </c>
    </row>
    <row r="210" s="2" customFormat="1">
      <c r="A210" s="37"/>
      <c r="B210" s="38"/>
      <c r="C210" s="39"/>
      <c r="D210" s="216" t="s">
        <v>143</v>
      </c>
      <c r="E210" s="39"/>
      <c r="F210" s="217" t="s">
        <v>372</v>
      </c>
      <c r="G210" s="39"/>
      <c r="H210" s="39"/>
      <c r="I210" s="218"/>
      <c r="J210" s="39"/>
      <c r="K210" s="39"/>
      <c r="L210" s="43"/>
      <c r="M210" s="219"/>
      <c r="N210" s="220"/>
      <c r="O210" s="83"/>
      <c r="P210" s="83"/>
      <c r="Q210" s="83"/>
      <c r="R210" s="83"/>
      <c r="S210" s="83"/>
      <c r="T210" s="84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143</v>
      </c>
      <c r="AU210" s="16" t="s">
        <v>85</v>
      </c>
    </row>
    <row r="211" s="2" customFormat="1" ht="16.5" customHeight="1">
      <c r="A211" s="37"/>
      <c r="B211" s="38"/>
      <c r="C211" s="203" t="s">
        <v>374</v>
      </c>
      <c r="D211" s="203" t="s">
        <v>137</v>
      </c>
      <c r="E211" s="204" t="s">
        <v>375</v>
      </c>
      <c r="F211" s="205" t="s">
        <v>376</v>
      </c>
      <c r="G211" s="206" t="s">
        <v>162</v>
      </c>
      <c r="H211" s="207">
        <v>102</v>
      </c>
      <c r="I211" s="208"/>
      <c r="J211" s="209">
        <f>ROUND(I211*H211,2)</f>
        <v>0</v>
      </c>
      <c r="K211" s="205" t="s">
        <v>19</v>
      </c>
      <c r="L211" s="43"/>
      <c r="M211" s="210" t="s">
        <v>19</v>
      </c>
      <c r="N211" s="211" t="s">
        <v>46</v>
      </c>
      <c r="O211" s="83"/>
      <c r="P211" s="212">
        <f>O211*H211</f>
        <v>0</v>
      </c>
      <c r="Q211" s="212">
        <v>0</v>
      </c>
      <c r="R211" s="212">
        <f>Q211*H211</f>
        <v>0</v>
      </c>
      <c r="S211" s="212">
        <v>0</v>
      </c>
      <c r="T211" s="213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14" t="s">
        <v>141</v>
      </c>
      <c r="AT211" s="214" t="s">
        <v>137</v>
      </c>
      <c r="AU211" s="214" t="s">
        <v>85</v>
      </c>
      <c r="AY211" s="16" t="s">
        <v>135</v>
      </c>
      <c r="BE211" s="215">
        <f>IF(N211="základní",J211,0)</f>
        <v>0</v>
      </c>
      <c r="BF211" s="215">
        <f>IF(N211="snížená",J211,0)</f>
        <v>0</v>
      </c>
      <c r="BG211" s="215">
        <f>IF(N211="zákl. přenesená",J211,0)</f>
        <v>0</v>
      </c>
      <c r="BH211" s="215">
        <f>IF(N211="sníž. přenesená",J211,0)</f>
        <v>0</v>
      </c>
      <c r="BI211" s="215">
        <f>IF(N211="nulová",J211,0)</f>
        <v>0</v>
      </c>
      <c r="BJ211" s="16" t="s">
        <v>83</v>
      </c>
      <c r="BK211" s="215">
        <f>ROUND(I211*H211,2)</f>
        <v>0</v>
      </c>
      <c r="BL211" s="16" t="s">
        <v>141</v>
      </c>
      <c r="BM211" s="214" t="s">
        <v>377</v>
      </c>
    </row>
    <row r="212" s="2" customFormat="1">
      <c r="A212" s="37"/>
      <c r="B212" s="38"/>
      <c r="C212" s="39"/>
      <c r="D212" s="216" t="s">
        <v>143</v>
      </c>
      <c r="E212" s="39"/>
      <c r="F212" s="217" t="s">
        <v>376</v>
      </c>
      <c r="G212" s="39"/>
      <c r="H212" s="39"/>
      <c r="I212" s="218"/>
      <c r="J212" s="39"/>
      <c r="K212" s="39"/>
      <c r="L212" s="43"/>
      <c r="M212" s="219"/>
      <c r="N212" s="220"/>
      <c r="O212" s="83"/>
      <c r="P212" s="83"/>
      <c r="Q212" s="83"/>
      <c r="R212" s="83"/>
      <c r="S212" s="83"/>
      <c r="T212" s="84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143</v>
      </c>
      <c r="AU212" s="16" t="s">
        <v>85</v>
      </c>
    </row>
    <row r="213" s="2" customFormat="1" ht="16.5" customHeight="1">
      <c r="A213" s="37"/>
      <c r="B213" s="38"/>
      <c r="C213" s="203" t="s">
        <v>378</v>
      </c>
      <c r="D213" s="203" t="s">
        <v>137</v>
      </c>
      <c r="E213" s="204" t="s">
        <v>379</v>
      </c>
      <c r="F213" s="205" t="s">
        <v>380</v>
      </c>
      <c r="G213" s="206" t="s">
        <v>162</v>
      </c>
      <c r="H213" s="207">
        <v>26</v>
      </c>
      <c r="I213" s="208"/>
      <c r="J213" s="209">
        <f>ROUND(I213*H213,2)</f>
        <v>0</v>
      </c>
      <c r="K213" s="205" t="s">
        <v>19</v>
      </c>
      <c r="L213" s="43"/>
      <c r="M213" s="210" t="s">
        <v>19</v>
      </c>
      <c r="N213" s="211" t="s">
        <v>46</v>
      </c>
      <c r="O213" s="83"/>
      <c r="P213" s="212">
        <f>O213*H213</f>
        <v>0</v>
      </c>
      <c r="Q213" s="212">
        <v>0</v>
      </c>
      <c r="R213" s="212">
        <f>Q213*H213</f>
        <v>0</v>
      </c>
      <c r="S213" s="212">
        <v>0</v>
      </c>
      <c r="T213" s="213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14" t="s">
        <v>141</v>
      </c>
      <c r="AT213" s="214" t="s">
        <v>137</v>
      </c>
      <c r="AU213" s="214" t="s">
        <v>85</v>
      </c>
      <c r="AY213" s="16" t="s">
        <v>135</v>
      </c>
      <c r="BE213" s="215">
        <f>IF(N213="základní",J213,0)</f>
        <v>0</v>
      </c>
      <c r="BF213" s="215">
        <f>IF(N213="snížená",J213,0)</f>
        <v>0</v>
      </c>
      <c r="BG213" s="215">
        <f>IF(N213="zákl. přenesená",J213,0)</f>
        <v>0</v>
      </c>
      <c r="BH213" s="215">
        <f>IF(N213="sníž. přenesená",J213,0)</f>
        <v>0</v>
      </c>
      <c r="BI213" s="215">
        <f>IF(N213="nulová",J213,0)</f>
        <v>0</v>
      </c>
      <c r="BJ213" s="16" t="s">
        <v>83</v>
      </c>
      <c r="BK213" s="215">
        <f>ROUND(I213*H213,2)</f>
        <v>0</v>
      </c>
      <c r="BL213" s="16" t="s">
        <v>141</v>
      </c>
      <c r="BM213" s="214" t="s">
        <v>381</v>
      </c>
    </row>
    <row r="214" s="2" customFormat="1">
      <c r="A214" s="37"/>
      <c r="B214" s="38"/>
      <c r="C214" s="39"/>
      <c r="D214" s="216" t="s">
        <v>143</v>
      </c>
      <c r="E214" s="39"/>
      <c r="F214" s="217" t="s">
        <v>380</v>
      </c>
      <c r="G214" s="39"/>
      <c r="H214" s="39"/>
      <c r="I214" s="218"/>
      <c r="J214" s="39"/>
      <c r="K214" s="39"/>
      <c r="L214" s="43"/>
      <c r="M214" s="219"/>
      <c r="N214" s="220"/>
      <c r="O214" s="83"/>
      <c r="P214" s="83"/>
      <c r="Q214" s="83"/>
      <c r="R214" s="83"/>
      <c r="S214" s="83"/>
      <c r="T214" s="84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143</v>
      </c>
      <c r="AU214" s="16" t="s">
        <v>85</v>
      </c>
    </row>
    <row r="215" s="2" customFormat="1" ht="16.5" customHeight="1">
      <c r="A215" s="37"/>
      <c r="B215" s="38"/>
      <c r="C215" s="203" t="s">
        <v>382</v>
      </c>
      <c r="D215" s="203" t="s">
        <v>137</v>
      </c>
      <c r="E215" s="204" t="s">
        <v>383</v>
      </c>
      <c r="F215" s="205" t="s">
        <v>384</v>
      </c>
      <c r="G215" s="206" t="s">
        <v>175</v>
      </c>
      <c r="H215" s="207">
        <v>3.2999999999999998</v>
      </c>
      <c r="I215" s="208"/>
      <c r="J215" s="209">
        <f>ROUND(I215*H215,2)</f>
        <v>0</v>
      </c>
      <c r="K215" s="205" t="s">
        <v>19</v>
      </c>
      <c r="L215" s="43"/>
      <c r="M215" s="210" t="s">
        <v>19</v>
      </c>
      <c r="N215" s="211" t="s">
        <v>46</v>
      </c>
      <c r="O215" s="83"/>
      <c r="P215" s="212">
        <f>O215*H215</f>
        <v>0</v>
      </c>
      <c r="Q215" s="212">
        <v>0</v>
      </c>
      <c r="R215" s="212">
        <f>Q215*H215</f>
        <v>0</v>
      </c>
      <c r="S215" s="212">
        <v>0</v>
      </c>
      <c r="T215" s="213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14" t="s">
        <v>141</v>
      </c>
      <c r="AT215" s="214" t="s">
        <v>137</v>
      </c>
      <c r="AU215" s="214" t="s">
        <v>85</v>
      </c>
      <c r="AY215" s="16" t="s">
        <v>135</v>
      </c>
      <c r="BE215" s="215">
        <f>IF(N215="základní",J215,0)</f>
        <v>0</v>
      </c>
      <c r="BF215" s="215">
        <f>IF(N215="snížená",J215,0)</f>
        <v>0</v>
      </c>
      <c r="BG215" s="215">
        <f>IF(N215="zákl. přenesená",J215,0)</f>
        <v>0</v>
      </c>
      <c r="BH215" s="215">
        <f>IF(N215="sníž. přenesená",J215,0)</f>
        <v>0</v>
      </c>
      <c r="BI215" s="215">
        <f>IF(N215="nulová",J215,0)</f>
        <v>0</v>
      </c>
      <c r="BJ215" s="16" t="s">
        <v>83</v>
      </c>
      <c r="BK215" s="215">
        <f>ROUND(I215*H215,2)</f>
        <v>0</v>
      </c>
      <c r="BL215" s="16" t="s">
        <v>141</v>
      </c>
      <c r="BM215" s="214" t="s">
        <v>385</v>
      </c>
    </row>
    <row r="216" s="2" customFormat="1">
      <c r="A216" s="37"/>
      <c r="B216" s="38"/>
      <c r="C216" s="39"/>
      <c r="D216" s="216" t="s">
        <v>143</v>
      </c>
      <c r="E216" s="39"/>
      <c r="F216" s="217" t="s">
        <v>384</v>
      </c>
      <c r="G216" s="39"/>
      <c r="H216" s="39"/>
      <c r="I216" s="218"/>
      <c r="J216" s="39"/>
      <c r="K216" s="39"/>
      <c r="L216" s="43"/>
      <c r="M216" s="219"/>
      <c r="N216" s="220"/>
      <c r="O216" s="83"/>
      <c r="P216" s="83"/>
      <c r="Q216" s="83"/>
      <c r="R216" s="83"/>
      <c r="S216" s="83"/>
      <c r="T216" s="84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143</v>
      </c>
      <c r="AU216" s="16" t="s">
        <v>85</v>
      </c>
    </row>
    <row r="217" s="12" customFormat="1" ht="22.8" customHeight="1">
      <c r="A217" s="12"/>
      <c r="B217" s="187"/>
      <c r="C217" s="188"/>
      <c r="D217" s="189" t="s">
        <v>74</v>
      </c>
      <c r="E217" s="201" t="s">
        <v>386</v>
      </c>
      <c r="F217" s="201" t="s">
        <v>387</v>
      </c>
      <c r="G217" s="188"/>
      <c r="H217" s="188"/>
      <c r="I217" s="191"/>
      <c r="J217" s="202">
        <f>BK217</f>
        <v>0</v>
      </c>
      <c r="K217" s="188"/>
      <c r="L217" s="193"/>
      <c r="M217" s="194"/>
      <c r="N217" s="195"/>
      <c r="O217" s="195"/>
      <c r="P217" s="196">
        <f>SUM(P218:P225)</f>
        <v>0</v>
      </c>
      <c r="Q217" s="195"/>
      <c r="R217" s="196">
        <f>SUM(R218:R225)</f>
        <v>0</v>
      </c>
      <c r="S217" s="195"/>
      <c r="T217" s="197">
        <f>SUM(T218:T225)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198" t="s">
        <v>83</v>
      </c>
      <c r="AT217" s="199" t="s">
        <v>74</v>
      </c>
      <c r="AU217" s="199" t="s">
        <v>83</v>
      </c>
      <c r="AY217" s="198" t="s">
        <v>135</v>
      </c>
      <c r="BK217" s="200">
        <f>SUM(BK218:BK225)</f>
        <v>0</v>
      </c>
    </row>
    <row r="218" s="2" customFormat="1" ht="16.5" customHeight="1">
      <c r="A218" s="37"/>
      <c r="B218" s="38"/>
      <c r="C218" s="203" t="s">
        <v>388</v>
      </c>
      <c r="D218" s="203" t="s">
        <v>137</v>
      </c>
      <c r="E218" s="204" t="s">
        <v>389</v>
      </c>
      <c r="F218" s="205" t="s">
        <v>390</v>
      </c>
      <c r="G218" s="206" t="s">
        <v>191</v>
      </c>
      <c r="H218" s="207">
        <v>65.409999999999997</v>
      </c>
      <c r="I218" s="208"/>
      <c r="J218" s="209">
        <f>ROUND(I218*H218,2)</f>
        <v>0</v>
      </c>
      <c r="K218" s="205" t="s">
        <v>19</v>
      </c>
      <c r="L218" s="43"/>
      <c r="M218" s="210" t="s">
        <v>19</v>
      </c>
      <c r="N218" s="211" t="s">
        <v>46</v>
      </c>
      <c r="O218" s="83"/>
      <c r="P218" s="212">
        <f>O218*H218</f>
        <v>0</v>
      </c>
      <c r="Q218" s="212">
        <v>0</v>
      </c>
      <c r="R218" s="212">
        <f>Q218*H218</f>
        <v>0</v>
      </c>
      <c r="S218" s="212">
        <v>0</v>
      </c>
      <c r="T218" s="213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14" t="s">
        <v>141</v>
      </c>
      <c r="AT218" s="214" t="s">
        <v>137</v>
      </c>
      <c r="AU218" s="214" t="s">
        <v>85</v>
      </c>
      <c r="AY218" s="16" t="s">
        <v>135</v>
      </c>
      <c r="BE218" s="215">
        <f>IF(N218="základní",J218,0)</f>
        <v>0</v>
      </c>
      <c r="BF218" s="215">
        <f>IF(N218="snížená",J218,0)</f>
        <v>0</v>
      </c>
      <c r="BG218" s="215">
        <f>IF(N218="zákl. přenesená",J218,0)</f>
        <v>0</v>
      </c>
      <c r="BH218" s="215">
        <f>IF(N218="sníž. přenesená",J218,0)</f>
        <v>0</v>
      </c>
      <c r="BI218" s="215">
        <f>IF(N218="nulová",J218,0)</f>
        <v>0</v>
      </c>
      <c r="BJ218" s="16" t="s">
        <v>83</v>
      </c>
      <c r="BK218" s="215">
        <f>ROUND(I218*H218,2)</f>
        <v>0</v>
      </c>
      <c r="BL218" s="16" t="s">
        <v>141</v>
      </c>
      <c r="BM218" s="214" t="s">
        <v>391</v>
      </c>
    </row>
    <row r="219" s="2" customFormat="1">
      <c r="A219" s="37"/>
      <c r="B219" s="38"/>
      <c r="C219" s="39"/>
      <c r="D219" s="216" t="s">
        <v>143</v>
      </c>
      <c r="E219" s="39"/>
      <c r="F219" s="217" t="s">
        <v>390</v>
      </c>
      <c r="G219" s="39"/>
      <c r="H219" s="39"/>
      <c r="I219" s="218"/>
      <c r="J219" s="39"/>
      <c r="K219" s="39"/>
      <c r="L219" s="43"/>
      <c r="M219" s="219"/>
      <c r="N219" s="220"/>
      <c r="O219" s="83"/>
      <c r="P219" s="83"/>
      <c r="Q219" s="83"/>
      <c r="R219" s="83"/>
      <c r="S219" s="83"/>
      <c r="T219" s="84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143</v>
      </c>
      <c r="AU219" s="16" t="s">
        <v>85</v>
      </c>
    </row>
    <row r="220" s="2" customFormat="1" ht="16.5" customHeight="1">
      <c r="A220" s="37"/>
      <c r="B220" s="38"/>
      <c r="C220" s="203" t="s">
        <v>392</v>
      </c>
      <c r="D220" s="203" t="s">
        <v>137</v>
      </c>
      <c r="E220" s="204" t="s">
        <v>393</v>
      </c>
      <c r="F220" s="205" t="s">
        <v>394</v>
      </c>
      <c r="G220" s="206" t="s">
        <v>191</v>
      </c>
      <c r="H220" s="207">
        <v>1242.79</v>
      </c>
      <c r="I220" s="208"/>
      <c r="J220" s="209">
        <f>ROUND(I220*H220,2)</f>
        <v>0</v>
      </c>
      <c r="K220" s="205" t="s">
        <v>19</v>
      </c>
      <c r="L220" s="43"/>
      <c r="M220" s="210" t="s">
        <v>19</v>
      </c>
      <c r="N220" s="211" t="s">
        <v>46</v>
      </c>
      <c r="O220" s="83"/>
      <c r="P220" s="212">
        <f>O220*H220</f>
        <v>0</v>
      </c>
      <c r="Q220" s="212">
        <v>0</v>
      </c>
      <c r="R220" s="212">
        <f>Q220*H220</f>
        <v>0</v>
      </c>
      <c r="S220" s="212">
        <v>0</v>
      </c>
      <c r="T220" s="213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14" t="s">
        <v>141</v>
      </c>
      <c r="AT220" s="214" t="s">
        <v>137</v>
      </c>
      <c r="AU220" s="214" t="s">
        <v>85</v>
      </c>
      <c r="AY220" s="16" t="s">
        <v>135</v>
      </c>
      <c r="BE220" s="215">
        <f>IF(N220="základní",J220,0)</f>
        <v>0</v>
      </c>
      <c r="BF220" s="215">
        <f>IF(N220="snížená",J220,0)</f>
        <v>0</v>
      </c>
      <c r="BG220" s="215">
        <f>IF(N220="zákl. přenesená",J220,0)</f>
        <v>0</v>
      </c>
      <c r="BH220" s="215">
        <f>IF(N220="sníž. přenesená",J220,0)</f>
        <v>0</v>
      </c>
      <c r="BI220" s="215">
        <f>IF(N220="nulová",J220,0)</f>
        <v>0</v>
      </c>
      <c r="BJ220" s="16" t="s">
        <v>83</v>
      </c>
      <c r="BK220" s="215">
        <f>ROUND(I220*H220,2)</f>
        <v>0</v>
      </c>
      <c r="BL220" s="16" t="s">
        <v>141</v>
      </c>
      <c r="BM220" s="214" t="s">
        <v>395</v>
      </c>
    </row>
    <row r="221" s="2" customFormat="1">
      <c r="A221" s="37"/>
      <c r="B221" s="38"/>
      <c r="C221" s="39"/>
      <c r="D221" s="216" t="s">
        <v>143</v>
      </c>
      <c r="E221" s="39"/>
      <c r="F221" s="217" t="s">
        <v>394</v>
      </c>
      <c r="G221" s="39"/>
      <c r="H221" s="39"/>
      <c r="I221" s="218"/>
      <c r="J221" s="39"/>
      <c r="K221" s="39"/>
      <c r="L221" s="43"/>
      <c r="M221" s="219"/>
      <c r="N221" s="220"/>
      <c r="O221" s="83"/>
      <c r="P221" s="83"/>
      <c r="Q221" s="83"/>
      <c r="R221" s="83"/>
      <c r="S221" s="83"/>
      <c r="T221" s="84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6" t="s">
        <v>143</v>
      </c>
      <c r="AU221" s="16" t="s">
        <v>85</v>
      </c>
    </row>
    <row r="222" s="2" customFormat="1" ht="24.15" customHeight="1">
      <c r="A222" s="37"/>
      <c r="B222" s="38"/>
      <c r="C222" s="203" t="s">
        <v>396</v>
      </c>
      <c r="D222" s="203" t="s">
        <v>137</v>
      </c>
      <c r="E222" s="204" t="s">
        <v>397</v>
      </c>
      <c r="F222" s="205" t="s">
        <v>398</v>
      </c>
      <c r="G222" s="206" t="s">
        <v>191</v>
      </c>
      <c r="H222" s="207">
        <v>62.649999999999999</v>
      </c>
      <c r="I222" s="208"/>
      <c r="J222" s="209">
        <f>ROUND(I222*H222,2)</f>
        <v>0</v>
      </c>
      <c r="K222" s="205" t="s">
        <v>19</v>
      </c>
      <c r="L222" s="43"/>
      <c r="M222" s="210" t="s">
        <v>19</v>
      </c>
      <c r="N222" s="211" t="s">
        <v>46</v>
      </c>
      <c r="O222" s="83"/>
      <c r="P222" s="212">
        <f>O222*H222</f>
        <v>0</v>
      </c>
      <c r="Q222" s="212">
        <v>0</v>
      </c>
      <c r="R222" s="212">
        <f>Q222*H222</f>
        <v>0</v>
      </c>
      <c r="S222" s="212">
        <v>0</v>
      </c>
      <c r="T222" s="213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14" t="s">
        <v>141</v>
      </c>
      <c r="AT222" s="214" t="s">
        <v>137</v>
      </c>
      <c r="AU222" s="214" t="s">
        <v>85</v>
      </c>
      <c r="AY222" s="16" t="s">
        <v>135</v>
      </c>
      <c r="BE222" s="215">
        <f>IF(N222="základní",J222,0)</f>
        <v>0</v>
      </c>
      <c r="BF222" s="215">
        <f>IF(N222="snížená",J222,0)</f>
        <v>0</v>
      </c>
      <c r="BG222" s="215">
        <f>IF(N222="zákl. přenesená",J222,0)</f>
        <v>0</v>
      </c>
      <c r="BH222" s="215">
        <f>IF(N222="sníž. přenesená",J222,0)</f>
        <v>0</v>
      </c>
      <c r="BI222" s="215">
        <f>IF(N222="nulová",J222,0)</f>
        <v>0</v>
      </c>
      <c r="BJ222" s="16" t="s">
        <v>83</v>
      </c>
      <c r="BK222" s="215">
        <f>ROUND(I222*H222,2)</f>
        <v>0</v>
      </c>
      <c r="BL222" s="16" t="s">
        <v>141</v>
      </c>
      <c r="BM222" s="214" t="s">
        <v>399</v>
      </c>
    </row>
    <row r="223" s="2" customFormat="1">
      <c r="A223" s="37"/>
      <c r="B223" s="38"/>
      <c r="C223" s="39"/>
      <c r="D223" s="216" t="s">
        <v>143</v>
      </c>
      <c r="E223" s="39"/>
      <c r="F223" s="217" t="s">
        <v>398</v>
      </c>
      <c r="G223" s="39"/>
      <c r="H223" s="39"/>
      <c r="I223" s="218"/>
      <c r="J223" s="39"/>
      <c r="K223" s="39"/>
      <c r="L223" s="43"/>
      <c r="M223" s="219"/>
      <c r="N223" s="220"/>
      <c r="O223" s="83"/>
      <c r="P223" s="83"/>
      <c r="Q223" s="83"/>
      <c r="R223" s="83"/>
      <c r="S223" s="83"/>
      <c r="T223" s="84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143</v>
      </c>
      <c r="AU223" s="16" t="s">
        <v>85</v>
      </c>
    </row>
    <row r="224" s="2" customFormat="1" ht="24.15" customHeight="1">
      <c r="A224" s="37"/>
      <c r="B224" s="38"/>
      <c r="C224" s="203" t="s">
        <v>400</v>
      </c>
      <c r="D224" s="203" t="s">
        <v>137</v>
      </c>
      <c r="E224" s="204" t="s">
        <v>401</v>
      </c>
      <c r="F224" s="205" t="s">
        <v>402</v>
      </c>
      <c r="G224" s="206" t="s">
        <v>191</v>
      </c>
      <c r="H224" s="207">
        <v>2.7599999999999998</v>
      </c>
      <c r="I224" s="208"/>
      <c r="J224" s="209">
        <f>ROUND(I224*H224,2)</f>
        <v>0</v>
      </c>
      <c r="K224" s="205" t="s">
        <v>19</v>
      </c>
      <c r="L224" s="43"/>
      <c r="M224" s="210" t="s">
        <v>19</v>
      </c>
      <c r="N224" s="211" t="s">
        <v>46</v>
      </c>
      <c r="O224" s="83"/>
      <c r="P224" s="212">
        <f>O224*H224</f>
        <v>0</v>
      </c>
      <c r="Q224" s="212">
        <v>0</v>
      </c>
      <c r="R224" s="212">
        <f>Q224*H224</f>
        <v>0</v>
      </c>
      <c r="S224" s="212">
        <v>0</v>
      </c>
      <c r="T224" s="213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14" t="s">
        <v>141</v>
      </c>
      <c r="AT224" s="214" t="s">
        <v>137</v>
      </c>
      <c r="AU224" s="214" t="s">
        <v>85</v>
      </c>
      <c r="AY224" s="16" t="s">
        <v>135</v>
      </c>
      <c r="BE224" s="215">
        <f>IF(N224="základní",J224,0)</f>
        <v>0</v>
      </c>
      <c r="BF224" s="215">
        <f>IF(N224="snížená",J224,0)</f>
        <v>0</v>
      </c>
      <c r="BG224" s="215">
        <f>IF(N224="zákl. přenesená",J224,0)</f>
        <v>0</v>
      </c>
      <c r="BH224" s="215">
        <f>IF(N224="sníž. přenesená",J224,0)</f>
        <v>0</v>
      </c>
      <c r="BI224" s="215">
        <f>IF(N224="nulová",J224,0)</f>
        <v>0</v>
      </c>
      <c r="BJ224" s="16" t="s">
        <v>83</v>
      </c>
      <c r="BK224" s="215">
        <f>ROUND(I224*H224,2)</f>
        <v>0</v>
      </c>
      <c r="BL224" s="16" t="s">
        <v>141</v>
      </c>
      <c r="BM224" s="214" t="s">
        <v>403</v>
      </c>
    </row>
    <row r="225" s="2" customFormat="1">
      <c r="A225" s="37"/>
      <c r="B225" s="38"/>
      <c r="C225" s="39"/>
      <c r="D225" s="216" t="s">
        <v>143</v>
      </c>
      <c r="E225" s="39"/>
      <c r="F225" s="217" t="s">
        <v>402</v>
      </c>
      <c r="G225" s="39"/>
      <c r="H225" s="39"/>
      <c r="I225" s="218"/>
      <c r="J225" s="39"/>
      <c r="K225" s="39"/>
      <c r="L225" s="43"/>
      <c r="M225" s="219"/>
      <c r="N225" s="220"/>
      <c r="O225" s="83"/>
      <c r="P225" s="83"/>
      <c r="Q225" s="83"/>
      <c r="R225" s="83"/>
      <c r="S225" s="83"/>
      <c r="T225" s="84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6" t="s">
        <v>143</v>
      </c>
      <c r="AU225" s="16" t="s">
        <v>85</v>
      </c>
    </row>
    <row r="226" s="12" customFormat="1" ht="22.8" customHeight="1">
      <c r="A226" s="12"/>
      <c r="B226" s="187"/>
      <c r="C226" s="188"/>
      <c r="D226" s="189" t="s">
        <v>74</v>
      </c>
      <c r="E226" s="201" t="s">
        <v>404</v>
      </c>
      <c r="F226" s="201" t="s">
        <v>405</v>
      </c>
      <c r="G226" s="188"/>
      <c r="H226" s="188"/>
      <c r="I226" s="191"/>
      <c r="J226" s="202">
        <f>BK226</f>
        <v>0</v>
      </c>
      <c r="K226" s="188"/>
      <c r="L226" s="193"/>
      <c r="M226" s="194"/>
      <c r="N226" s="195"/>
      <c r="O226" s="195"/>
      <c r="P226" s="196">
        <f>SUM(P227:P228)</f>
        <v>0</v>
      </c>
      <c r="Q226" s="195"/>
      <c r="R226" s="196">
        <f>SUM(R227:R228)</f>
        <v>0</v>
      </c>
      <c r="S226" s="195"/>
      <c r="T226" s="197">
        <f>SUM(T227:T228)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198" t="s">
        <v>83</v>
      </c>
      <c r="AT226" s="199" t="s">
        <v>74</v>
      </c>
      <c r="AU226" s="199" t="s">
        <v>83</v>
      </c>
      <c r="AY226" s="198" t="s">
        <v>135</v>
      </c>
      <c r="BK226" s="200">
        <f>SUM(BK227:BK228)</f>
        <v>0</v>
      </c>
    </row>
    <row r="227" s="2" customFormat="1" ht="21.75" customHeight="1">
      <c r="A227" s="37"/>
      <c r="B227" s="38"/>
      <c r="C227" s="203" t="s">
        <v>406</v>
      </c>
      <c r="D227" s="203" t="s">
        <v>137</v>
      </c>
      <c r="E227" s="204" t="s">
        <v>407</v>
      </c>
      <c r="F227" s="205" t="s">
        <v>408</v>
      </c>
      <c r="G227" s="206" t="s">
        <v>191</v>
      </c>
      <c r="H227" s="207">
        <v>90.969999999999999</v>
      </c>
      <c r="I227" s="208"/>
      <c r="J227" s="209">
        <f>ROUND(I227*H227,2)</f>
        <v>0</v>
      </c>
      <c r="K227" s="205" t="s">
        <v>19</v>
      </c>
      <c r="L227" s="43"/>
      <c r="M227" s="210" t="s">
        <v>19</v>
      </c>
      <c r="N227" s="211" t="s">
        <v>46</v>
      </c>
      <c r="O227" s="83"/>
      <c r="P227" s="212">
        <f>O227*H227</f>
        <v>0</v>
      </c>
      <c r="Q227" s="212">
        <v>0</v>
      </c>
      <c r="R227" s="212">
        <f>Q227*H227</f>
        <v>0</v>
      </c>
      <c r="S227" s="212">
        <v>0</v>
      </c>
      <c r="T227" s="213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14" t="s">
        <v>141</v>
      </c>
      <c r="AT227" s="214" t="s">
        <v>137</v>
      </c>
      <c r="AU227" s="214" t="s">
        <v>85</v>
      </c>
      <c r="AY227" s="16" t="s">
        <v>135</v>
      </c>
      <c r="BE227" s="215">
        <f>IF(N227="základní",J227,0)</f>
        <v>0</v>
      </c>
      <c r="BF227" s="215">
        <f>IF(N227="snížená",J227,0)</f>
        <v>0</v>
      </c>
      <c r="BG227" s="215">
        <f>IF(N227="zákl. přenesená",J227,0)</f>
        <v>0</v>
      </c>
      <c r="BH227" s="215">
        <f>IF(N227="sníž. přenesená",J227,0)</f>
        <v>0</v>
      </c>
      <c r="BI227" s="215">
        <f>IF(N227="nulová",J227,0)</f>
        <v>0</v>
      </c>
      <c r="BJ227" s="16" t="s">
        <v>83</v>
      </c>
      <c r="BK227" s="215">
        <f>ROUND(I227*H227,2)</f>
        <v>0</v>
      </c>
      <c r="BL227" s="16" t="s">
        <v>141</v>
      </c>
      <c r="BM227" s="214" t="s">
        <v>409</v>
      </c>
    </row>
    <row r="228" s="2" customFormat="1">
      <c r="A228" s="37"/>
      <c r="B228" s="38"/>
      <c r="C228" s="39"/>
      <c r="D228" s="216" t="s">
        <v>143</v>
      </c>
      <c r="E228" s="39"/>
      <c r="F228" s="217" t="s">
        <v>408</v>
      </c>
      <c r="G228" s="39"/>
      <c r="H228" s="39"/>
      <c r="I228" s="218"/>
      <c r="J228" s="39"/>
      <c r="K228" s="39"/>
      <c r="L228" s="43"/>
      <c r="M228" s="219"/>
      <c r="N228" s="220"/>
      <c r="O228" s="83"/>
      <c r="P228" s="83"/>
      <c r="Q228" s="83"/>
      <c r="R228" s="83"/>
      <c r="S228" s="83"/>
      <c r="T228" s="84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143</v>
      </c>
      <c r="AU228" s="16" t="s">
        <v>85</v>
      </c>
    </row>
    <row r="229" s="12" customFormat="1" ht="25.92" customHeight="1">
      <c r="A229" s="12"/>
      <c r="B229" s="187"/>
      <c r="C229" s="188"/>
      <c r="D229" s="189" t="s">
        <v>74</v>
      </c>
      <c r="E229" s="190" t="s">
        <v>410</v>
      </c>
      <c r="F229" s="190" t="s">
        <v>411</v>
      </c>
      <c r="G229" s="188"/>
      <c r="H229" s="188"/>
      <c r="I229" s="191"/>
      <c r="J229" s="192">
        <f>BK229</f>
        <v>0</v>
      </c>
      <c r="K229" s="188"/>
      <c r="L229" s="193"/>
      <c r="M229" s="194"/>
      <c r="N229" s="195"/>
      <c r="O229" s="195"/>
      <c r="P229" s="196">
        <f>P230</f>
        <v>0</v>
      </c>
      <c r="Q229" s="195"/>
      <c r="R229" s="196">
        <f>R230</f>
        <v>0.086250000000000007</v>
      </c>
      <c r="S229" s="195"/>
      <c r="T229" s="197">
        <f>T230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198" t="s">
        <v>85</v>
      </c>
      <c r="AT229" s="199" t="s">
        <v>74</v>
      </c>
      <c r="AU229" s="199" t="s">
        <v>75</v>
      </c>
      <c r="AY229" s="198" t="s">
        <v>135</v>
      </c>
      <c r="BK229" s="200">
        <f>BK230</f>
        <v>0</v>
      </c>
    </row>
    <row r="230" s="12" customFormat="1" ht="22.8" customHeight="1">
      <c r="A230" s="12"/>
      <c r="B230" s="187"/>
      <c r="C230" s="188"/>
      <c r="D230" s="189" t="s">
        <v>74</v>
      </c>
      <c r="E230" s="201" t="s">
        <v>412</v>
      </c>
      <c r="F230" s="201" t="s">
        <v>413</v>
      </c>
      <c r="G230" s="188"/>
      <c r="H230" s="188"/>
      <c r="I230" s="191"/>
      <c r="J230" s="202">
        <f>BK230</f>
        <v>0</v>
      </c>
      <c r="K230" s="188"/>
      <c r="L230" s="193"/>
      <c r="M230" s="194"/>
      <c r="N230" s="195"/>
      <c r="O230" s="195"/>
      <c r="P230" s="196">
        <f>SUM(P231:P236)</f>
        <v>0</v>
      </c>
      <c r="Q230" s="195"/>
      <c r="R230" s="196">
        <f>SUM(R231:R236)</f>
        <v>0.086250000000000007</v>
      </c>
      <c r="S230" s="195"/>
      <c r="T230" s="197">
        <f>SUM(T231:T236)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198" t="s">
        <v>85</v>
      </c>
      <c r="AT230" s="199" t="s">
        <v>74</v>
      </c>
      <c r="AU230" s="199" t="s">
        <v>83</v>
      </c>
      <c r="AY230" s="198" t="s">
        <v>135</v>
      </c>
      <c r="BK230" s="200">
        <f>SUM(BK231:BK236)</f>
        <v>0</v>
      </c>
    </row>
    <row r="231" s="2" customFormat="1" ht="16.5" customHeight="1">
      <c r="A231" s="37"/>
      <c r="B231" s="38"/>
      <c r="C231" s="203" t="s">
        <v>414</v>
      </c>
      <c r="D231" s="203" t="s">
        <v>137</v>
      </c>
      <c r="E231" s="204" t="s">
        <v>415</v>
      </c>
      <c r="F231" s="205" t="s">
        <v>416</v>
      </c>
      <c r="G231" s="206" t="s">
        <v>146</v>
      </c>
      <c r="H231" s="207">
        <v>150</v>
      </c>
      <c r="I231" s="208"/>
      <c r="J231" s="209">
        <f>ROUND(I231*H231,2)</f>
        <v>0</v>
      </c>
      <c r="K231" s="205" t="s">
        <v>19</v>
      </c>
      <c r="L231" s="43"/>
      <c r="M231" s="210" t="s">
        <v>19</v>
      </c>
      <c r="N231" s="211" t="s">
        <v>46</v>
      </c>
      <c r="O231" s="83"/>
      <c r="P231" s="212">
        <f>O231*H231</f>
        <v>0</v>
      </c>
      <c r="Q231" s="212">
        <v>0</v>
      </c>
      <c r="R231" s="212">
        <f>Q231*H231</f>
        <v>0</v>
      </c>
      <c r="S231" s="212">
        <v>0</v>
      </c>
      <c r="T231" s="213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14" t="s">
        <v>202</v>
      </c>
      <c r="AT231" s="214" t="s">
        <v>137</v>
      </c>
      <c r="AU231" s="214" t="s">
        <v>85</v>
      </c>
      <c r="AY231" s="16" t="s">
        <v>135</v>
      </c>
      <c r="BE231" s="215">
        <f>IF(N231="základní",J231,0)</f>
        <v>0</v>
      </c>
      <c r="BF231" s="215">
        <f>IF(N231="snížená",J231,0)</f>
        <v>0</v>
      </c>
      <c r="BG231" s="215">
        <f>IF(N231="zákl. přenesená",J231,0)</f>
        <v>0</v>
      </c>
      <c r="BH231" s="215">
        <f>IF(N231="sníž. přenesená",J231,0)</f>
        <v>0</v>
      </c>
      <c r="BI231" s="215">
        <f>IF(N231="nulová",J231,0)</f>
        <v>0</v>
      </c>
      <c r="BJ231" s="16" t="s">
        <v>83</v>
      </c>
      <c r="BK231" s="215">
        <f>ROUND(I231*H231,2)</f>
        <v>0</v>
      </c>
      <c r="BL231" s="16" t="s">
        <v>202</v>
      </c>
      <c r="BM231" s="214" t="s">
        <v>417</v>
      </c>
    </row>
    <row r="232" s="2" customFormat="1">
      <c r="A232" s="37"/>
      <c r="B232" s="38"/>
      <c r="C232" s="39"/>
      <c r="D232" s="216" t="s">
        <v>143</v>
      </c>
      <c r="E232" s="39"/>
      <c r="F232" s="217" t="s">
        <v>416</v>
      </c>
      <c r="G232" s="39"/>
      <c r="H232" s="39"/>
      <c r="I232" s="218"/>
      <c r="J232" s="39"/>
      <c r="K232" s="39"/>
      <c r="L232" s="43"/>
      <c r="M232" s="219"/>
      <c r="N232" s="220"/>
      <c r="O232" s="83"/>
      <c r="P232" s="83"/>
      <c r="Q232" s="83"/>
      <c r="R232" s="83"/>
      <c r="S232" s="83"/>
      <c r="T232" s="84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143</v>
      </c>
      <c r="AU232" s="16" t="s">
        <v>85</v>
      </c>
    </row>
    <row r="233" s="2" customFormat="1" ht="16.5" customHeight="1">
      <c r="A233" s="37"/>
      <c r="B233" s="38"/>
      <c r="C233" s="221" t="s">
        <v>418</v>
      </c>
      <c r="D233" s="221" t="s">
        <v>198</v>
      </c>
      <c r="E233" s="222" t="s">
        <v>419</v>
      </c>
      <c r="F233" s="223" t="s">
        <v>420</v>
      </c>
      <c r="G233" s="224" t="s">
        <v>146</v>
      </c>
      <c r="H233" s="225">
        <v>172.5</v>
      </c>
      <c r="I233" s="226"/>
      <c r="J233" s="227">
        <f>ROUND(I233*H233,2)</f>
        <v>0</v>
      </c>
      <c r="K233" s="223" t="s">
        <v>19</v>
      </c>
      <c r="L233" s="228"/>
      <c r="M233" s="229" t="s">
        <v>19</v>
      </c>
      <c r="N233" s="230" t="s">
        <v>46</v>
      </c>
      <c r="O233" s="83"/>
      <c r="P233" s="212">
        <f>O233*H233</f>
        <v>0</v>
      </c>
      <c r="Q233" s="212">
        <v>0.00050000000000000001</v>
      </c>
      <c r="R233" s="212">
        <f>Q233*H233</f>
        <v>0.086250000000000007</v>
      </c>
      <c r="S233" s="212">
        <v>0</v>
      </c>
      <c r="T233" s="213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14" t="s">
        <v>268</v>
      </c>
      <c r="AT233" s="214" t="s">
        <v>198</v>
      </c>
      <c r="AU233" s="214" t="s">
        <v>85</v>
      </c>
      <c r="AY233" s="16" t="s">
        <v>135</v>
      </c>
      <c r="BE233" s="215">
        <f>IF(N233="základní",J233,0)</f>
        <v>0</v>
      </c>
      <c r="BF233" s="215">
        <f>IF(N233="snížená",J233,0)</f>
        <v>0</v>
      </c>
      <c r="BG233" s="215">
        <f>IF(N233="zákl. přenesená",J233,0)</f>
        <v>0</v>
      </c>
      <c r="BH233" s="215">
        <f>IF(N233="sníž. přenesená",J233,0)</f>
        <v>0</v>
      </c>
      <c r="BI233" s="215">
        <f>IF(N233="nulová",J233,0)</f>
        <v>0</v>
      </c>
      <c r="BJ233" s="16" t="s">
        <v>83</v>
      </c>
      <c r="BK233" s="215">
        <f>ROUND(I233*H233,2)</f>
        <v>0</v>
      </c>
      <c r="BL233" s="16" t="s">
        <v>202</v>
      </c>
      <c r="BM233" s="214" t="s">
        <v>421</v>
      </c>
    </row>
    <row r="234" s="2" customFormat="1">
      <c r="A234" s="37"/>
      <c r="B234" s="38"/>
      <c r="C234" s="39"/>
      <c r="D234" s="216" t="s">
        <v>143</v>
      </c>
      <c r="E234" s="39"/>
      <c r="F234" s="217" t="s">
        <v>420</v>
      </c>
      <c r="G234" s="39"/>
      <c r="H234" s="39"/>
      <c r="I234" s="218"/>
      <c r="J234" s="39"/>
      <c r="K234" s="39"/>
      <c r="L234" s="43"/>
      <c r="M234" s="219"/>
      <c r="N234" s="220"/>
      <c r="O234" s="83"/>
      <c r="P234" s="83"/>
      <c r="Q234" s="83"/>
      <c r="R234" s="83"/>
      <c r="S234" s="83"/>
      <c r="T234" s="84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143</v>
      </c>
      <c r="AU234" s="16" t="s">
        <v>85</v>
      </c>
    </row>
    <row r="235" s="2" customFormat="1" ht="16.5" customHeight="1">
      <c r="A235" s="37"/>
      <c r="B235" s="38"/>
      <c r="C235" s="203" t="s">
        <v>422</v>
      </c>
      <c r="D235" s="203" t="s">
        <v>137</v>
      </c>
      <c r="E235" s="204" t="s">
        <v>423</v>
      </c>
      <c r="F235" s="205" t="s">
        <v>424</v>
      </c>
      <c r="G235" s="206" t="s">
        <v>425</v>
      </c>
      <c r="H235" s="231"/>
      <c r="I235" s="208"/>
      <c r="J235" s="209">
        <f>ROUND(I235*H235,2)</f>
        <v>0</v>
      </c>
      <c r="K235" s="205" t="s">
        <v>19</v>
      </c>
      <c r="L235" s="43"/>
      <c r="M235" s="210" t="s">
        <v>19</v>
      </c>
      <c r="N235" s="211" t="s">
        <v>46</v>
      </c>
      <c r="O235" s="83"/>
      <c r="P235" s="212">
        <f>O235*H235</f>
        <v>0</v>
      </c>
      <c r="Q235" s="212">
        <v>0</v>
      </c>
      <c r="R235" s="212">
        <f>Q235*H235</f>
        <v>0</v>
      </c>
      <c r="S235" s="212">
        <v>0</v>
      </c>
      <c r="T235" s="213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14" t="s">
        <v>202</v>
      </c>
      <c r="AT235" s="214" t="s">
        <v>137</v>
      </c>
      <c r="AU235" s="214" t="s">
        <v>85</v>
      </c>
      <c r="AY235" s="16" t="s">
        <v>135</v>
      </c>
      <c r="BE235" s="215">
        <f>IF(N235="základní",J235,0)</f>
        <v>0</v>
      </c>
      <c r="BF235" s="215">
        <f>IF(N235="snížená",J235,0)</f>
        <v>0</v>
      </c>
      <c r="BG235" s="215">
        <f>IF(N235="zákl. přenesená",J235,0)</f>
        <v>0</v>
      </c>
      <c r="BH235" s="215">
        <f>IF(N235="sníž. přenesená",J235,0)</f>
        <v>0</v>
      </c>
      <c r="BI235" s="215">
        <f>IF(N235="nulová",J235,0)</f>
        <v>0</v>
      </c>
      <c r="BJ235" s="16" t="s">
        <v>83</v>
      </c>
      <c r="BK235" s="215">
        <f>ROUND(I235*H235,2)</f>
        <v>0</v>
      </c>
      <c r="BL235" s="16" t="s">
        <v>202</v>
      </c>
      <c r="BM235" s="214" t="s">
        <v>426</v>
      </c>
    </row>
    <row r="236" s="2" customFormat="1">
      <c r="A236" s="37"/>
      <c r="B236" s="38"/>
      <c r="C236" s="39"/>
      <c r="D236" s="216" t="s">
        <v>143</v>
      </c>
      <c r="E236" s="39"/>
      <c r="F236" s="217" t="s">
        <v>424</v>
      </c>
      <c r="G236" s="39"/>
      <c r="H236" s="39"/>
      <c r="I236" s="218"/>
      <c r="J236" s="39"/>
      <c r="K236" s="39"/>
      <c r="L236" s="43"/>
      <c r="M236" s="219"/>
      <c r="N236" s="220"/>
      <c r="O236" s="83"/>
      <c r="P236" s="83"/>
      <c r="Q236" s="83"/>
      <c r="R236" s="83"/>
      <c r="S236" s="83"/>
      <c r="T236" s="84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143</v>
      </c>
      <c r="AU236" s="16" t="s">
        <v>85</v>
      </c>
    </row>
    <row r="237" s="12" customFormat="1" ht="25.92" customHeight="1">
      <c r="A237" s="12"/>
      <c r="B237" s="187"/>
      <c r="C237" s="188"/>
      <c r="D237" s="189" t="s">
        <v>74</v>
      </c>
      <c r="E237" s="190" t="s">
        <v>427</v>
      </c>
      <c r="F237" s="190" t="s">
        <v>428</v>
      </c>
      <c r="G237" s="188"/>
      <c r="H237" s="188"/>
      <c r="I237" s="191"/>
      <c r="J237" s="192">
        <f>BK237</f>
        <v>0</v>
      </c>
      <c r="K237" s="188"/>
      <c r="L237" s="193"/>
      <c r="M237" s="194"/>
      <c r="N237" s="195"/>
      <c r="O237" s="195"/>
      <c r="P237" s="196">
        <f>SUM(P238:P243)</f>
        <v>0</v>
      </c>
      <c r="Q237" s="195"/>
      <c r="R237" s="196">
        <f>SUM(R238:R243)</f>
        <v>0</v>
      </c>
      <c r="S237" s="195"/>
      <c r="T237" s="197">
        <f>SUM(T238:T243)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198" t="s">
        <v>141</v>
      </c>
      <c r="AT237" s="199" t="s">
        <v>74</v>
      </c>
      <c r="AU237" s="199" t="s">
        <v>75</v>
      </c>
      <c r="AY237" s="198" t="s">
        <v>135</v>
      </c>
      <c r="BK237" s="200">
        <f>SUM(BK238:BK243)</f>
        <v>0</v>
      </c>
    </row>
    <row r="238" s="2" customFormat="1" ht="16.5" customHeight="1">
      <c r="A238" s="37"/>
      <c r="B238" s="38"/>
      <c r="C238" s="203" t="s">
        <v>429</v>
      </c>
      <c r="D238" s="203" t="s">
        <v>137</v>
      </c>
      <c r="E238" s="204" t="s">
        <v>430</v>
      </c>
      <c r="F238" s="205" t="s">
        <v>431</v>
      </c>
      <c r="G238" s="206" t="s">
        <v>432</v>
      </c>
      <c r="H238" s="207">
        <v>1</v>
      </c>
      <c r="I238" s="208"/>
      <c r="J238" s="209">
        <f>ROUND(I238*H238,2)</f>
        <v>0</v>
      </c>
      <c r="K238" s="205" t="s">
        <v>19</v>
      </c>
      <c r="L238" s="43"/>
      <c r="M238" s="210" t="s">
        <v>19</v>
      </c>
      <c r="N238" s="211" t="s">
        <v>46</v>
      </c>
      <c r="O238" s="83"/>
      <c r="P238" s="212">
        <f>O238*H238</f>
        <v>0</v>
      </c>
      <c r="Q238" s="212">
        <v>0</v>
      </c>
      <c r="R238" s="212">
        <f>Q238*H238</f>
        <v>0</v>
      </c>
      <c r="S238" s="212">
        <v>0</v>
      </c>
      <c r="T238" s="213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14" t="s">
        <v>433</v>
      </c>
      <c r="AT238" s="214" t="s">
        <v>137</v>
      </c>
      <c r="AU238" s="214" t="s">
        <v>83</v>
      </c>
      <c r="AY238" s="16" t="s">
        <v>135</v>
      </c>
      <c r="BE238" s="215">
        <f>IF(N238="základní",J238,0)</f>
        <v>0</v>
      </c>
      <c r="BF238" s="215">
        <f>IF(N238="snížená",J238,0)</f>
        <v>0</v>
      </c>
      <c r="BG238" s="215">
        <f>IF(N238="zákl. přenesená",J238,0)</f>
        <v>0</v>
      </c>
      <c r="BH238" s="215">
        <f>IF(N238="sníž. přenesená",J238,0)</f>
        <v>0</v>
      </c>
      <c r="BI238" s="215">
        <f>IF(N238="nulová",J238,0)</f>
        <v>0</v>
      </c>
      <c r="BJ238" s="16" t="s">
        <v>83</v>
      </c>
      <c r="BK238" s="215">
        <f>ROUND(I238*H238,2)</f>
        <v>0</v>
      </c>
      <c r="BL238" s="16" t="s">
        <v>433</v>
      </c>
      <c r="BM238" s="214" t="s">
        <v>434</v>
      </c>
    </row>
    <row r="239" s="2" customFormat="1">
      <c r="A239" s="37"/>
      <c r="B239" s="38"/>
      <c r="C239" s="39"/>
      <c r="D239" s="216" t="s">
        <v>143</v>
      </c>
      <c r="E239" s="39"/>
      <c r="F239" s="217" t="s">
        <v>431</v>
      </c>
      <c r="G239" s="39"/>
      <c r="H239" s="39"/>
      <c r="I239" s="218"/>
      <c r="J239" s="39"/>
      <c r="K239" s="39"/>
      <c r="L239" s="43"/>
      <c r="M239" s="219"/>
      <c r="N239" s="220"/>
      <c r="O239" s="83"/>
      <c r="P239" s="83"/>
      <c r="Q239" s="83"/>
      <c r="R239" s="83"/>
      <c r="S239" s="83"/>
      <c r="T239" s="84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6" t="s">
        <v>143</v>
      </c>
      <c r="AU239" s="16" t="s">
        <v>83</v>
      </c>
    </row>
    <row r="240" s="2" customFormat="1" ht="16.5" customHeight="1">
      <c r="A240" s="37"/>
      <c r="B240" s="38"/>
      <c r="C240" s="203" t="s">
        <v>435</v>
      </c>
      <c r="D240" s="203" t="s">
        <v>137</v>
      </c>
      <c r="E240" s="204" t="s">
        <v>436</v>
      </c>
      <c r="F240" s="205" t="s">
        <v>437</v>
      </c>
      <c r="G240" s="206" t="s">
        <v>140</v>
      </c>
      <c r="H240" s="207">
        <v>2</v>
      </c>
      <c r="I240" s="208"/>
      <c r="J240" s="209">
        <f>ROUND(I240*H240,2)</f>
        <v>0</v>
      </c>
      <c r="K240" s="205" t="s">
        <v>19</v>
      </c>
      <c r="L240" s="43"/>
      <c r="M240" s="210" t="s">
        <v>19</v>
      </c>
      <c r="N240" s="211" t="s">
        <v>46</v>
      </c>
      <c r="O240" s="83"/>
      <c r="P240" s="212">
        <f>O240*H240</f>
        <v>0</v>
      </c>
      <c r="Q240" s="212">
        <v>0</v>
      </c>
      <c r="R240" s="212">
        <f>Q240*H240</f>
        <v>0</v>
      </c>
      <c r="S240" s="212">
        <v>0</v>
      </c>
      <c r="T240" s="213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14" t="s">
        <v>433</v>
      </c>
      <c r="AT240" s="214" t="s">
        <v>137</v>
      </c>
      <c r="AU240" s="214" t="s">
        <v>83</v>
      </c>
      <c r="AY240" s="16" t="s">
        <v>135</v>
      </c>
      <c r="BE240" s="215">
        <f>IF(N240="základní",J240,0)</f>
        <v>0</v>
      </c>
      <c r="BF240" s="215">
        <f>IF(N240="snížená",J240,0)</f>
        <v>0</v>
      </c>
      <c r="BG240" s="215">
        <f>IF(N240="zákl. přenesená",J240,0)</f>
        <v>0</v>
      </c>
      <c r="BH240" s="215">
        <f>IF(N240="sníž. přenesená",J240,0)</f>
        <v>0</v>
      </c>
      <c r="BI240" s="215">
        <f>IF(N240="nulová",J240,0)</f>
        <v>0</v>
      </c>
      <c r="BJ240" s="16" t="s">
        <v>83</v>
      </c>
      <c r="BK240" s="215">
        <f>ROUND(I240*H240,2)</f>
        <v>0</v>
      </c>
      <c r="BL240" s="16" t="s">
        <v>433</v>
      </c>
      <c r="BM240" s="214" t="s">
        <v>438</v>
      </c>
    </row>
    <row r="241" s="2" customFormat="1">
      <c r="A241" s="37"/>
      <c r="B241" s="38"/>
      <c r="C241" s="39"/>
      <c r="D241" s="216" t="s">
        <v>143</v>
      </c>
      <c r="E241" s="39"/>
      <c r="F241" s="217" t="s">
        <v>437</v>
      </c>
      <c r="G241" s="39"/>
      <c r="H241" s="39"/>
      <c r="I241" s="218"/>
      <c r="J241" s="39"/>
      <c r="K241" s="39"/>
      <c r="L241" s="43"/>
      <c r="M241" s="219"/>
      <c r="N241" s="220"/>
      <c r="O241" s="83"/>
      <c r="P241" s="83"/>
      <c r="Q241" s="83"/>
      <c r="R241" s="83"/>
      <c r="S241" s="83"/>
      <c r="T241" s="84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143</v>
      </c>
      <c r="AU241" s="16" t="s">
        <v>83</v>
      </c>
    </row>
    <row r="242" s="2" customFormat="1" ht="16.5" customHeight="1">
      <c r="A242" s="37"/>
      <c r="B242" s="38"/>
      <c r="C242" s="203" t="s">
        <v>439</v>
      </c>
      <c r="D242" s="203" t="s">
        <v>137</v>
      </c>
      <c r="E242" s="204" t="s">
        <v>440</v>
      </c>
      <c r="F242" s="205" t="s">
        <v>441</v>
      </c>
      <c r="G242" s="206" t="s">
        <v>432</v>
      </c>
      <c r="H242" s="207">
        <v>1</v>
      </c>
      <c r="I242" s="208"/>
      <c r="J242" s="209">
        <f>ROUND(I242*H242,2)</f>
        <v>0</v>
      </c>
      <c r="K242" s="205" t="s">
        <v>19</v>
      </c>
      <c r="L242" s="43"/>
      <c r="M242" s="210" t="s">
        <v>19</v>
      </c>
      <c r="N242" s="211" t="s">
        <v>46</v>
      </c>
      <c r="O242" s="83"/>
      <c r="P242" s="212">
        <f>O242*H242</f>
        <v>0</v>
      </c>
      <c r="Q242" s="212">
        <v>0</v>
      </c>
      <c r="R242" s="212">
        <f>Q242*H242</f>
        <v>0</v>
      </c>
      <c r="S242" s="212">
        <v>0</v>
      </c>
      <c r="T242" s="213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14" t="s">
        <v>433</v>
      </c>
      <c r="AT242" s="214" t="s">
        <v>137</v>
      </c>
      <c r="AU242" s="214" t="s">
        <v>83</v>
      </c>
      <c r="AY242" s="16" t="s">
        <v>135</v>
      </c>
      <c r="BE242" s="215">
        <f>IF(N242="základní",J242,0)</f>
        <v>0</v>
      </c>
      <c r="BF242" s="215">
        <f>IF(N242="snížená",J242,0)</f>
        <v>0</v>
      </c>
      <c r="BG242" s="215">
        <f>IF(N242="zákl. přenesená",J242,0)</f>
        <v>0</v>
      </c>
      <c r="BH242" s="215">
        <f>IF(N242="sníž. přenesená",J242,0)</f>
        <v>0</v>
      </c>
      <c r="BI242" s="215">
        <f>IF(N242="nulová",J242,0)</f>
        <v>0</v>
      </c>
      <c r="BJ242" s="16" t="s">
        <v>83</v>
      </c>
      <c r="BK242" s="215">
        <f>ROUND(I242*H242,2)</f>
        <v>0</v>
      </c>
      <c r="BL242" s="16" t="s">
        <v>433</v>
      </c>
      <c r="BM242" s="214" t="s">
        <v>442</v>
      </c>
    </row>
    <row r="243" s="2" customFormat="1">
      <c r="A243" s="37"/>
      <c r="B243" s="38"/>
      <c r="C243" s="39"/>
      <c r="D243" s="216" t="s">
        <v>143</v>
      </c>
      <c r="E243" s="39"/>
      <c r="F243" s="217" t="s">
        <v>441</v>
      </c>
      <c r="G243" s="39"/>
      <c r="H243" s="39"/>
      <c r="I243" s="218"/>
      <c r="J243" s="39"/>
      <c r="K243" s="39"/>
      <c r="L243" s="43"/>
      <c r="M243" s="232"/>
      <c r="N243" s="233"/>
      <c r="O243" s="234"/>
      <c r="P243" s="234"/>
      <c r="Q243" s="234"/>
      <c r="R243" s="234"/>
      <c r="S243" s="234"/>
      <c r="T243" s="235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143</v>
      </c>
      <c r="AU243" s="16" t="s">
        <v>83</v>
      </c>
    </row>
    <row r="244" s="2" customFormat="1" ht="6.96" customHeight="1">
      <c r="A244" s="37"/>
      <c r="B244" s="58"/>
      <c r="C244" s="59"/>
      <c r="D244" s="59"/>
      <c r="E244" s="59"/>
      <c r="F244" s="59"/>
      <c r="G244" s="59"/>
      <c r="H244" s="59"/>
      <c r="I244" s="59"/>
      <c r="J244" s="59"/>
      <c r="K244" s="59"/>
      <c r="L244" s="43"/>
      <c r="M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</row>
  </sheetData>
  <sheetProtection sheet="1" autoFilter="0" formatColumns="0" formatRows="0" objects="1" scenarios="1" spinCount="100000" saltValue="5zojUO0hn5f74XLf/PK1JIuWNupvv4zEmQauVkRdEaIOA+lWbBPnKiaaD8navt9OfV/Y646ZHAN8t/eaQscRiA==" hashValue="x8tsQnCbuohDkkYJvyGIoEmdD12uAsrfp2jQbOuTOBGWswFth8T03kVGh8r8YjCQMpiTPLTU8lNuUwwPZPS7oQ==" algorithmName="SHA-512" password="CC35"/>
  <autoFilter ref="C89:K243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88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85</v>
      </c>
    </row>
    <row r="4" s="1" customFormat="1" ht="24.96" customHeight="1">
      <c r="B4" s="19"/>
      <c r="D4" s="129" t="s">
        <v>98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Chodník v ul. Výškovská, Chodová Planá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99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443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15. 1. 2024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27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28</v>
      </c>
      <c r="F15" s="37"/>
      <c r="G15" s="37"/>
      <c r="H15" s="37"/>
      <c r="I15" s="131" t="s">
        <v>29</v>
      </c>
      <c r="J15" s="135" t="s">
        <v>19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30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29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32</v>
      </c>
      <c r="E20" s="37"/>
      <c r="F20" s="37"/>
      <c r="G20" s="37"/>
      <c r="H20" s="37"/>
      <c r="I20" s="131" t="s">
        <v>26</v>
      </c>
      <c r="J20" s="135" t="s">
        <v>444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445</v>
      </c>
      <c r="F21" s="37"/>
      <c r="G21" s="37"/>
      <c r="H21" s="37"/>
      <c r="I21" s="131" t="s">
        <v>29</v>
      </c>
      <c r="J21" s="135" t="s">
        <v>446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37</v>
      </c>
      <c r="E23" s="37"/>
      <c r="F23" s="37"/>
      <c r="G23" s="37"/>
      <c r="H23" s="37"/>
      <c r="I23" s="131" t="s">
        <v>26</v>
      </c>
      <c r="J23" s="135" t="s">
        <v>444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447</v>
      </c>
      <c r="F24" s="37"/>
      <c r="G24" s="37"/>
      <c r="H24" s="37"/>
      <c r="I24" s="131" t="s">
        <v>29</v>
      </c>
      <c r="J24" s="135" t="s">
        <v>19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39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41</v>
      </c>
      <c r="E30" s="37"/>
      <c r="F30" s="37"/>
      <c r="G30" s="37"/>
      <c r="H30" s="37"/>
      <c r="I30" s="37"/>
      <c r="J30" s="143">
        <f>ROUND(J91,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43</v>
      </c>
      <c r="G32" s="37"/>
      <c r="H32" s="37"/>
      <c r="I32" s="144" t="s">
        <v>42</v>
      </c>
      <c r="J32" s="144" t="s">
        <v>44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45</v>
      </c>
      <c r="E33" s="131" t="s">
        <v>46</v>
      </c>
      <c r="F33" s="146">
        <f>ROUND((SUM(BE91:BE175)),  2)</f>
        <v>0</v>
      </c>
      <c r="G33" s="37"/>
      <c r="H33" s="37"/>
      <c r="I33" s="147">
        <v>0.20999999999999999</v>
      </c>
      <c r="J33" s="146">
        <f>ROUND(((SUM(BE91:BE175))*I33),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47</v>
      </c>
      <c r="F34" s="146">
        <f>ROUND((SUM(BF91:BF175)),  2)</f>
        <v>0</v>
      </c>
      <c r="G34" s="37"/>
      <c r="H34" s="37"/>
      <c r="I34" s="147">
        <v>0.12</v>
      </c>
      <c r="J34" s="146">
        <f>ROUND(((SUM(BF91:BF175))*I34),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48</v>
      </c>
      <c r="F35" s="146">
        <f>ROUND((SUM(BG91:BG175)),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49</v>
      </c>
      <c r="F36" s="146">
        <f>ROUND((SUM(BH91:BH175)),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50</v>
      </c>
      <c r="F37" s="146">
        <f>ROUND((SUM(BI91:BI175)),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51</v>
      </c>
      <c r="E39" s="150"/>
      <c r="F39" s="150"/>
      <c r="G39" s="151" t="s">
        <v>52</v>
      </c>
      <c r="H39" s="152" t="s">
        <v>53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105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Chodník v ul. Výškovská, Chodová Planá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99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SO 301 - zatrubnění příkopu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Výškovská ulice</v>
      </c>
      <c r="G52" s="39"/>
      <c r="H52" s="39"/>
      <c r="I52" s="31" t="s">
        <v>23</v>
      </c>
      <c r="J52" s="71" t="str">
        <f>IF(J12="","",J12)</f>
        <v>15. 1. 2024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25.65" customHeight="1">
      <c r="A54" s="37"/>
      <c r="B54" s="38"/>
      <c r="C54" s="31" t="s">
        <v>25</v>
      </c>
      <c r="D54" s="39"/>
      <c r="E54" s="39"/>
      <c r="F54" s="26" t="str">
        <f>E15</f>
        <v>Městys Chodová Planá</v>
      </c>
      <c r="G54" s="39"/>
      <c r="H54" s="39"/>
      <c r="I54" s="31" t="s">
        <v>32</v>
      </c>
      <c r="J54" s="35" t="str">
        <f>E21</f>
        <v>ing. Jaroslav Krystyník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30</v>
      </c>
      <c r="D55" s="39"/>
      <c r="E55" s="39"/>
      <c r="F55" s="26" t="str">
        <f>IF(E18="","",E18)</f>
        <v>Vyplň údaj</v>
      </c>
      <c r="G55" s="39"/>
      <c r="H55" s="39"/>
      <c r="I55" s="31" t="s">
        <v>37</v>
      </c>
      <c r="J55" s="35" t="str">
        <f>E24</f>
        <v>ng. Jaroslav Krystyník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106</v>
      </c>
      <c r="D57" s="161"/>
      <c r="E57" s="161"/>
      <c r="F57" s="161"/>
      <c r="G57" s="161"/>
      <c r="H57" s="161"/>
      <c r="I57" s="161"/>
      <c r="J57" s="162" t="s">
        <v>107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73</v>
      </c>
      <c r="D59" s="39"/>
      <c r="E59" s="39"/>
      <c r="F59" s="39"/>
      <c r="G59" s="39"/>
      <c r="H59" s="39"/>
      <c r="I59" s="39"/>
      <c r="J59" s="101">
        <f>J91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108</v>
      </c>
    </row>
    <row r="60" s="9" customFormat="1" ht="24.96" customHeight="1">
      <c r="A60" s="9"/>
      <c r="B60" s="164"/>
      <c r="C60" s="165"/>
      <c r="D60" s="166" t="s">
        <v>448</v>
      </c>
      <c r="E60" s="167"/>
      <c r="F60" s="167"/>
      <c r="G60" s="167"/>
      <c r="H60" s="167"/>
      <c r="I60" s="167"/>
      <c r="J60" s="168">
        <f>J92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4"/>
      <c r="C61" s="165"/>
      <c r="D61" s="166" t="s">
        <v>449</v>
      </c>
      <c r="E61" s="167"/>
      <c r="F61" s="167"/>
      <c r="G61" s="167"/>
      <c r="H61" s="167"/>
      <c r="I61" s="167"/>
      <c r="J61" s="168">
        <f>J101</f>
        <v>0</v>
      </c>
      <c r="K61" s="165"/>
      <c r="L61" s="16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4"/>
      <c r="C62" s="165"/>
      <c r="D62" s="166" t="s">
        <v>450</v>
      </c>
      <c r="E62" s="167"/>
      <c r="F62" s="167"/>
      <c r="G62" s="167"/>
      <c r="H62" s="167"/>
      <c r="I62" s="167"/>
      <c r="J62" s="168">
        <f>J106</f>
        <v>0</v>
      </c>
      <c r="K62" s="165"/>
      <c r="L62" s="16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4"/>
      <c r="C63" s="165"/>
      <c r="D63" s="166" t="s">
        <v>451</v>
      </c>
      <c r="E63" s="167"/>
      <c r="F63" s="167"/>
      <c r="G63" s="167"/>
      <c r="H63" s="167"/>
      <c r="I63" s="167"/>
      <c r="J63" s="168">
        <f>J109</f>
        <v>0</v>
      </c>
      <c r="K63" s="165"/>
      <c r="L63" s="16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4"/>
      <c r="C64" s="165"/>
      <c r="D64" s="166" t="s">
        <v>452</v>
      </c>
      <c r="E64" s="167"/>
      <c r="F64" s="167"/>
      <c r="G64" s="167"/>
      <c r="H64" s="167"/>
      <c r="I64" s="167"/>
      <c r="J64" s="168">
        <f>J114</f>
        <v>0</v>
      </c>
      <c r="K64" s="165"/>
      <c r="L64" s="16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4"/>
      <c r="C65" s="165"/>
      <c r="D65" s="166" t="s">
        <v>453</v>
      </c>
      <c r="E65" s="167"/>
      <c r="F65" s="167"/>
      <c r="G65" s="167"/>
      <c r="H65" s="167"/>
      <c r="I65" s="167"/>
      <c r="J65" s="168">
        <f>J117</f>
        <v>0</v>
      </c>
      <c r="K65" s="165"/>
      <c r="L65" s="16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4"/>
      <c r="C66" s="165"/>
      <c r="D66" s="166" t="s">
        <v>454</v>
      </c>
      <c r="E66" s="167"/>
      <c r="F66" s="167"/>
      <c r="G66" s="167"/>
      <c r="H66" s="167"/>
      <c r="I66" s="167"/>
      <c r="J66" s="168">
        <f>J120</f>
        <v>0</v>
      </c>
      <c r="K66" s="165"/>
      <c r="L66" s="16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4"/>
      <c r="C67" s="165"/>
      <c r="D67" s="166" t="s">
        <v>455</v>
      </c>
      <c r="E67" s="167"/>
      <c r="F67" s="167"/>
      <c r="G67" s="167"/>
      <c r="H67" s="167"/>
      <c r="I67" s="167"/>
      <c r="J67" s="168">
        <f>J123</f>
        <v>0</v>
      </c>
      <c r="K67" s="165"/>
      <c r="L67" s="16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4"/>
      <c r="C68" s="165"/>
      <c r="D68" s="166" t="s">
        <v>456</v>
      </c>
      <c r="E68" s="167"/>
      <c r="F68" s="167"/>
      <c r="G68" s="167"/>
      <c r="H68" s="167"/>
      <c r="I68" s="167"/>
      <c r="J68" s="168">
        <f>J130</f>
        <v>0</v>
      </c>
      <c r="K68" s="165"/>
      <c r="L68" s="16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4"/>
      <c r="C69" s="165"/>
      <c r="D69" s="166" t="s">
        <v>457</v>
      </c>
      <c r="E69" s="167"/>
      <c r="F69" s="167"/>
      <c r="G69" s="167"/>
      <c r="H69" s="167"/>
      <c r="I69" s="167"/>
      <c r="J69" s="168">
        <f>J147</f>
        <v>0</v>
      </c>
      <c r="K69" s="165"/>
      <c r="L69" s="16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4"/>
      <c r="C70" s="165"/>
      <c r="D70" s="166" t="s">
        <v>458</v>
      </c>
      <c r="E70" s="167"/>
      <c r="F70" s="167"/>
      <c r="G70" s="167"/>
      <c r="H70" s="167"/>
      <c r="I70" s="167"/>
      <c r="J70" s="168">
        <f>J154</f>
        <v>0</v>
      </c>
      <c r="K70" s="165"/>
      <c r="L70" s="16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4"/>
      <c r="C71" s="165"/>
      <c r="D71" s="166" t="s">
        <v>459</v>
      </c>
      <c r="E71" s="167"/>
      <c r="F71" s="167"/>
      <c r="G71" s="167"/>
      <c r="H71" s="167"/>
      <c r="I71" s="167"/>
      <c r="J71" s="168">
        <f>J171</f>
        <v>0</v>
      </c>
      <c r="K71" s="165"/>
      <c r="L71" s="16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6.96" customHeight="1">
      <c r="A73" s="37"/>
      <c r="B73" s="58"/>
      <c r="C73" s="59"/>
      <c r="D73" s="59"/>
      <c r="E73" s="59"/>
      <c r="F73" s="59"/>
      <c r="G73" s="59"/>
      <c r="H73" s="59"/>
      <c r="I73" s="59"/>
      <c r="J73" s="59"/>
      <c r="K73" s="5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7" s="2" customFormat="1" ht="6.96" customHeight="1">
      <c r="A77" s="37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24.96" customHeight="1">
      <c r="A78" s="37"/>
      <c r="B78" s="38"/>
      <c r="C78" s="22" t="s">
        <v>120</v>
      </c>
      <c r="D78" s="39"/>
      <c r="E78" s="39"/>
      <c r="F78" s="39"/>
      <c r="G78" s="39"/>
      <c r="H78" s="39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6.96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2" customHeight="1">
      <c r="A80" s="37"/>
      <c r="B80" s="38"/>
      <c r="C80" s="31" t="s">
        <v>16</v>
      </c>
      <c r="D80" s="39"/>
      <c r="E80" s="39"/>
      <c r="F80" s="39"/>
      <c r="G80" s="39"/>
      <c r="H80" s="39"/>
      <c r="I80" s="39"/>
      <c r="J80" s="39"/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6.5" customHeight="1">
      <c r="A81" s="37"/>
      <c r="B81" s="38"/>
      <c r="C81" s="39"/>
      <c r="D81" s="39"/>
      <c r="E81" s="159" t="str">
        <f>E7</f>
        <v>Chodník v ul. Výškovská, Chodová Planá</v>
      </c>
      <c r="F81" s="31"/>
      <c r="G81" s="31"/>
      <c r="H81" s="31"/>
      <c r="I81" s="39"/>
      <c r="J81" s="39"/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2" customHeight="1">
      <c r="A82" s="37"/>
      <c r="B82" s="38"/>
      <c r="C82" s="31" t="s">
        <v>99</v>
      </c>
      <c r="D82" s="39"/>
      <c r="E82" s="39"/>
      <c r="F82" s="39"/>
      <c r="G82" s="39"/>
      <c r="H82" s="39"/>
      <c r="I82" s="39"/>
      <c r="J82" s="39"/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6.5" customHeight="1">
      <c r="A83" s="37"/>
      <c r="B83" s="38"/>
      <c r="C83" s="39"/>
      <c r="D83" s="39"/>
      <c r="E83" s="68" t="str">
        <f>E9</f>
        <v>SO 301 - zatrubnění příkopu</v>
      </c>
      <c r="F83" s="39"/>
      <c r="G83" s="39"/>
      <c r="H83" s="39"/>
      <c r="I83" s="39"/>
      <c r="J83" s="39"/>
      <c r="K83" s="39"/>
      <c r="L83" s="13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6.96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3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2" customHeight="1">
      <c r="A85" s="37"/>
      <c r="B85" s="38"/>
      <c r="C85" s="31" t="s">
        <v>21</v>
      </c>
      <c r="D85" s="39"/>
      <c r="E85" s="39"/>
      <c r="F85" s="26" t="str">
        <f>F12</f>
        <v>Výškovská ulice</v>
      </c>
      <c r="G85" s="39"/>
      <c r="H85" s="39"/>
      <c r="I85" s="31" t="s">
        <v>23</v>
      </c>
      <c r="J85" s="71" t="str">
        <f>IF(J12="","",J12)</f>
        <v>15. 1. 2024</v>
      </c>
      <c r="K85" s="39"/>
      <c r="L85" s="13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3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25.65" customHeight="1">
      <c r="A87" s="37"/>
      <c r="B87" s="38"/>
      <c r="C87" s="31" t="s">
        <v>25</v>
      </c>
      <c r="D87" s="39"/>
      <c r="E87" s="39"/>
      <c r="F87" s="26" t="str">
        <f>E15</f>
        <v>Městys Chodová Planá</v>
      </c>
      <c r="G87" s="39"/>
      <c r="H87" s="39"/>
      <c r="I87" s="31" t="s">
        <v>32</v>
      </c>
      <c r="J87" s="35" t="str">
        <f>E21</f>
        <v>ing. Jaroslav Krystyník</v>
      </c>
      <c r="K87" s="39"/>
      <c r="L87" s="13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5.15" customHeight="1">
      <c r="A88" s="37"/>
      <c r="B88" s="38"/>
      <c r="C88" s="31" t="s">
        <v>30</v>
      </c>
      <c r="D88" s="39"/>
      <c r="E88" s="39"/>
      <c r="F88" s="26" t="str">
        <f>IF(E18="","",E18)</f>
        <v>Vyplň údaj</v>
      </c>
      <c r="G88" s="39"/>
      <c r="H88" s="39"/>
      <c r="I88" s="31" t="s">
        <v>37</v>
      </c>
      <c r="J88" s="35" t="str">
        <f>E24</f>
        <v>ng. Jaroslav Krystyník</v>
      </c>
      <c r="K88" s="39"/>
      <c r="L88" s="133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0.32" customHeight="1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133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11" customFormat="1" ht="29.28" customHeight="1">
      <c r="A90" s="176"/>
      <c r="B90" s="177"/>
      <c r="C90" s="178" t="s">
        <v>121</v>
      </c>
      <c r="D90" s="179" t="s">
        <v>60</v>
      </c>
      <c r="E90" s="179" t="s">
        <v>56</v>
      </c>
      <c r="F90" s="179" t="s">
        <v>57</v>
      </c>
      <c r="G90" s="179" t="s">
        <v>122</v>
      </c>
      <c r="H90" s="179" t="s">
        <v>123</v>
      </c>
      <c r="I90" s="179" t="s">
        <v>124</v>
      </c>
      <c r="J90" s="179" t="s">
        <v>107</v>
      </c>
      <c r="K90" s="180" t="s">
        <v>125</v>
      </c>
      <c r="L90" s="181"/>
      <c r="M90" s="91" t="s">
        <v>19</v>
      </c>
      <c r="N90" s="92" t="s">
        <v>45</v>
      </c>
      <c r="O90" s="92" t="s">
        <v>126</v>
      </c>
      <c r="P90" s="92" t="s">
        <v>127</v>
      </c>
      <c r="Q90" s="92" t="s">
        <v>128</v>
      </c>
      <c r="R90" s="92" t="s">
        <v>129</v>
      </c>
      <c r="S90" s="92" t="s">
        <v>130</v>
      </c>
      <c r="T90" s="93" t="s">
        <v>131</v>
      </c>
      <c r="U90" s="176"/>
      <c r="V90" s="176"/>
      <c r="W90" s="176"/>
      <c r="X90" s="176"/>
      <c r="Y90" s="176"/>
      <c r="Z90" s="176"/>
      <c r="AA90" s="176"/>
      <c r="AB90" s="176"/>
      <c r="AC90" s="176"/>
      <c r="AD90" s="176"/>
      <c r="AE90" s="176"/>
    </row>
    <row r="91" s="2" customFormat="1" ht="22.8" customHeight="1">
      <c r="A91" s="37"/>
      <c r="B91" s="38"/>
      <c r="C91" s="98" t="s">
        <v>132</v>
      </c>
      <c r="D91" s="39"/>
      <c r="E91" s="39"/>
      <c r="F91" s="39"/>
      <c r="G91" s="39"/>
      <c r="H91" s="39"/>
      <c r="I91" s="39"/>
      <c r="J91" s="182">
        <f>BK91</f>
        <v>0</v>
      </c>
      <c r="K91" s="39"/>
      <c r="L91" s="43"/>
      <c r="M91" s="94"/>
      <c r="N91" s="183"/>
      <c r="O91" s="95"/>
      <c r="P91" s="184">
        <f>P92+P101+P106+P109+P114+P117+P120+P123+P130+P147+P154+P171</f>
        <v>0</v>
      </c>
      <c r="Q91" s="95"/>
      <c r="R91" s="184">
        <f>R92+R101+R106+R109+R114+R117+R120+R123+R130+R147+R154+R171</f>
        <v>160.76603799999998</v>
      </c>
      <c r="S91" s="95"/>
      <c r="T91" s="185">
        <f>T92+T101+T106+T109+T114+T117+T120+T123+T130+T147+T154+T171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6" t="s">
        <v>74</v>
      </c>
      <c r="AU91" s="16" t="s">
        <v>108</v>
      </c>
      <c r="BK91" s="186">
        <f>BK92+BK101+BK106+BK109+BK114+BK117+BK120+BK123+BK130+BK147+BK154+BK171</f>
        <v>0</v>
      </c>
    </row>
    <row r="92" s="12" customFormat="1" ht="25.92" customHeight="1">
      <c r="A92" s="12"/>
      <c r="B92" s="187"/>
      <c r="C92" s="188"/>
      <c r="D92" s="189" t="s">
        <v>74</v>
      </c>
      <c r="E92" s="190" t="s">
        <v>188</v>
      </c>
      <c r="F92" s="190" t="s">
        <v>460</v>
      </c>
      <c r="G92" s="188"/>
      <c r="H92" s="188"/>
      <c r="I92" s="191"/>
      <c r="J92" s="192">
        <f>BK92</f>
        <v>0</v>
      </c>
      <c r="K92" s="188"/>
      <c r="L92" s="193"/>
      <c r="M92" s="194"/>
      <c r="N92" s="195"/>
      <c r="O92" s="195"/>
      <c r="P92" s="196">
        <f>SUM(P93:P100)</f>
        <v>0</v>
      </c>
      <c r="Q92" s="195"/>
      <c r="R92" s="196">
        <f>SUM(R93:R100)</f>
        <v>0</v>
      </c>
      <c r="S92" s="195"/>
      <c r="T92" s="197">
        <f>SUM(T93:T100)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98" t="s">
        <v>83</v>
      </c>
      <c r="AT92" s="199" t="s">
        <v>74</v>
      </c>
      <c r="AU92" s="199" t="s">
        <v>75</v>
      </c>
      <c r="AY92" s="198" t="s">
        <v>135</v>
      </c>
      <c r="BK92" s="200">
        <f>SUM(BK93:BK100)</f>
        <v>0</v>
      </c>
    </row>
    <row r="93" s="2" customFormat="1" ht="16.5" customHeight="1">
      <c r="A93" s="37"/>
      <c r="B93" s="38"/>
      <c r="C93" s="203" t="s">
        <v>83</v>
      </c>
      <c r="D93" s="203" t="s">
        <v>137</v>
      </c>
      <c r="E93" s="204" t="s">
        <v>461</v>
      </c>
      <c r="F93" s="205" t="s">
        <v>462</v>
      </c>
      <c r="G93" s="206" t="s">
        <v>175</v>
      </c>
      <c r="H93" s="207">
        <v>41.700000000000003</v>
      </c>
      <c r="I93" s="208"/>
      <c r="J93" s="209">
        <f>ROUND(I93*H93,2)</f>
        <v>0</v>
      </c>
      <c r="K93" s="205" t="s">
        <v>19</v>
      </c>
      <c r="L93" s="43"/>
      <c r="M93" s="210" t="s">
        <v>19</v>
      </c>
      <c r="N93" s="211" t="s">
        <v>46</v>
      </c>
      <c r="O93" s="83"/>
      <c r="P93" s="212">
        <f>O93*H93</f>
        <v>0</v>
      </c>
      <c r="Q93" s="212">
        <v>0</v>
      </c>
      <c r="R93" s="212">
        <f>Q93*H93</f>
        <v>0</v>
      </c>
      <c r="S93" s="212">
        <v>0</v>
      </c>
      <c r="T93" s="213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214" t="s">
        <v>141</v>
      </c>
      <c r="AT93" s="214" t="s">
        <v>137</v>
      </c>
      <c r="AU93" s="214" t="s">
        <v>83</v>
      </c>
      <c r="AY93" s="16" t="s">
        <v>135</v>
      </c>
      <c r="BE93" s="215">
        <f>IF(N93="základní",J93,0)</f>
        <v>0</v>
      </c>
      <c r="BF93" s="215">
        <f>IF(N93="snížená",J93,0)</f>
        <v>0</v>
      </c>
      <c r="BG93" s="215">
        <f>IF(N93="zákl. přenesená",J93,0)</f>
        <v>0</v>
      </c>
      <c r="BH93" s="215">
        <f>IF(N93="sníž. přenesená",J93,0)</f>
        <v>0</v>
      </c>
      <c r="BI93" s="215">
        <f>IF(N93="nulová",J93,0)</f>
        <v>0</v>
      </c>
      <c r="BJ93" s="16" t="s">
        <v>83</v>
      </c>
      <c r="BK93" s="215">
        <f>ROUND(I93*H93,2)</f>
        <v>0</v>
      </c>
      <c r="BL93" s="16" t="s">
        <v>141</v>
      </c>
      <c r="BM93" s="214" t="s">
        <v>463</v>
      </c>
    </row>
    <row r="94" s="2" customFormat="1">
      <c r="A94" s="37"/>
      <c r="B94" s="38"/>
      <c r="C94" s="39"/>
      <c r="D94" s="216" t="s">
        <v>143</v>
      </c>
      <c r="E94" s="39"/>
      <c r="F94" s="217" t="s">
        <v>462</v>
      </c>
      <c r="G94" s="39"/>
      <c r="H94" s="39"/>
      <c r="I94" s="218"/>
      <c r="J94" s="39"/>
      <c r="K94" s="39"/>
      <c r="L94" s="43"/>
      <c r="M94" s="219"/>
      <c r="N94" s="220"/>
      <c r="O94" s="83"/>
      <c r="P94" s="83"/>
      <c r="Q94" s="83"/>
      <c r="R94" s="83"/>
      <c r="S94" s="83"/>
      <c r="T94" s="84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6" t="s">
        <v>143</v>
      </c>
      <c r="AU94" s="16" t="s">
        <v>83</v>
      </c>
    </row>
    <row r="95" s="2" customFormat="1" ht="16.5" customHeight="1">
      <c r="A95" s="37"/>
      <c r="B95" s="38"/>
      <c r="C95" s="203" t="s">
        <v>85</v>
      </c>
      <c r="D95" s="203" t="s">
        <v>137</v>
      </c>
      <c r="E95" s="204" t="s">
        <v>464</v>
      </c>
      <c r="F95" s="205" t="s">
        <v>465</v>
      </c>
      <c r="G95" s="206" t="s">
        <v>175</v>
      </c>
      <c r="H95" s="207">
        <v>20.899999999999999</v>
      </c>
      <c r="I95" s="208"/>
      <c r="J95" s="209">
        <f>ROUND(I95*H95,2)</f>
        <v>0</v>
      </c>
      <c r="K95" s="205" t="s">
        <v>19</v>
      </c>
      <c r="L95" s="43"/>
      <c r="M95" s="210" t="s">
        <v>19</v>
      </c>
      <c r="N95" s="211" t="s">
        <v>46</v>
      </c>
      <c r="O95" s="83"/>
      <c r="P95" s="212">
        <f>O95*H95</f>
        <v>0</v>
      </c>
      <c r="Q95" s="212">
        <v>0</v>
      </c>
      <c r="R95" s="212">
        <f>Q95*H95</f>
        <v>0</v>
      </c>
      <c r="S95" s="212">
        <v>0</v>
      </c>
      <c r="T95" s="213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214" t="s">
        <v>141</v>
      </c>
      <c r="AT95" s="214" t="s">
        <v>137</v>
      </c>
      <c r="AU95" s="214" t="s">
        <v>83</v>
      </c>
      <c r="AY95" s="16" t="s">
        <v>135</v>
      </c>
      <c r="BE95" s="215">
        <f>IF(N95="základní",J95,0)</f>
        <v>0</v>
      </c>
      <c r="BF95" s="215">
        <f>IF(N95="snížená",J95,0)</f>
        <v>0</v>
      </c>
      <c r="BG95" s="215">
        <f>IF(N95="zákl. přenesená",J95,0)</f>
        <v>0</v>
      </c>
      <c r="BH95" s="215">
        <f>IF(N95="sníž. přenesená",J95,0)</f>
        <v>0</v>
      </c>
      <c r="BI95" s="215">
        <f>IF(N95="nulová",J95,0)</f>
        <v>0</v>
      </c>
      <c r="BJ95" s="16" t="s">
        <v>83</v>
      </c>
      <c r="BK95" s="215">
        <f>ROUND(I95*H95,2)</f>
        <v>0</v>
      </c>
      <c r="BL95" s="16" t="s">
        <v>141</v>
      </c>
      <c r="BM95" s="214" t="s">
        <v>466</v>
      </c>
    </row>
    <row r="96" s="2" customFormat="1">
      <c r="A96" s="37"/>
      <c r="B96" s="38"/>
      <c r="C96" s="39"/>
      <c r="D96" s="216" t="s">
        <v>143</v>
      </c>
      <c r="E96" s="39"/>
      <c r="F96" s="217" t="s">
        <v>465</v>
      </c>
      <c r="G96" s="39"/>
      <c r="H96" s="39"/>
      <c r="I96" s="218"/>
      <c r="J96" s="39"/>
      <c r="K96" s="39"/>
      <c r="L96" s="43"/>
      <c r="M96" s="219"/>
      <c r="N96" s="220"/>
      <c r="O96" s="83"/>
      <c r="P96" s="83"/>
      <c r="Q96" s="83"/>
      <c r="R96" s="83"/>
      <c r="S96" s="83"/>
      <c r="T96" s="84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6" t="s">
        <v>143</v>
      </c>
      <c r="AU96" s="16" t="s">
        <v>83</v>
      </c>
    </row>
    <row r="97" s="2" customFormat="1" ht="16.5" customHeight="1">
      <c r="A97" s="37"/>
      <c r="B97" s="38"/>
      <c r="C97" s="203" t="s">
        <v>148</v>
      </c>
      <c r="D97" s="203" t="s">
        <v>137</v>
      </c>
      <c r="E97" s="204" t="s">
        <v>467</v>
      </c>
      <c r="F97" s="205" t="s">
        <v>468</v>
      </c>
      <c r="G97" s="206" t="s">
        <v>175</v>
      </c>
      <c r="H97" s="207">
        <v>41.700000000000003</v>
      </c>
      <c r="I97" s="208"/>
      <c r="J97" s="209">
        <f>ROUND(I97*H97,2)</f>
        <v>0</v>
      </c>
      <c r="K97" s="205" t="s">
        <v>19</v>
      </c>
      <c r="L97" s="43"/>
      <c r="M97" s="210" t="s">
        <v>19</v>
      </c>
      <c r="N97" s="211" t="s">
        <v>46</v>
      </c>
      <c r="O97" s="83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14" t="s">
        <v>141</v>
      </c>
      <c r="AT97" s="214" t="s">
        <v>137</v>
      </c>
      <c r="AU97" s="214" t="s">
        <v>83</v>
      </c>
      <c r="AY97" s="16" t="s">
        <v>135</v>
      </c>
      <c r="BE97" s="215">
        <f>IF(N97="základní",J97,0)</f>
        <v>0</v>
      </c>
      <c r="BF97" s="215">
        <f>IF(N97="snížená",J97,0)</f>
        <v>0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6" t="s">
        <v>83</v>
      </c>
      <c r="BK97" s="215">
        <f>ROUND(I97*H97,2)</f>
        <v>0</v>
      </c>
      <c r="BL97" s="16" t="s">
        <v>141</v>
      </c>
      <c r="BM97" s="214" t="s">
        <v>469</v>
      </c>
    </row>
    <row r="98" s="2" customFormat="1">
      <c r="A98" s="37"/>
      <c r="B98" s="38"/>
      <c r="C98" s="39"/>
      <c r="D98" s="216" t="s">
        <v>143</v>
      </c>
      <c r="E98" s="39"/>
      <c r="F98" s="217" t="s">
        <v>468</v>
      </c>
      <c r="G98" s="39"/>
      <c r="H98" s="39"/>
      <c r="I98" s="218"/>
      <c r="J98" s="39"/>
      <c r="K98" s="39"/>
      <c r="L98" s="43"/>
      <c r="M98" s="219"/>
      <c r="N98" s="220"/>
      <c r="O98" s="83"/>
      <c r="P98" s="83"/>
      <c r="Q98" s="83"/>
      <c r="R98" s="83"/>
      <c r="S98" s="83"/>
      <c r="T98" s="84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6" t="s">
        <v>143</v>
      </c>
      <c r="AU98" s="16" t="s">
        <v>83</v>
      </c>
    </row>
    <row r="99" s="2" customFormat="1" ht="16.5" customHeight="1">
      <c r="A99" s="37"/>
      <c r="B99" s="38"/>
      <c r="C99" s="203" t="s">
        <v>141</v>
      </c>
      <c r="D99" s="203" t="s">
        <v>137</v>
      </c>
      <c r="E99" s="204" t="s">
        <v>470</v>
      </c>
      <c r="F99" s="205" t="s">
        <v>471</v>
      </c>
      <c r="G99" s="206" t="s">
        <v>175</v>
      </c>
      <c r="H99" s="207">
        <v>20.899999999999999</v>
      </c>
      <c r="I99" s="208"/>
      <c r="J99" s="209">
        <f>ROUND(I99*H99,2)</f>
        <v>0</v>
      </c>
      <c r="K99" s="205" t="s">
        <v>19</v>
      </c>
      <c r="L99" s="43"/>
      <c r="M99" s="210" t="s">
        <v>19</v>
      </c>
      <c r="N99" s="211" t="s">
        <v>46</v>
      </c>
      <c r="O99" s="83"/>
      <c r="P99" s="212">
        <f>O99*H99</f>
        <v>0</v>
      </c>
      <c r="Q99" s="212">
        <v>0</v>
      </c>
      <c r="R99" s="212">
        <f>Q99*H99</f>
        <v>0</v>
      </c>
      <c r="S99" s="212">
        <v>0</v>
      </c>
      <c r="T99" s="213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214" t="s">
        <v>141</v>
      </c>
      <c r="AT99" s="214" t="s">
        <v>137</v>
      </c>
      <c r="AU99" s="214" t="s">
        <v>83</v>
      </c>
      <c r="AY99" s="16" t="s">
        <v>135</v>
      </c>
      <c r="BE99" s="215">
        <f>IF(N99="základní",J99,0)</f>
        <v>0</v>
      </c>
      <c r="BF99" s="215">
        <f>IF(N99="snížená",J99,0)</f>
        <v>0</v>
      </c>
      <c r="BG99" s="215">
        <f>IF(N99="zákl. přenesená",J99,0)</f>
        <v>0</v>
      </c>
      <c r="BH99" s="215">
        <f>IF(N99="sníž. přenesená",J99,0)</f>
        <v>0</v>
      </c>
      <c r="BI99" s="215">
        <f>IF(N99="nulová",J99,0)</f>
        <v>0</v>
      </c>
      <c r="BJ99" s="16" t="s">
        <v>83</v>
      </c>
      <c r="BK99" s="215">
        <f>ROUND(I99*H99,2)</f>
        <v>0</v>
      </c>
      <c r="BL99" s="16" t="s">
        <v>141</v>
      </c>
      <c r="BM99" s="214" t="s">
        <v>472</v>
      </c>
    </row>
    <row r="100" s="2" customFormat="1">
      <c r="A100" s="37"/>
      <c r="B100" s="38"/>
      <c r="C100" s="39"/>
      <c r="D100" s="216" t="s">
        <v>143</v>
      </c>
      <c r="E100" s="39"/>
      <c r="F100" s="217" t="s">
        <v>471</v>
      </c>
      <c r="G100" s="39"/>
      <c r="H100" s="39"/>
      <c r="I100" s="218"/>
      <c r="J100" s="39"/>
      <c r="K100" s="39"/>
      <c r="L100" s="43"/>
      <c r="M100" s="219"/>
      <c r="N100" s="220"/>
      <c r="O100" s="83"/>
      <c r="P100" s="83"/>
      <c r="Q100" s="83"/>
      <c r="R100" s="83"/>
      <c r="S100" s="83"/>
      <c r="T100" s="84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6" t="s">
        <v>143</v>
      </c>
      <c r="AU100" s="16" t="s">
        <v>83</v>
      </c>
    </row>
    <row r="101" s="12" customFormat="1" ht="25.92" customHeight="1">
      <c r="A101" s="12"/>
      <c r="B101" s="187"/>
      <c r="C101" s="188"/>
      <c r="D101" s="189" t="s">
        <v>74</v>
      </c>
      <c r="E101" s="190" t="s">
        <v>197</v>
      </c>
      <c r="F101" s="190" t="s">
        <v>473</v>
      </c>
      <c r="G101" s="188"/>
      <c r="H101" s="188"/>
      <c r="I101" s="191"/>
      <c r="J101" s="192">
        <f>BK101</f>
        <v>0</v>
      </c>
      <c r="K101" s="188"/>
      <c r="L101" s="193"/>
      <c r="M101" s="194"/>
      <c r="N101" s="195"/>
      <c r="O101" s="195"/>
      <c r="P101" s="196">
        <f>SUM(P102:P105)</f>
        <v>0</v>
      </c>
      <c r="Q101" s="195"/>
      <c r="R101" s="196">
        <f>SUM(R102:R105)</f>
        <v>0.07979399999999999</v>
      </c>
      <c r="S101" s="195"/>
      <c r="T101" s="197">
        <f>SUM(T102:T105)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98" t="s">
        <v>83</v>
      </c>
      <c r="AT101" s="199" t="s">
        <v>74</v>
      </c>
      <c r="AU101" s="199" t="s">
        <v>75</v>
      </c>
      <c r="AY101" s="198" t="s">
        <v>135</v>
      </c>
      <c r="BK101" s="200">
        <f>SUM(BK102:BK105)</f>
        <v>0</v>
      </c>
    </row>
    <row r="102" s="2" customFormat="1" ht="16.5" customHeight="1">
      <c r="A102" s="37"/>
      <c r="B102" s="38"/>
      <c r="C102" s="203" t="s">
        <v>155</v>
      </c>
      <c r="D102" s="203" t="s">
        <v>137</v>
      </c>
      <c r="E102" s="204" t="s">
        <v>474</v>
      </c>
      <c r="F102" s="205" t="s">
        <v>475</v>
      </c>
      <c r="G102" s="206" t="s">
        <v>146</v>
      </c>
      <c r="H102" s="207">
        <v>80.599999999999994</v>
      </c>
      <c r="I102" s="208"/>
      <c r="J102" s="209">
        <f>ROUND(I102*H102,2)</f>
        <v>0</v>
      </c>
      <c r="K102" s="205" t="s">
        <v>19</v>
      </c>
      <c r="L102" s="43"/>
      <c r="M102" s="210" t="s">
        <v>19</v>
      </c>
      <c r="N102" s="211" t="s">
        <v>46</v>
      </c>
      <c r="O102" s="83"/>
      <c r="P102" s="212">
        <f>O102*H102</f>
        <v>0</v>
      </c>
      <c r="Q102" s="212">
        <v>0.00098999999999999999</v>
      </c>
      <c r="R102" s="212">
        <f>Q102*H102</f>
        <v>0.07979399999999999</v>
      </c>
      <c r="S102" s="212">
        <v>0</v>
      </c>
      <c r="T102" s="213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214" t="s">
        <v>141</v>
      </c>
      <c r="AT102" s="214" t="s">
        <v>137</v>
      </c>
      <c r="AU102" s="214" t="s">
        <v>83</v>
      </c>
      <c r="AY102" s="16" t="s">
        <v>135</v>
      </c>
      <c r="BE102" s="215">
        <f>IF(N102="základní",J102,0)</f>
        <v>0</v>
      </c>
      <c r="BF102" s="215">
        <f>IF(N102="snížená",J102,0)</f>
        <v>0</v>
      </c>
      <c r="BG102" s="215">
        <f>IF(N102="zákl. přenesená",J102,0)</f>
        <v>0</v>
      </c>
      <c r="BH102" s="215">
        <f>IF(N102="sníž. přenesená",J102,0)</f>
        <v>0</v>
      </c>
      <c r="BI102" s="215">
        <f>IF(N102="nulová",J102,0)</f>
        <v>0</v>
      </c>
      <c r="BJ102" s="16" t="s">
        <v>83</v>
      </c>
      <c r="BK102" s="215">
        <f>ROUND(I102*H102,2)</f>
        <v>0</v>
      </c>
      <c r="BL102" s="16" t="s">
        <v>141</v>
      </c>
      <c r="BM102" s="214" t="s">
        <v>476</v>
      </c>
    </row>
    <row r="103" s="2" customFormat="1">
      <c r="A103" s="37"/>
      <c r="B103" s="38"/>
      <c r="C103" s="39"/>
      <c r="D103" s="216" t="s">
        <v>143</v>
      </c>
      <c r="E103" s="39"/>
      <c r="F103" s="217" t="s">
        <v>475</v>
      </c>
      <c r="G103" s="39"/>
      <c r="H103" s="39"/>
      <c r="I103" s="218"/>
      <c r="J103" s="39"/>
      <c r="K103" s="39"/>
      <c r="L103" s="43"/>
      <c r="M103" s="219"/>
      <c r="N103" s="220"/>
      <c r="O103" s="83"/>
      <c r="P103" s="83"/>
      <c r="Q103" s="83"/>
      <c r="R103" s="83"/>
      <c r="S103" s="83"/>
      <c r="T103" s="84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6" t="s">
        <v>143</v>
      </c>
      <c r="AU103" s="16" t="s">
        <v>83</v>
      </c>
    </row>
    <row r="104" s="2" customFormat="1" ht="16.5" customHeight="1">
      <c r="A104" s="37"/>
      <c r="B104" s="38"/>
      <c r="C104" s="203" t="s">
        <v>159</v>
      </c>
      <c r="D104" s="203" t="s">
        <v>137</v>
      </c>
      <c r="E104" s="204" t="s">
        <v>477</v>
      </c>
      <c r="F104" s="205" t="s">
        <v>478</v>
      </c>
      <c r="G104" s="206" t="s">
        <v>146</v>
      </c>
      <c r="H104" s="207">
        <v>80.599999999999994</v>
      </c>
      <c r="I104" s="208"/>
      <c r="J104" s="209">
        <f>ROUND(I104*H104,2)</f>
        <v>0</v>
      </c>
      <c r="K104" s="205" t="s">
        <v>19</v>
      </c>
      <c r="L104" s="43"/>
      <c r="M104" s="210" t="s">
        <v>19</v>
      </c>
      <c r="N104" s="211" t="s">
        <v>46</v>
      </c>
      <c r="O104" s="83"/>
      <c r="P104" s="212">
        <f>O104*H104</f>
        <v>0</v>
      </c>
      <c r="Q104" s="212">
        <v>0</v>
      </c>
      <c r="R104" s="212">
        <f>Q104*H104</f>
        <v>0</v>
      </c>
      <c r="S104" s="212">
        <v>0</v>
      </c>
      <c r="T104" s="213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214" t="s">
        <v>141</v>
      </c>
      <c r="AT104" s="214" t="s">
        <v>137</v>
      </c>
      <c r="AU104" s="214" t="s">
        <v>83</v>
      </c>
      <c r="AY104" s="16" t="s">
        <v>135</v>
      </c>
      <c r="BE104" s="215">
        <f>IF(N104="základní",J104,0)</f>
        <v>0</v>
      </c>
      <c r="BF104" s="215">
        <f>IF(N104="snížená",J104,0)</f>
        <v>0</v>
      </c>
      <c r="BG104" s="215">
        <f>IF(N104="zákl. přenesená",J104,0)</f>
        <v>0</v>
      </c>
      <c r="BH104" s="215">
        <f>IF(N104="sníž. přenesená",J104,0)</f>
        <v>0</v>
      </c>
      <c r="BI104" s="215">
        <f>IF(N104="nulová",J104,0)</f>
        <v>0</v>
      </c>
      <c r="BJ104" s="16" t="s">
        <v>83</v>
      </c>
      <c r="BK104" s="215">
        <f>ROUND(I104*H104,2)</f>
        <v>0</v>
      </c>
      <c r="BL104" s="16" t="s">
        <v>141</v>
      </c>
      <c r="BM104" s="214" t="s">
        <v>479</v>
      </c>
    </row>
    <row r="105" s="2" customFormat="1">
      <c r="A105" s="37"/>
      <c r="B105" s="38"/>
      <c r="C105" s="39"/>
      <c r="D105" s="216" t="s">
        <v>143</v>
      </c>
      <c r="E105" s="39"/>
      <c r="F105" s="217" t="s">
        <v>478</v>
      </c>
      <c r="G105" s="39"/>
      <c r="H105" s="39"/>
      <c r="I105" s="218"/>
      <c r="J105" s="39"/>
      <c r="K105" s="39"/>
      <c r="L105" s="43"/>
      <c r="M105" s="219"/>
      <c r="N105" s="220"/>
      <c r="O105" s="83"/>
      <c r="P105" s="83"/>
      <c r="Q105" s="83"/>
      <c r="R105" s="83"/>
      <c r="S105" s="83"/>
      <c r="T105" s="84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16" t="s">
        <v>143</v>
      </c>
      <c r="AU105" s="16" t="s">
        <v>83</v>
      </c>
    </row>
    <row r="106" s="12" customFormat="1" ht="25.92" customHeight="1">
      <c r="A106" s="12"/>
      <c r="B106" s="187"/>
      <c r="C106" s="188"/>
      <c r="D106" s="189" t="s">
        <v>74</v>
      </c>
      <c r="E106" s="190" t="s">
        <v>202</v>
      </c>
      <c r="F106" s="190" t="s">
        <v>480</v>
      </c>
      <c r="G106" s="188"/>
      <c r="H106" s="188"/>
      <c r="I106" s="191"/>
      <c r="J106" s="192">
        <f>BK106</f>
        <v>0</v>
      </c>
      <c r="K106" s="188"/>
      <c r="L106" s="193"/>
      <c r="M106" s="194"/>
      <c r="N106" s="195"/>
      <c r="O106" s="195"/>
      <c r="P106" s="196">
        <f>SUM(P107:P108)</f>
        <v>0</v>
      </c>
      <c r="Q106" s="195"/>
      <c r="R106" s="196">
        <f>SUM(R107:R108)</f>
        <v>0</v>
      </c>
      <c r="S106" s="195"/>
      <c r="T106" s="197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198" t="s">
        <v>83</v>
      </c>
      <c r="AT106" s="199" t="s">
        <v>74</v>
      </c>
      <c r="AU106" s="199" t="s">
        <v>75</v>
      </c>
      <c r="AY106" s="198" t="s">
        <v>135</v>
      </c>
      <c r="BK106" s="200">
        <f>SUM(BK107:BK108)</f>
        <v>0</v>
      </c>
    </row>
    <row r="107" s="2" customFormat="1" ht="16.5" customHeight="1">
      <c r="A107" s="37"/>
      <c r="B107" s="38"/>
      <c r="C107" s="203" t="s">
        <v>164</v>
      </c>
      <c r="D107" s="203" t="s">
        <v>137</v>
      </c>
      <c r="E107" s="204" t="s">
        <v>481</v>
      </c>
      <c r="F107" s="205" t="s">
        <v>482</v>
      </c>
      <c r="G107" s="206" t="s">
        <v>175</v>
      </c>
      <c r="H107" s="207">
        <v>83.400000000000006</v>
      </c>
      <c r="I107" s="208"/>
      <c r="J107" s="209">
        <f>ROUND(I107*H107,2)</f>
        <v>0</v>
      </c>
      <c r="K107" s="205" t="s">
        <v>19</v>
      </c>
      <c r="L107" s="43"/>
      <c r="M107" s="210" t="s">
        <v>19</v>
      </c>
      <c r="N107" s="211" t="s">
        <v>46</v>
      </c>
      <c r="O107" s="83"/>
      <c r="P107" s="212">
        <f>O107*H107</f>
        <v>0</v>
      </c>
      <c r="Q107" s="212">
        <v>0</v>
      </c>
      <c r="R107" s="212">
        <f>Q107*H107</f>
        <v>0</v>
      </c>
      <c r="S107" s="212">
        <v>0</v>
      </c>
      <c r="T107" s="213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214" t="s">
        <v>141</v>
      </c>
      <c r="AT107" s="214" t="s">
        <v>137</v>
      </c>
      <c r="AU107" s="214" t="s">
        <v>83</v>
      </c>
      <c r="AY107" s="16" t="s">
        <v>135</v>
      </c>
      <c r="BE107" s="215">
        <f>IF(N107="základní",J107,0)</f>
        <v>0</v>
      </c>
      <c r="BF107" s="215">
        <f>IF(N107="snížená",J107,0)</f>
        <v>0</v>
      </c>
      <c r="BG107" s="215">
        <f>IF(N107="zákl. přenesená",J107,0)</f>
        <v>0</v>
      </c>
      <c r="BH107" s="215">
        <f>IF(N107="sníž. přenesená",J107,0)</f>
        <v>0</v>
      </c>
      <c r="BI107" s="215">
        <f>IF(N107="nulová",J107,0)</f>
        <v>0</v>
      </c>
      <c r="BJ107" s="16" t="s">
        <v>83</v>
      </c>
      <c r="BK107" s="215">
        <f>ROUND(I107*H107,2)</f>
        <v>0</v>
      </c>
      <c r="BL107" s="16" t="s">
        <v>141</v>
      </c>
      <c r="BM107" s="214" t="s">
        <v>483</v>
      </c>
    </row>
    <row r="108" s="2" customFormat="1">
      <c r="A108" s="37"/>
      <c r="B108" s="38"/>
      <c r="C108" s="39"/>
      <c r="D108" s="216" t="s">
        <v>143</v>
      </c>
      <c r="E108" s="39"/>
      <c r="F108" s="217" t="s">
        <v>482</v>
      </c>
      <c r="G108" s="39"/>
      <c r="H108" s="39"/>
      <c r="I108" s="218"/>
      <c r="J108" s="39"/>
      <c r="K108" s="39"/>
      <c r="L108" s="43"/>
      <c r="M108" s="219"/>
      <c r="N108" s="220"/>
      <c r="O108" s="83"/>
      <c r="P108" s="83"/>
      <c r="Q108" s="83"/>
      <c r="R108" s="83"/>
      <c r="S108" s="83"/>
      <c r="T108" s="84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16" t="s">
        <v>143</v>
      </c>
      <c r="AU108" s="16" t="s">
        <v>83</v>
      </c>
    </row>
    <row r="109" s="12" customFormat="1" ht="25.92" customHeight="1">
      <c r="A109" s="12"/>
      <c r="B109" s="187"/>
      <c r="C109" s="188"/>
      <c r="D109" s="189" t="s">
        <v>74</v>
      </c>
      <c r="E109" s="190" t="s">
        <v>206</v>
      </c>
      <c r="F109" s="190" t="s">
        <v>484</v>
      </c>
      <c r="G109" s="188"/>
      <c r="H109" s="188"/>
      <c r="I109" s="191"/>
      <c r="J109" s="192">
        <f>BK109</f>
        <v>0</v>
      </c>
      <c r="K109" s="188"/>
      <c r="L109" s="193"/>
      <c r="M109" s="194"/>
      <c r="N109" s="195"/>
      <c r="O109" s="195"/>
      <c r="P109" s="196">
        <f>SUM(P110:P113)</f>
        <v>0</v>
      </c>
      <c r="Q109" s="195"/>
      <c r="R109" s="196">
        <f>SUM(R110:R113)</f>
        <v>100.80999999999999</v>
      </c>
      <c r="S109" s="195"/>
      <c r="T109" s="197">
        <f>SUM(T110:T113)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198" t="s">
        <v>83</v>
      </c>
      <c r="AT109" s="199" t="s">
        <v>74</v>
      </c>
      <c r="AU109" s="199" t="s">
        <v>75</v>
      </c>
      <c r="AY109" s="198" t="s">
        <v>135</v>
      </c>
      <c r="BK109" s="200">
        <f>SUM(BK110:BK113)</f>
        <v>0</v>
      </c>
    </row>
    <row r="110" s="2" customFormat="1" ht="16.5" customHeight="1">
      <c r="A110" s="37"/>
      <c r="B110" s="38"/>
      <c r="C110" s="203" t="s">
        <v>168</v>
      </c>
      <c r="D110" s="203" t="s">
        <v>137</v>
      </c>
      <c r="E110" s="204" t="s">
        <v>485</v>
      </c>
      <c r="F110" s="205" t="s">
        <v>486</v>
      </c>
      <c r="G110" s="206" t="s">
        <v>175</v>
      </c>
      <c r="H110" s="207">
        <v>83.400000000000006</v>
      </c>
      <c r="I110" s="208"/>
      <c r="J110" s="209">
        <f>ROUND(I110*H110,2)</f>
        <v>0</v>
      </c>
      <c r="K110" s="205" t="s">
        <v>19</v>
      </c>
      <c r="L110" s="43"/>
      <c r="M110" s="210" t="s">
        <v>19</v>
      </c>
      <c r="N110" s="211" t="s">
        <v>46</v>
      </c>
      <c r="O110" s="83"/>
      <c r="P110" s="212">
        <f>O110*H110</f>
        <v>0</v>
      </c>
      <c r="Q110" s="212">
        <v>0</v>
      </c>
      <c r="R110" s="212">
        <f>Q110*H110</f>
        <v>0</v>
      </c>
      <c r="S110" s="212">
        <v>0</v>
      </c>
      <c r="T110" s="213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214" t="s">
        <v>141</v>
      </c>
      <c r="AT110" s="214" t="s">
        <v>137</v>
      </c>
      <c r="AU110" s="214" t="s">
        <v>83</v>
      </c>
      <c r="AY110" s="16" t="s">
        <v>135</v>
      </c>
      <c r="BE110" s="215">
        <f>IF(N110="základní",J110,0)</f>
        <v>0</v>
      </c>
      <c r="BF110" s="215">
        <f>IF(N110="snížená",J110,0)</f>
        <v>0</v>
      </c>
      <c r="BG110" s="215">
        <f>IF(N110="zákl. přenesená",J110,0)</f>
        <v>0</v>
      </c>
      <c r="BH110" s="215">
        <f>IF(N110="sníž. přenesená",J110,0)</f>
        <v>0</v>
      </c>
      <c r="BI110" s="215">
        <f>IF(N110="nulová",J110,0)</f>
        <v>0</v>
      </c>
      <c r="BJ110" s="16" t="s">
        <v>83</v>
      </c>
      <c r="BK110" s="215">
        <f>ROUND(I110*H110,2)</f>
        <v>0</v>
      </c>
      <c r="BL110" s="16" t="s">
        <v>141</v>
      </c>
      <c r="BM110" s="214" t="s">
        <v>487</v>
      </c>
    </row>
    <row r="111" s="2" customFormat="1">
      <c r="A111" s="37"/>
      <c r="B111" s="38"/>
      <c r="C111" s="39"/>
      <c r="D111" s="216" t="s">
        <v>143</v>
      </c>
      <c r="E111" s="39"/>
      <c r="F111" s="217" t="s">
        <v>486</v>
      </c>
      <c r="G111" s="39"/>
      <c r="H111" s="39"/>
      <c r="I111" s="218"/>
      <c r="J111" s="39"/>
      <c r="K111" s="39"/>
      <c r="L111" s="43"/>
      <c r="M111" s="219"/>
      <c r="N111" s="220"/>
      <c r="O111" s="83"/>
      <c r="P111" s="83"/>
      <c r="Q111" s="83"/>
      <c r="R111" s="83"/>
      <c r="S111" s="83"/>
      <c r="T111" s="84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6" t="s">
        <v>143</v>
      </c>
      <c r="AU111" s="16" t="s">
        <v>83</v>
      </c>
    </row>
    <row r="112" s="2" customFormat="1" ht="16.5" customHeight="1">
      <c r="A112" s="37"/>
      <c r="B112" s="38"/>
      <c r="C112" s="203" t="s">
        <v>172</v>
      </c>
      <c r="D112" s="203" t="s">
        <v>137</v>
      </c>
      <c r="E112" s="204" t="s">
        <v>488</v>
      </c>
      <c r="F112" s="205" t="s">
        <v>489</v>
      </c>
      <c r="G112" s="206" t="s">
        <v>175</v>
      </c>
      <c r="H112" s="207">
        <v>59.299999999999997</v>
      </c>
      <c r="I112" s="208"/>
      <c r="J112" s="209">
        <f>ROUND(I112*H112,2)</f>
        <v>0</v>
      </c>
      <c r="K112" s="205" t="s">
        <v>19</v>
      </c>
      <c r="L112" s="43"/>
      <c r="M112" s="210" t="s">
        <v>19</v>
      </c>
      <c r="N112" s="211" t="s">
        <v>46</v>
      </c>
      <c r="O112" s="83"/>
      <c r="P112" s="212">
        <f>O112*H112</f>
        <v>0</v>
      </c>
      <c r="Q112" s="212">
        <v>1.7</v>
      </c>
      <c r="R112" s="212">
        <f>Q112*H112</f>
        <v>100.80999999999999</v>
      </c>
      <c r="S112" s="212">
        <v>0</v>
      </c>
      <c r="T112" s="213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214" t="s">
        <v>141</v>
      </c>
      <c r="AT112" s="214" t="s">
        <v>137</v>
      </c>
      <c r="AU112" s="214" t="s">
        <v>83</v>
      </c>
      <c r="AY112" s="16" t="s">
        <v>135</v>
      </c>
      <c r="BE112" s="215">
        <f>IF(N112="základní",J112,0)</f>
        <v>0</v>
      </c>
      <c r="BF112" s="215">
        <f>IF(N112="snížená",J112,0)</f>
        <v>0</v>
      </c>
      <c r="BG112" s="215">
        <f>IF(N112="zákl. přenesená",J112,0)</f>
        <v>0</v>
      </c>
      <c r="BH112" s="215">
        <f>IF(N112="sníž. přenesená",J112,0)</f>
        <v>0</v>
      </c>
      <c r="BI112" s="215">
        <f>IF(N112="nulová",J112,0)</f>
        <v>0</v>
      </c>
      <c r="BJ112" s="16" t="s">
        <v>83</v>
      </c>
      <c r="BK112" s="215">
        <f>ROUND(I112*H112,2)</f>
        <v>0</v>
      </c>
      <c r="BL112" s="16" t="s">
        <v>141</v>
      </c>
      <c r="BM112" s="214" t="s">
        <v>490</v>
      </c>
    </row>
    <row r="113" s="2" customFormat="1">
      <c r="A113" s="37"/>
      <c r="B113" s="38"/>
      <c r="C113" s="39"/>
      <c r="D113" s="216" t="s">
        <v>143</v>
      </c>
      <c r="E113" s="39"/>
      <c r="F113" s="217" t="s">
        <v>489</v>
      </c>
      <c r="G113" s="39"/>
      <c r="H113" s="39"/>
      <c r="I113" s="218"/>
      <c r="J113" s="39"/>
      <c r="K113" s="39"/>
      <c r="L113" s="43"/>
      <c r="M113" s="219"/>
      <c r="N113" s="220"/>
      <c r="O113" s="83"/>
      <c r="P113" s="83"/>
      <c r="Q113" s="83"/>
      <c r="R113" s="83"/>
      <c r="S113" s="83"/>
      <c r="T113" s="84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16" t="s">
        <v>143</v>
      </c>
      <c r="AU113" s="16" t="s">
        <v>83</v>
      </c>
    </row>
    <row r="114" s="12" customFormat="1" ht="25.92" customHeight="1">
      <c r="A114" s="12"/>
      <c r="B114" s="187"/>
      <c r="C114" s="188"/>
      <c r="D114" s="189" t="s">
        <v>74</v>
      </c>
      <c r="E114" s="190" t="s">
        <v>321</v>
      </c>
      <c r="F114" s="190" t="s">
        <v>491</v>
      </c>
      <c r="G114" s="188"/>
      <c r="H114" s="188"/>
      <c r="I114" s="191"/>
      <c r="J114" s="192">
        <f>BK114</f>
        <v>0</v>
      </c>
      <c r="K114" s="188"/>
      <c r="L114" s="193"/>
      <c r="M114" s="194"/>
      <c r="N114" s="195"/>
      <c r="O114" s="195"/>
      <c r="P114" s="196">
        <f>SUM(P115:P116)</f>
        <v>0</v>
      </c>
      <c r="Q114" s="195"/>
      <c r="R114" s="196">
        <f>SUM(R115:R116)</f>
        <v>19.929779999999997</v>
      </c>
      <c r="S114" s="195"/>
      <c r="T114" s="197">
        <f>SUM(T115:T116)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198" t="s">
        <v>83</v>
      </c>
      <c r="AT114" s="199" t="s">
        <v>74</v>
      </c>
      <c r="AU114" s="199" t="s">
        <v>75</v>
      </c>
      <c r="AY114" s="198" t="s">
        <v>135</v>
      </c>
      <c r="BK114" s="200">
        <f>SUM(BK115:BK116)</f>
        <v>0</v>
      </c>
    </row>
    <row r="115" s="2" customFormat="1" ht="16.5" customHeight="1">
      <c r="A115" s="37"/>
      <c r="B115" s="38"/>
      <c r="C115" s="203" t="s">
        <v>177</v>
      </c>
      <c r="D115" s="203" t="s">
        <v>137</v>
      </c>
      <c r="E115" s="204" t="s">
        <v>492</v>
      </c>
      <c r="F115" s="205" t="s">
        <v>493</v>
      </c>
      <c r="G115" s="206" t="s">
        <v>175</v>
      </c>
      <c r="H115" s="207">
        <v>11.699999999999999</v>
      </c>
      <c r="I115" s="208"/>
      <c r="J115" s="209">
        <f>ROUND(I115*H115,2)</f>
        <v>0</v>
      </c>
      <c r="K115" s="205" t="s">
        <v>19</v>
      </c>
      <c r="L115" s="43"/>
      <c r="M115" s="210" t="s">
        <v>19</v>
      </c>
      <c r="N115" s="211" t="s">
        <v>46</v>
      </c>
      <c r="O115" s="83"/>
      <c r="P115" s="212">
        <f>O115*H115</f>
        <v>0</v>
      </c>
      <c r="Q115" s="212">
        <v>1.7034</v>
      </c>
      <c r="R115" s="212">
        <f>Q115*H115</f>
        <v>19.929779999999997</v>
      </c>
      <c r="S115" s="212">
        <v>0</v>
      </c>
      <c r="T115" s="213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214" t="s">
        <v>141</v>
      </c>
      <c r="AT115" s="214" t="s">
        <v>137</v>
      </c>
      <c r="AU115" s="214" t="s">
        <v>83</v>
      </c>
      <c r="AY115" s="16" t="s">
        <v>135</v>
      </c>
      <c r="BE115" s="215">
        <f>IF(N115="základní",J115,0)</f>
        <v>0</v>
      </c>
      <c r="BF115" s="215">
        <f>IF(N115="snížená",J115,0)</f>
        <v>0</v>
      </c>
      <c r="BG115" s="215">
        <f>IF(N115="zákl. přenesená",J115,0)</f>
        <v>0</v>
      </c>
      <c r="BH115" s="215">
        <f>IF(N115="sníž. přenesená",J115,0)</f>
        <v>0</v>
      </c>
      <c r="BI115" s="215">
        <f>IF(N115="nulová",J115,0)</f>
        <v>0</v>
      </c>
      <c r="BJ115" s="16" t="s">
        <v>83</v>
      </c>
      <c r="BK115" s="215">
        <f>ROUND(I115*H115,2)</f>
        <v>0</v>
      </c>
      <c r="BL115" s="16" t="s">
        <v>141</v>
      </c>
      <c r="BM115" s="214" t="s">
        <v>494</v>
      </c>
    </row>
    <row r="116" s="2" customFormat="1">
      <c r="A116" s="37"/>
      <c r="B116" s="38"/>
      <c r="C116" s="39"/>
      <c r="D116" s="216" t="s">
        <v>143</v>
      </c>
      <c r="E116" s="39"/>
      <c r="F116" s="217" t="s">
        <v>493</v>
      </c>
      <c r="G116" s="39"/>
      <c r="H116" s="39"/>
      <c r="I116" s="218"/>
      <c r="J116" s="39"/>
      <c r="K116" s="39"/>
      <c r="L116" s="43"/>
      <c r="M116" s="219"/>
      <c r="N116" s="220"/>
      <c r="O116" s="83"/>
      <c r="P116" s="83"/>
      <c r="Q116" s="83"/>
      <c r="R116" s="83"/>
      <c r="S116" s="83"/>
      <c r="T116" s="84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6" t="s">
        <v>143</v>
      </c>
      <c r="AU116" s="16" t="s">
        <v>83</v>
      </c>
    </row>
    <row r="117" s="12" customFormat="1" ht="25.92" customHeight="1">
      <c r="A117" s="12"/>
      <c r="B117" s="187"/>
      <c r="C117" s="188"/>
      <c r="D117" s="189" t="s">
        <v>74</v>
      </c>
      <c r="E117" s="190" t="s">
        <v>325</v>
      </c>
      <c r="F117" s="190" t="s">
        <v>495</v>
      </c>
      <c r="G117" s="188"/>
      <c r="H117" s="188"/>
      <c r="I117" s="191"/>
      <c r="J117" s="192">
        <f>BK117</f>
        <v>0</v>
      </c>
      <c r="K117" s="188"/>
      <c r="L117" s="193"/>
      <c r="M117" s="194"/>
      <c r="N117" s="195"/>
      <c r="O117" s="195"/>
      <c r="P117" s="196">
        <f>SUM(P118:P119)</f>
        <v>0</v>
      </c>
      <c r="Q117" s="195"/>
      <c r="R117" s="196">
        <f>SUM(R118:R119)</f>
        <v>2.6113750000000002</v>
      </c>
      <c r="S117" s="195"/>
      <c r="T117" s="197">
        <f>SUM(T118:T119)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198" t="s">
        <v>83</v>
      </c>
      <c r="AT117" s="199" t="s">
        <v>74</v>
      </c>
      <c r="AU117" s="199" t="s">
        <v>75</v>
      </c>
      <c r="AY117" s="198" t="s">
        <v>135</v>
      </c>
      <c r="BK117" s="200">
        <f>SUM(BK118:BK119)</f>
        <v>0</v>
      </c>
    </row>
    <row r="118" s="2" customFormat="1" ht="16.5" customHeight="1">
      <c r="A118" s="37"/>
      <c r="B118" s="38"/>
      <c r="C118" s="203" t="s">
        <v>181</v>
      </c>
      <c r="D118" s="203" t="s">
        <v>137</v>
      </c>
      <c r="E118" s="204" t="s">
        <v>496</v>
      </c>
      <c r="F118" s="205" t="s">
        <v>497</v>
      </c>
      <c r="G118" s="206" t="s">
        <v>146</v>
      </c>
      <c r="H118" s="207">
        <v>2.5</v>
      </c>
      <c r="I118" s="208"/>
      <c r="J118" s="209">
        <f>ROUND(I118*H118,2)</f>
        <v>0</v>
      </c>
      <c r="K118" s="205" t="s">
        <v>19</v>
      </c>
      <c r="L118" s="43"/>
      <c r="M118" s="210" t="s">
        <v>19</v>
      </c>
      <c r="N118" s="211" t="s">
        <v>46</v>
      </c>
      <c r="O118" s="83"/>
      <c r="P118" s="212">
        <f>O118*H118</f>
        <v>0</v>
      </c>
      <c r="Q118" s="212">
        <v>1.0445500000000001</v>
      </c>
      <c r="R118" s="212">
        <f>Q118*H118</f>
        <v>2.6113750000000002</v>
      </c>
      <c r="S118" s="212">
        <v>0</v>
      </c>
      <c r="T118" s="213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14" t="s">
        <v>141</v>
      </c>
      <c r="AT118" s="214" t="s">
        <v>137</v>
      </c>
      <c r="AU118" s="214" t="s">
        <v>83</v>
      </c>
      <c r="AY118" s="16" t="s">
        <v>135</v>
      </c>
      <c r="BE118" s="215">
        <f>IF(N118="základní",J118,0)</f>
        <v>0</v>
      </c>
      <c r="BF118" s="215">
        <f>IF(N118="snížená",J118,0)</f>
        <v>0</v>
      </c>
      <c r="BG118" s="215">
        <f>IF(N118="zákl. přenesená",J118,0)</f>
        <v>0</v>
      </c>
      <c r="BH118" s="215">
        <f>IF(N118="sníž. přenesená",J118,0)</f>
        <v>0</v>
      </c>
      <c r="BI118" s="215">
        <f>IF(N118="nulová",J118,0)</f>
        <v>0</v>
      </c>
      <c r="BJ118" s="16" t="s">
        <v>83</v>
      </c>
      <c r="BK118" s="215">
        <f>ROUND(I118*H118,2)</f>
        <v>0</v>
      </c>
      <c r="BL118" s="16" t="s">
        <v>141</v>
      </c>
      <c r="BM118" s="214" t="s">
        <v>498</v>
      </c>
    </row>
    <row r="119" s="2" customFormat="1">
      <c r="A119" s="37"/>
      <c r="B119" s="38"/>
      <c r="C119" s="39"/>
      <c r="D119" s="216" t="s">
        <v>143</v>
      </c>
      <c r="E119" s="39"/>
      <c r="F119" s="217" t="s">
        <v>497</v>
      </c>
      <c r="G119" s="39"/>
      <c r="H119" s="39"/>
      <c r="I119" s="218"/>
      <c r="J119" s="39"/>
      <c r="K119" s="39"/>
      <c r="L119" s="43"/>
      <c r="M119" s="219"/>
      <c r="N119" s="220"/>
      <c r="O119" s="83"/>
      <c r="P119" s="83"/>
      <c r="Q119" s="83"/>
      <c r="R119" s="83"/>
      <c r="S119" s="83"/>
      <c r="T119" s="84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143</v>
      </c>
      <c r="AU119" s="16" t="s">
        <v>83</v>
      </c>
    </row>
    <row r="120" s="12" customFormat="1" ht="25.92" customHeight="1">
      <c r="A120" s="12"/>
      <c r="B120" s="187"/>
      <c r="C120" s="188"/>
      <c r="D120" s="189" t="s">
        <v>74</v>
      </c>
      <c r="E120" s="190" t="s">
        <v>499</v>
      </c>
      <c r="F120" s="190" t="s">
        <v>500</v>
      </c>
      <c r="G120" s="188"/>
      <c r="H120" s="188"/>
      <c r="I120" s="191"/>
      <c r="J120" s="192">
        <f>BK120</f>
        <v>0</v>
      </c>
      <c r="K120" s="188"/>
      <c r="L120" s="193"/>
      <c r="M120" s="194"/>
      <c r="N120" s="195"/>
      <c r="O120" s="195"/>
      <c r="P120" s="196">
        <f>SUM(P121:P122)</f>
        <v>0</v>
      </c>
      <c r="Q120" s="195"/>
      <c r="R120" s="196">
        <f>SUM(R121:R122)</f>
        <v>0.073349999999999999</v>
      </c>
      <c r="S120" s="195"/>
      <c r="T120" s="197">
        <f>SUM(T121:T122)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98" t="s">
        <v>83</v>
      </c>
      <c r="AT120" s="199" t="s">
        <v>74</v>
      </c>
      <c r="AU120" s="199" t="s">
        <v>75</v>
      </c>
      <c r="AY120" s="198" t="s">
        <v>135</v>
      </c>
      <c r="BK120" s="200">
        <f>SUM(BK121:BK122)</f>
        <v>0</v>
      </c>
    </row>
    <row r="121" s="2" customFormat="1" ht="16.5" customHeight="1">
      <c r="A121" s="37"/>
      <c r="B121" s="38"/>
      <c r="C121" s="203" t="s">
        <v>8</v>
      </c>
      <c r="D121" s="203" t="s">
        <v>137</v>
      </c>
      <c r="E121" s="204" t="s">
        <v>501</v>
      </c>
      <c r="F121" s="205" t="s">
        <v>502</v>
      </c>
      <c r="G121" s="206" t="s">
        <v>140</v>
      </c>
      <c r="H121" s="207">
        <v>1</v>
      </c>
      <c r="I121" s="208"/>
      <c r="J121" s="209">
        <f>ROUND(I121*H121,2)</f>
        <v>0</v>
      </c>
      <c r="K121" s="205" t="s">
        <v>19</v>
      </c>
      <c r="L121" s="43"/>
      <c r="M121" s="210" t="s">
        <v>19</v>
      </c>
      <c r="N121" s="211" t="s">
        <v>46</v>
      </c>
      <c r="O121" s="83"/>
      <c r="P121" s="212">
        <f>O121*H121</f>
        <v>0</v>
      </c>
      <c r="Q121" s="212">
        <v>0.073349999999999999</v>
      </c>
      <c r="R121" s="212">
        <f>Q121*H121</f>
        <v>0.073349999999999999</v>
      </c>
      <c r="S121" s="212">
        <v>0</v>
      </c>
      <c r="T121" s="213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14" t="s">
        <v>141</v>
      </c>
      <c r="AT121" s="214" t="s">
        <v>137</v>
      </c>
      <c r="AU121" s="214" t="s">
        <v>83</v>
      </c>
      <c r="AY121" s="16" t="s">
        <v>135</v>
      </c>
      <c r="BE121" s="215">
        <f>IF(N121="základní",J121,0)</f>
        <v>0</v>
      </c>
      <c r="BF121" s="215">
        <f>IF(N121="snížená",J121,0)</f>
        <v>0</v>
      </c>
      <c r="BG121" s="215">
        <f>IF(N121="zákl. přenesená",J121,0)</f>
        <v>0</v>
      </c>
      <c r="BH121" s="215">
        <f>IF(N121="sníž. přenesená",J121,0)</f>
        <v>0</v>
      </c>
      <c r="BI121" s="215">
        <f>IF(N121="nulová",J121,0)</f>
        <v>0</v>
      </c>
      <c r="BJ121" s="16" t="s">
        <v>83</v>
      </c>
      <c r="BK121" s="215">
        <f>ROUND(I121*H121,2)</f>
        <v>0</v>
      </c>
      <c r="BL121" s="16" t="s">
        <v>141</v>
      </c>
      <c r="BM121" s="214" t="s">
        <v>503</v>
      </c>
    </row>
    <row r="122" s="2" customFormat="1">
      <c r="A122" s="37"/>
      <c r="B122" s="38"/>
      <c r="C122" s="39"/>
      <c r="D122" s="216" t="s">
        <v>143</v>
      </c>
      <c r="E122" s="39"/>
      <c r="F122" s="217" t="s">
        <v>502</v>
      </c>
      <c r="G122" s="39"/>
      <c r="H122" s="39"/>
      <c r="I122" s="218"/>
      <c r="J122" s="39"/>
      <c r="K122" s="39"/>
      <c r="L122" s="43"/>
      <c r="M122" s="219"/>
      <c r="N122" s="220"/>
      <c r="O122" s="83"/>
      <c r="P122" s="83"/>
      <c r="Q122" s="83"/>
      <c r="R122" s="83"/>
      <c r="S122" s="83"/>
      <c r="T122" s="84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143</v>
      </c>
      <c r="AU122" s="16" t="s">
        <v>83</v>
      </c>
    </row>
    <row r="123" s="12" customFormat="1" ht="25.92" customHeight="1">
      <c r="A123" s="12"/>
      <c r="B123" s="187"/>
      <c r="C123" s="188"/>
      <c r="D123" s="189" t="s">
        <v>74</v>
      </c>
      <c r="E123" s="190" t="s">
        <v>504</v>
      </c>
      <c r="F123" s="190" t="s">
        <v>505</v>
      </c>
      <c r="G123" s="188"/>
      <c r="H123" s="188"/>
      <c r="I123" s="191"/>
      <c r="J123" s="192">
        <f>BK123</f>
        <v>0</v>
      </c>
      <c r="K123" s="188"/>
      <c r="L123" s="193"/>
      <c r="M123" s="194"/>
      <c r="N123" s="195"/>
      <c r="O123" s="195"/>
      <c r="P123" s="196">
        <f>SUM(P124:P129)</f>
        <v>0</v>
      </c>
      <c r="Q123" s="195"/>
      <c r="R123" s="196">
        <f>SUM(R124:R129)</f>
        <v>0.0007890000000000001</v>
      </c>
      <c r="S123" s="195"/>
      <c r="T123" s="197">
        <f>SUM(T124:T129)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98" t="s">
        <v>83</v>
      </c>
      <c r="AT123" s="199" t="s">
        <v>74</v>
      </c>
      <c r="AU123" s="199" t="s">
        <v>75</v>
      </c>
      <c r="AY123" s="198" t="s">
        <v>135</v>
      </c>
      <c r="BK123" s="200">
        <f>SUM(BK124:BK129)</f>
        <v>0</v>
      </c>
    </row>
    <row r="124" s="2" customFormat="1" ht="16.5" customHeight="1">
      <c r="A124" s="37"/>
      <c r="B124" s="38"/>
      <c r="C124" s="203" t="s">
        <v>188</v>
      </c>
      <c r="D124" s="203" t="s">
        <v>137</v>
      </c>
      <c r="E124" s="204" t="s">
        <v>506</v>
      </c>
      <c r="F124" s="205" t="s">
        <v>507</v>
      </c>
      <c r="G124" s="206" t="s">
        <v>162</v>
      </c>
      <c r="H124" s="207">
        <v>1.6000000000000001</v>
      </c>
      <c r="I124" s="208"/>
      <c r="J124" s="209">
        <f>ROUND(I124*H124,2)</f>
        <v>0</v>
      </c>
      <c r="K124" s="205" t="s">
        <v>19</v>
      </c>
      <c r="L124" s="43"/>
      <c r="M124" s="210" t="s">
        <v>19</v>
      </c>
      <c r="N124" s="211" t="s">
        <v>46</v>
      </c>
      <c r="O124" s="83"/>
      <c r="P124" s="212">
        <f>O124*H124</f>
        <v>0</v>
      </c>
      <c r="Q124" s="212">
        <v>0</v>
      </c>
      <c r="R124" s="212">
        <f>Q124*H124</f>
        <v>0</v>
      </c>
      <c r="S124" s="212">
        <v>0</v>
      </c>
      <c r="T124" s="21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14" t="s">
        <v>141</v>
      </c>
      <c r="AT124" s="214" t="s">
        <v>137</v>
      </c>
      <c r="AU124" s="214" t="s">
        <v>83</v>
      </c>
      <c r="AY124" s="16" t="s">
        <v>135</v>
      </c>
      <c r="BE124" s="215">
        <f>IF(N124="základní",J124,0)</f>
        <v>0</v>
      </c>
      <c r="BF124" s="215">
        <f>IF(N124="snížená",J124,0)</f>
        <v>0</v>
      </c>
      <c r="BG124" s="215">
        <f>IF(N124="zákl. přenesená",J124,0)</f>
        <v>0</v>
      </c>
      <c r="BH124" s="215">
        <f>IF(N124="sníž. přenesená",J124,0)</f>
        <v>0</v>
      </c>
      <c r="BI124" s="215">
        <f>IF(N124="nulová",J124,0)</f>
        <v>0</v>
      </c>
      <c r="BJ124" s="16" t="s">
        <v>83</v>
      </c>
      <c r="BK124" s="215">
        <f>ROUND(I124*H124,2)</f>
        <v>0</v>
      </c>
      <c r="BL124" s="16" t="s">
        <v>141</v>
      </c>
      <c r="BM124" s="214" t="s">
        <v>508</v>
      </c>
    </row>
    <row r="125" s="2" customFormat="1">
      <c r="A125" s="37"/>
      <c r="B125" s="38"/>
      <c r="C125" s="39"/>
      <c r="D125" s="216" t="s">
        <v>143</v>
      </c>
      <c r="E125" s="39"/>
      <c r="F125" s="217" t="s">
        <v>507</v>
      </c>
      <c r="G125" s="39"/>
      <c r="H125" s="39"/>
      <c r="I125" s="218"/>
      <c r="J125" s="39"/>
      <c r="K125" s="39"/>
      <c r="L125" s="43"/>
      <c r="M125" s="219"/>
      <c r="N125" s="220"/>
      <c r="O125" s="83"/>
      <c r="P125" s="83"/>
      <c r="Q125" s="83"/>
      <c r="R125" s="83"/>
      <c r="S125" s="83"/>
      <c r="T125" s="84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143</v>
      </c>
      <c r="AU125" s="16" t="s">
        <v>83</v>
      </c>
    </row>
    <row r="126" s="2" customFormat="1" ht="16.5" customHeight="1">
      <c r="A126" s="37"/>
      <c r="B126" s="38"/>
      <c r="C126" s="203" t="s">
        <v>193</v>
      </c>
      <c r="D126" s="203" t="s">
        <v>137</v>
      </c>
      <c r="E126" s="204" t="s">
        <v>509</v>
      </c>
      <c r="F126" s="205" t="s">
        <v>510</v>
      </c>
      <c r="G126" s="206" t="s">
        <v>162</v>
      </c>
      <c r="H126" s="207">
        <v>74.900000000000006</v>
      </c>
      <c r="I126" s="208"/>
      <c r="J126" s="209">
        <f>ROUND(I126*H126,2)</f>
        <v>0</v>
      </c>
      <c r="K126" s="205" t="s">
        <v>19</v>
      </c>
      <c r="L126" s="43"/>
      <c r="M126" s="210" t="s">
        <v>19</v>
      </c>
      <c r="N126" s="211" t="s">
        <v>46</v>
      </c>
      <c r="O126" s="83"/>
      <c r="P126" s="212">
        <f>O126*H126</f>
        <v>0</v>
      </c>
      <c r="Q126" s="212">
        <v>1.0000000000000001E-05</v>
      </c>
      <c r="R126" s="212">
        <f>Q126*H126</f>
        <v>0.0007490000000000001</v>
      </c>
      <c r="S126" s="212">
        <v>0</v>
      </c>
      <c r="T126" s="21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14" t="s">
        <v>141</v>
      </c>
      <c r="AT126" s="214" t="s">
        <v>137</v>
      </c>
      <c r="AU126" s="214" t="s">
        <v>83</v>
      </c>
      <c r="AY126" s="16" t="s">
        <v>135</v>
      </c>
      <c r="BE126" s="215">
        <f>IF(N126="základní",J126,0)</f>
        <v>0</v>
      </c>
      <c r="BF126" s="215">
        <f>IF(N126="snížená",J126,0)</f>
        <v>0</v>
      </c>
      <c r="BG126" s="215">
        <f>IF(N126="zákl. přenesená",J126,0)</f>
        <v>0</v>
      </c>
      <c r="BH126" s="215">
        <f>IF(N126="sníž. přenesená",J126,0)</f>
        <v>0</v>
      </c>
      <c r="BI126" s="215">
        <f>IF(N126="nulová",J126,0)</f>
        <v>0</v>
      </c>
      <c r="BJ126" s="16" t="s">
        <v>83</v>
      </c>
      <c r="BK126" s="215">
        <f>ROUND(I126*H126,2)</f>
        <v>0</v>
      </c>
      <c r="BL126" s="16" t="s">
        <v>141</v>
      </c>
      <c r="BM126" s="214" t="s">
        <v>511</v>
      </c>
    </row>
    <row r="127" s="2" customFormat="1">
      <c r="A127" s="37"/>
      <c r="B127" s="38"/>
      <c r="C127" s="39"/>
      <c r="D127" s="216" t="s">
        <v>143</v>
      </c>
      <c r="E127" s="39"/>
      <c r="F127" s="217" t="s">
        <v>510</v>
      </c>
      <c r="G127" s="39"/>
      <c r="H127" s="39"/>
      <c r="I127" s="218"/>
      <c r="J127" s="39"/>
      <c r="K127" s="39"/>
      <c r="L127" s="43"/>
      <c r="M127" s="219"/>
      <c r="N127" s="220"/>
      <c r="O127" s="83"/>
      <c r="P127" s="83"/>
      <c r="Q127" s="83"/>
      <c r="R127" s="83"/>
      <c r="S127" s="83"/>
      <c r="T127" s="84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143</v>
      </c>
      <c r="AU127" s="16" t="s">
        <v>83</v>
      </c>
    </row>
    <row r="128" s="2" customFormat="1" ht="16.5" customHeight="1">
      <c r="A128" s="37"/>
      <c r="B128" s="38"/>
      <c r="C128" s="203" t="s">
        <v>197</v>
      </c>
      <c r="D128" s="203" t="s">
        <v>137</v>
      </c>
      <c r="E128" s="204" t="s">
        <v>512</v>
      </c>
      <c r="F128" s="205" t="s">
        <v>513</v>
      </c>
      <c r="G128" s="206" t="s">
        <v>140</v>
      </c>
      <c r="H128" s="207">
        <v>1</v>
      </c>
      <c r="I128" s="208"/>
      <c r="J128" s="209">
        <f>ROUND(I128*H128,2)</f>
        <v>0</v>
      </c>
      <c r="K128" s="205" t="s">
        <v>19</v>
      </c>
      <c r="L128" s="43"/>
      <c r="M128" s="210" t="s">
        <v>19</v>
      </c>
      <c r="N128" s="211" t="s">
        <v>46</v>
      </c>
      <c r="O128" s="83"/>
      <c r="P128" s="212">
        <f>O128*H128</f>
        <v>0</v>
      </c>
      <c r="Q128" s="212">
        <v>4.0000000000000003E-05</v>
      </c>
      <c r="R128" s="212">
        <f>Q128*H128</f>
        <v>4.0000000000000003E-05</v>
      </c>
      <c r="S128" s="212">
        <v>0</v>
      </c>
      <c r="T128" s="21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14" t="s">
        <v>141</v>
      </c>
      <c r="AT128" s="214" t="s">
        <v>137</v>
      </c>
      <c r="AU128" s="214" t="s">
        <v>83</v>
      </c>
      <c r="AY128" s="16" t="s">
        <v>135</v>
      </c>
      <c r="BE128" s="215">
        <f>IF(N128="základní",J128,0)</f>
        <v>0</v>
      </c>
      <c r="BF128" s="215">
        <f>IF(N128="snížená",J128,0)</f>
        <v>0</v>
      </c>
      <c r="BG128" s="215">
        <f>IF(N128="zákl. přenesená",J128,0)</f>
        <v>0</v>
      </c>
      <c r="BH128" s="215">
        <f>IF(N128="sníž. přenesená",J128,0)</f>
        <v>0</v>
      </c>
      <c r="BI128" s="215">
        <f>IF(N128="nulová",J128,0)</f>
        <v>0</v>
      </c>
      <c r="BJ128" s="16" t="s">
        <v>83</v>
      </c>
      <c r="BK128" s="215">
        <f>ROUND(I128*H128,2)</f>
        <v>0</v>
      </c>
      <c r="BL128" s="16" t="s">
        <v>141</v>
      </c>
      <c r="BM128" s="214" t="s">
        <v>514</v>
      </c>
    </row>
    <row r="129" s="2" customFormat="1">
      <c r="A129" s="37"/>
      <c r="B129" s="38"/>
      <c r="C129" s="39"/>
      <c r="D129" s="216" t="s">
        <v>143</v>
      </c>
      <c r="E129" s="39"/>
      <c r="F129" s="217" t="s">
        <v>513</v>
      </c>
      <c r="G129" s="39"/>
      <c r="H129" s="39"/>
      <c r="I129" s="218"/>
      <c r="J129" s="39"/>
      <c r="K129" s="39"/>
      <c r="L129" s="43"/>
      <c r="M129" s="219"/>
      <c r="N129" s="220"/>
      <c r="O129" s="83"/>
      <c r="P129" s="83"/>
      <c r="Q129" s="83"/>
      <c r="R129" s="83"/>
      <c r="S129" s="83"/>
      <c r="T129" s="84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143</v>
      </c>
      <c r="AU129" s="16" t="s">
        <v>83</v>
      </c>
    </row>
    <row r="130" s="12" customFormat="1" ht="25.92" customHeight="1">
      <c r="A130" s="12"/>
      <c r="B130" s="187"/>
      <c r="C130" s="188"/>
      <c r="D130" s="189" t="s">
        <v>74</v>
      </c>
      <c r="E130" s="190" t="s">
        <v>515</v>
      </c>
      <c r="F130" s="190" t="s">
        <v>516</v>
      </c>
      <c r="G130" s="188"/>
      <c r="H130" s="188"/>
      <c r="I130" s="191"/>
      <c r="J130" s="192">
        <f>BK130</f>
        <v>0</v>
      </c>
      <c r="K130" s="188"/>
      <c r="L130" s="193"/>
      <c r="M130" s="194"/>
      <c r="N130" s="195"/>
      <c r="O130" s="195"/>
      <c r="P130" s="196">
        <f>SUM(P131:P146)</f>
        <v>0</v>
      </c>
      <c r="Q130" s="195"/>
      <c r="R130" s="196">
        <f>SUM(R131:R146)</f>
        <v>5.0078200000000006</v>
      </c>
      <c r="S130" s="195"/>
      <c r="T130" s="197">
        <f>SUM(T131:T146)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98" t="s">
        <v>83</v>
      </c>
      <c r="AT130" s="199" t="s">
        <v>74</v>
      </c>
      <c r="AU130" s="199" t="s">
        <v>75</v>
      </c>
      <c r="AY130" s="198" t="s">
        <v>135</v>
      </c>
      <c r="BK130" s="200">
        <f>SUM(BK131:BK146)</f>
        <v>0</v>
      </c>
    </row>
    <row r="131" s="2" customFormat="1" ht="16.5" customHeight="1">
      <c r="A131" s="37"/>
      <c r="B131" s="38"/>
      <c r="C131" s="203" t="s">
        <v>211</v>
      </c>
      <c r="D131" s="203" t="s">
        <v>137</v>
      </c>
      <c r="E131" s="204" t="s">
        <v>517</v>
      </c>
      <c r="F131" s="205" t="s">
        <v>518</v>
      </c>
      <c r="G131" s="206" t="s">
        <v>162</v>
      </c>
      <c r="H131" s="207">
        <v>1.6000000000000001</v>
      </c>
      <c r="I131" s="208"/>
      <c r="J131" s="209">
        <f>ROUND(I131*H131,2)</f>
        <v>0</v>
      </c>
      <c r="K131" s="205" t="s">
        <v>19</v>
      </c>
      <c r="L131" s="43"/>
      <c r="M131" s="210" t="s">
        <v>19</v>
      </c>
      <c r="N131" s="211" t="s">
        <v>46</v>
      </c>
      <c r="O131" s="83"/>
      <c r="P131" s="212">
        <f>O131*H131</f>
        <v>0</v>
      </c>
      <c r="Q131" s="212">
        <v>0</v>
      </c>
      <c r="R131" s="212">
        <f>Q131*H131</f>
        <v>0</v>
      </c>
      <c r="S131" s="212">
        <v>0</v>
      </c>
      <c r="T131" s="21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14" t="s">
        <v>141</v>
      </c>
      <c r="AT131" s="214" t="s">
        <v>137</v>
      </c>
      <c r="AU131" s="214" t="s">
        <v>83</v>
      </c>
      <c r="AY131" s="16" t="s">
        <v>135</v>
      </c>
      <c r="BE131" s="215">
        <f>IF(N131="základní",J131,0)</f>
        <v>0</v>
      </c>
      <c r="BF131" s="215">
        <f>IF(N131="snížená",J131,0)</f>
        <v>0</v>
      </c>
      <c r="BG131" s="215">
        <f>IF(N131="zákl. přenesená",J131,0)</f>
        <v>0</v>
      </c>
      <c r="BH131" s="215">
        <f>IF(N131="sníž. přenesená",J131,0)</f>
        <v>0</v>
      </c>
      <c r="BI131" s="215">
        <f>IF(N131="nulová",J131,0)</f>
        <v>0</v>
      </c>
      <c r="BJ131" s="16" t="s">
        <v>83</v>
      </c>
      <c r="BK131" s="215">
        <f>ROUND(I131*H131,2)</f>
        <v>0</v>
      </c>
      <c r="BL131" s="16" t="s">
        <v>141</v>
      </c>
      <c r="BM131" s="214" t="s">
        <v>519</v>
      </c>
    </row>
    <row r="132" s="2" customFormat="1">
      <c r="A132" s="37"/>
      <c r="B132" s="38"/>
      <c r="C132" s="39"/>
      <c r="D132" s="216" t="s">
        <v>143</v>
      </c>
      <c r="E132" s="39"/>
      <c r="F132" s="217" t="s">
        <v>518</v>
      </c>
      <c r="G132" s="39"/>
      <c r="H132" s="39"/>
      <c r="I132" s="218"/>
      <c r="J132" s="39"/>
      <c r="K132" s="39"/>
      <c r="L132" s="43"/>
      <c r="M132" s="219"/>
      <c r="N132" s="220"/>
      <c r="O132" s="83"/>
      <c r="P132" s="83"/>
      <c r="Q132" s="83"/>
      <c r="R132" s="83"/>
      <c r="S132" s="83"/>
      <c r="T132" s="84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143</v>
      </c>
      <c r="AU132" s="16" t="s">
        <v>83</v>
      </c>
    </row>
    <row r="133" s="2" customFormat="1" ht="16.5" customHeight="1">
      <c r="A133" s="37"/>
      <c r="B133" s="38"/>
      <c r="C133" s="203" t="s">
        <v>215</v>
      </c>
      <c r="D133" s="203" t="s">
        <v>137</v>
      </c>
      <c r="E133" s="204" t="s">
        <v>520</v>
      </c>
      <c r="F133" s="205" t="s">
        <v>521</v>
      </c>
      <c r="G133" s="206" t="s">
        <v>522</v>
      </c>
      <c r="H133" s="207">
        <v>1</v>
      </c>
      <c r="I133" s="208"/>
      <c r="J133" s="209">
        <f>ROUND(I133*H133,2)</f>
        <v>0</v>
      </c>
      <c r="K133" s="205" t="s">
        <v>19</v>
      </c>
      <c r="L133" s="43"/>
      <c r="M133" s="210" t="s">
        <v>19</v>
      </c>
      <c r="N133" s="211" t="s">
        <v>46</v>
      </c>
      <c r="O133" s="83"/>
      <c r="P133" s="212">
        <f>O133*H133</f>
        <v>0</v>
      </c>
      <c r="Q133" s="212">
        <v>0.00012999999999999999</v>
      </c>
      <c r="R133" s="212">
        <f>Q133*H133</f>
        <v>0.00012999999999999999</v>
      </c>
      <c r="S133" s="212">
        <v>0</v>
      </c>
      <c r="T133" s="21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14" t="s">
        <v>141</v>
      </c>
      <c r="AT133" s="214" t="s">
        <v>137</v>
      </c>
      <c r="AU133" s="214" t="s">
        <v>83</v>
      </c>
      <c r="AY133" s="16" t="s">
        <v>135</v>
      </c>
      <c r="BE133" s="215">
        <f>IF(N133="základní",J133,0)</f>
        <v>0</v>
      </c>
      <c r="BF133" s="215">
        <f>IF(N133="snížená",J133,0)</f>
        <v>0</v>
      </c>
      <c r="BG133" s="215">
        <f>IF(N133="zákl. přenesená",J133,0)</f>
        <v>0</v>
      </c>
      <c r="BH133" s="215">
        <f>IF(N133="sníž. přenesená",J133,0)</f>
        <v>0</v>
      </c>
      <c r="BI133" s="215">
        <f>IF(N133="nulová",J133,0)</f>
        <v>0</v>
      </c>
      <c r="BJ133" s="16" t="s">
        <v>83</v>
      </c>
      <c r="BK133" s="215">
        <f>ROUND(I133*H133,2)</f>
        <v>0</v>
      </c>
      <c r="BL133" s="16" t="s">
        <v>141</v>
      </c>
      <c r="BM133" s="214" t="s">
        <v>523</v>
      </c>
    </row>
    <row r="134" s="2" customFormat="1">
      <c r="A134" s="37"/>
      <c r="B134" s="38"/>
      <c r="C134" s="39"/>
      <c r="D134" s="216" t="s">
        <v>143</v>
      </c>
      <c r="E134" s="39"/>
      <c r="F134" s="217" t="s">
        <v>521</v>
      </c>
      <c r="G134" s="39"/>
      <c r="H134" s="39"/>
      <c r="I134" s="218"/>
      <c r="J134" s="39"/>
      <c r="K134" s="39"/>
      <c r="L134" s="43"/>
      <c r="M134" s="219"/>
      <c r="N134" s="220"/>
      <c r="O134" s="83"/>
      <c r="P134" s="83"/>
      <c r="Q134" s="83"/>
      <c r="R134" s="83"/>
      <c r="S134" s="83"/>
      <c r="T134" s="84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143</v>
      </c>
      <c r="AU134" s="16" t="s">
        <v>83</v>
      </c>
    </row>
    <row r="135" s="2" customFormat="1" ht="16.5" customHeight="1">
      <c r="A135" s="37"/>
      <c r="B135" s="38"/>
      <c r="C135" s="203" t="s">
        <v>219</v>
      </c>
      <c r="D135" s="203" t="s">
        <v>137</v>
      </c>
      <c r="E135" s="204" t="s">
        <v>524</v>
      </c>
      <c r="F135" s="205" t="s">
        <v>525</v>
      </c>
      <c r="G135" s="206" t="s">
        <v>162</v>
      </c>
      <c r="H135" s="207">
        <v>74.900000000000006</v>
      </c>
      <c r="I135" s="208"/>
      <c r="J135" s="209">
        <f>ROUND(I135*H135,2)</f>
        <v>0</v>
      </c>
      <c r="K135" s="205" t="s">
        <v>19</v>
      </c>
      <c r="L135" s="43"/>
      <c r="M135" s="210" t="s">
        <v>19</v>
      </c>
      <c r="N135" s="211" t="s">
        <v>46</v>
      </c>
      <c r="O135" s="83"/>
      <c r="P135" s="212">
        <f>O135*H135</f>
        <v>0</v>
      </c>
      <c r="Q135" s="212">
        <v>0</v>
      </c>
      <c r="R135" s="212">
        <f>Q135*H135</f>
        <v>0</v>
      </c>
      <c r="S135" s="212">
        <v>0</v>
      </c>
      <c r="T135" s="21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14" t="s">
        <v>141</v>
      </c>
      <c r="AT135" s="214" t="s">
        <v>137</v>
      </c>
      <c r="AU135" s="214" t="s">
        <v>83</v>
      </c>
      <c r="AY135" s="16" t="s">
        <v>135</v>
      </c>
      <c r="BE135" s="215">
        <f>IF(N135="základní",J135,0)</f>
        <v>0</v>
      </c>
      <c r="BF135" s="215">
        <f>IF(N135="snížená",J135,0)</f>
        <v>0</v>
      </c>
      <c r="BG135" s="215">
        <f>IF(N135="zákl. přenesená",J135,0)</f>
        <v>0</v>
      </c>
      <c r="BH135" s="215">
        <f>IF(N135="sníž. přenesená",J135,0)</f>
        <v>0</v>
      </c>
      <c r="BI135" s="215">
        <f>IF(N135="nulová",J135,0)</f>
        <v>0</v>
      </c>
      <c r="BJ135" s="16" t="s">
        <v>83</v>
      </c>
      <c r="BK135" s="215">
        <f>ROUND(I135*H135,2)</f>
        <v>0</v>
      </c>
      <c r="BL135" s="16" t="s">
        <v>141</v>
      </c>
      <c r="BM135" s="214" t="s">
        <v>526</v>
      </c>
    </row>
    <row r="136" s="2" customFormat="1">
      <c r="A136" s="37"/>
      <c r="B136" s="38"/>
      <c r="C136" s="39"/>
      <c r="D136" s="216" t="s">
        <v>143</v>
      </c>
      <c r="E136" s="39"/>
      <c r="F136" s="217" t="s">
        <v>525</v>
      </c>
      <c r="G136" s="39"/>
      <c r="H136" s="39"/>
      <c r="I136" s="218"/>
      <c r="J136" s="39"/>
      <c r="K136" s="39"/>
      <c r="L136" s="43"/>
      <c r="M136" s="219"/>
      <c r="N136" s="220"/>
      <c r="O136" s="83"/>
      <c r="P136" s="83"/>
      <c r="Q136" s="83"/>
      <c r="R136" s="83"/>
      <c r="S136" s="83"/>
      <c r="T136" s="84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143</v>
      </c>
      <c r="AU136" s="16" t="s">
        <v>83</v>
      </c>
    </row>
    <row r="137" s="2" customFormat="1" ht="16.5" customHeight="1">
      <c r="A137" s="37"/>
      <c r="B137" s="38"/>
      <c r="C137" s="203" t="s">
        <v>7</v>
      </c>
      <c r="D137" s="203" t="s">
        <v>137</v>
      </c>
      <c r="E137" s="204" t="s">
        <v>527</v>
      </c>
      <c r="F137" s="205" t="s">
        <v>528</v>
      </c>
      <c r="G137" s="206" t="s">
        <v>522</v>
      </c>
      <c r="H137" s="207">
        <v>1</v>
      </c>
      <c r="I137" s="208"/>
      <c r="J137" s="209">
        <f>ROUND(I137*H137,2)</f>
        <v>0</v>
      </c>
      <c r="K137" s="205" t="s">
        <v>19</v>
      </c>
      <c r="L137" s="43"/>
      <c r="M137" s="210" t="s">
        <v>19</v>
      </c>
      <c r="N137" s="211" t="s">
        <v>46</v>
      </c>
      <c r="O137" s="83"/>
      <c r="P137" s="212">
        <f>O137*H137</f>
        <v>0</v>
      </c>
      <c r="Q137" s="212">
        <v>0.00017000000000000001</v>
      </c>
      <c r="R137" s="212">
        <f>Q137*H137</f>
        <v>0.00017000000000000001</v>
      </c>
      <c r="S137" s="212">
        <v>0</v>
      </c>
      <c r="T137" s="21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14" t="s">
        <v>141</v>
      </c>
      <c r="AT137" s="214" t="s">
        <v>137</v>
      </c>
      <c r="AU137" s="214" t="s">
        <v>83</v>
      </c>
      <c r="AY137" s="16" t="s">
        <v>135</v>
      </c>
      <c r="BE137" s="215">
        <f>IF(N137="základní",J137,0)</f>
        <v>0</v>
      </c>
      <c r="BF137" s="215">
        <f>IF(N137="snížená",J137,0)</f>
        <v>0</v>
      </c>
      <c r="BG137" s="215">
        <f>IF(N137="zákl. přenesená",J137,0)</f>
        <v>0</v>
      </c>
      <c r="BH137" s="215">
        <f>IF(N137="sníž. přenesená",J137,0)</f>
        <v>0</v>
      </c>
      <c r="BI137" s="215">
        <f>IF(N137="nulová",J137,0)</f>
        <v>0</v>
      </c>
      <c r="BJ137" s="16" t="s">
        <v>83</v>
      </c>
      <c r="BK137" s="215">
        <f>ROUND(I137*H137,2)</f>
        <v>0</v>
      </c>
      <c r="BL137" s="16" t="s">
        <v>141</v>
      </c>
      <c r="BM137" s="214" t="s">
        <v>529</v>
      </c>
    </row>
    <row r="138" s="2" customFormat="1">
      <c r="A138" s="37"/>
      <c r="B138" s="38"/>
      <c r="C138" s="39"/>
      <c r="D138" s="216" t="s">
        <v>143</v>
      </c>
      <c r="E138" s="39"/>
      <c r="F138" s="217" t="s">
        <v>528</v>
      </c>
      <c r="G138" s="39"/>
      <c r="H138" s="39"/>
      <c r="I138" s="218"/>
      <c r="J138" s="39"/>
      <c r="K138" s="39"/>
      <c r="L138" s="43"/>
      <c r="M138" s="219"/>
      <c r="N138" s="220"/>
      <c r="O138" s="83"/>
      <c r="P138" s="83"/>
      <c r="Q138" s="83"/>
      <c r="R138" s="83"/>
      <c r="S138" s="83"/>
      <c r="T138" s="84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143</v>
      </c>
      <c r="AU138" s="16" t="s">
        <v>83</v>
      </c>
    </row>
    <row r="139" s="2" customFormat="1" ht="16.5" customHeight="1">
      <c r="A139" s="37"/>
      <c r="B139" s="38"/>
      <c r="C139" s="203" t="s">
        <v>202</v>
      </c>
      <c r="D139" s="203" t="s">
        <v>137</v>
      </c>
      <c r="E139" s="204" t="s">
        <v>530</v>
      </c>
      <c r="F139" s="205" t="s">
        <v>531</v>
      </c>
      <c r="G139" s="206" t="s">
        <v>140</v>
      </c>
      <c r="H139" s="207">
        <v>1</v>
      </c>
      <c r="I139" s="208"/>
      <c r="J139" s="209">
        <f>ROUND(I139*H139,2)</f>
        <v>0</v>
      </c>
      <c r="K139" s="205" t="s">
        <v>19</v>
      </c>
      <c r="L139" s="43"/>
      <c r="M139" s="210" t="s">
        <v>19</v>
      </c>
      <c r="N139" s="211" t="s">
        <v>46</v>
      </c>
      <c r="O139" s="83"/>
      <c r="P139" s="212">
        <f>O139*H139</f>
        <v>0</v>
      </c>
      <c r="Q139" s="212">
        <v>2.2089799999999999</v>
      </c>
      <c r="R139" s="212">
        <f>Q139*H139</f>
        <v>2.2089799999999999</v>
      </c>
      <c r="S139" s="212">
        <v>0</v>
      </c>
      <c r="T139" s="21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14" t="s">
        <v>141</v>
      </c>
      <c r="AT139" s="214" t="s">
        <v>137</v>
      </c>
      <c r="AU139" s="214" t="s">
        <v>83</v>
      </c>
      <c r="AY139" s="16" t="s">
        <v>135</v>
      </c>
      <c r="BE139" s="215">
        <f>IF(N139="základní",J139,0)</f>
        <v>0</v>
      </c>
      <c r="BF139" s="215">
        <f>IF(N139="snížená",J139,0)</f>
        <v>0</v>
      </c>
      <c r="BG139" s="215">
        <f>IF(N139="zákl. přenesená",J139,0)</f>
        <v>0</v>
      </c>
      <c r="BH139" s="215">
        <f>IF(N139="sníž. přenesená",J139,0)</f>
        <v>0</v>
      </c>
      <c r="BI139" s="215">
        <f>IF(N139="nulová",J139,0)</f>
        <v>0</v>
      </c>
      <c r="BJ139" s="16" t="s">
        <v>83</v>
      </c>
      <c r="BK139" s="215">
        <f>ROUND(I139*H139,2)</f>
        <v>0</v>
      </c>
      <c r="BL139" s="16" t="s">
        <v>141</v>
      </c>
      <c r="BM139" s="214" t="s">
        <v>532</v>
      </c>
    </row>
    <row r="140" s="2" customFormat="1">
      <c r="A140" s="37"/>
      <c r="B140" s="38"/>
      <c r="C140" s="39"/>
      <c r="D140" s="216" t="s">
        <v>143</v>
      </c>
      <c r="E140" s="39"/>
      <c r="F140" s="217" t="s">
        <v>531</v>
      </c>
      <c r="G140" s="39"/>
      <c r="H140" s="39"/>
      <c r="I140" s="218"/>
      <c r="J140" s="39"/>
      <c r="K140" s="39"/>
      <c r="L140" s="43"/>
      <c r="M140" s="219"/>
      <c r="N140" s="220"/>
      <c r="O140" s="83"/>
      <c r="P140" s="83"/>
      <c r="Q140" s="83"/>
      <c r="R140" s="83"/>
      <c r="S140" s="83"/>
      <c r="T140" s="84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143</v>
      </c>
      <c r="AU140" s="16" t="s">
        <v>83</v>
      </c>
    </row>
    <row r="141" s="2" customFormat="1" ht="16.5" customHeight="1">
      <c r="A141" s="37"/>
      <c r="B141" s="38"/>
      <c r="C141" s="203" t="s">
        <v>231</v>
      </c>
      <c r="D141" s="203" t="s">
        <v>137</v>
      </c>
      <c r="E141" s="204" t="s">
        <v>533</v>
      </c>
      <c r="F141" s="205" t="s">
        <v>534</v>
      </c>
      <c r="G141" s="206" t="s">
        <v>140</v>
      </c>
      <c r="H141" s="207">
        <v>1</v>
      </c>
      <c r="I141" s="208"/>
      <c r="J141" s="209">
        <f>ROUND(I141*H141,2)</f>
        <v>0</v>
      </c>
      <c r="K141" s="205" t="s">
        <v>19</v>
      </c>
      <c r="L141" s="43"/>
      <c r="M141" s="210" t="s">
        <v>19</v>
      </c>
      <c r="N141" s="211" t="s">
        <v>46</v>
      </c>
      <c r="O141" s="83"/>
      <c r="P141" s="212">
        <f>O141*H141</f>
        <v>0</v>
      </c>
      <c r="Q141" s="212">
        <v>2.4087000000000001</v>
      </c>
      <c r="R141" s="212">
        <f>Q141*H141</f>
        <v>2.4087000000000001</v>
      </c>
      <c r="S141" s="212">
        <v>0</v>
      </c>
      <c r="T141" s="21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14" t="s">
        <v>141</v>
      </c>
      <c r="AT141" s="214" t="s">
        <v>137</v>
      </c>
      <c r="AU141" s="214" t="s">
        <v>83</v>
      </c>
      <c r="AY141" s="16" t="s">
        <v>135</v>
      </c>
      <c r="BE141" s="215">
        <f>IF(N141="základní",J141,0)</f>
        <v>0</v>
      </c>
      <c r="BF141" s="215">
        <f>IF(N141="snížená",J141,0)</f>
        <v>0</v>
      </c>
      <c r="BG141" s="215">
        <f>IF(N141="zákl. přenesená",J141,0)</f>
        <v>0</v>
      </c>
      <c r="BH141" s="215">
        <f>IF(N141="sníž. přenesená",J141,0)</f>
        <v>0</v>
      </c>
      <c r="BI141" s="215">
        <f>IF(N141="nulová",J141,0)</f>
        <v>0</v>
      </c>
      <c r="BJ141" s="16" t="s">
        <v>83</v>
      </c>
      <c r="BK141" s="215">
        <f>ROUND(I141*H141,2)</f>
        <v>0</v>
      </c>
      <c r="BL141" s="16" t="s">
        <v>141</v>
      </c>
      <c r="BM141" s="214" t="s">
        <v>535</v>
      </c>
    </row>
    <row r="142" s="2" customFormat="1">
      <c r="A142" s="37"/>
      <c r="B142" s="38"/>
      <c r="C142" s="39"/>
      <c r="D142" s="216" t="s">
        <v>143</v>
      </c>
      <c r="E142" s="39"/>
      <c r="F142" s="217" t="s">
        <v>534</v>
      </c>
      <c r="G142" s="39"/>
      <c r="H142" s="39"/>
      <c r="I142" s="218"/>
      <c r="J142" s="39"/>
      <c r="K142" s="39"/>
      <c r="L142" s="43"/>
      <c r="M142" s="219"/>
      <c r="N142" s="220"/>
      <c r="O142" s="83"/>
      <c r="P142" s="83"/>
      <c r="Q142" s="83"/>
      <c r="R142" s="83"/>
      <c r="S142" s="83"/>
      <c r="T142" s="84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143</v>
      </c>
      <c r="AU142" s="16" t="s">
        <v>83</v>
      </c>
    </row>
    <row r="143" s="2" customFormat="1" ht="16.5" customHeight="1">
      <c r="A143" s="37"/>
      <c r="B143" s="38"/>
      <c r="C143" s="203" t="s">
        <v>227</v>
      </c>
      <c r="D143" s="203" t="s">
        <v>137</v>
      </c>
      <c r="E143" s="204" t="s">
        <v>536</v>
      </c>
      <c r="F143" s="205" t="s">
        <v>537</v>
      </c>
      <c r="G143" s="206" t="s">
        <v>140</v>
      </c>
      <c r="H143" s="207">
        <v>1</v>
      </c>
      <c r="I143" s="208"/>
      <c r="J143" s="209">
        <f>ROUND(I143*H143,2)</f>
        <v>0</v>
      </c>
      <c r="K143" s="205" t="s">
        <v>19</v>
      </c>
      <c r="L143" s="43"/>
      <c r="M143" s="210" t="s">
        <v>19</v>
      </c>
      <c r="N143" s="211" t="s">
        <v>46</v>
      </c>
      <c r="O143" s="83"/>
      <c r="P143" s="212">
        <f>O143*H143</f>
        <v>0</v>
      </c>
      <c r="Q143" s="212">
        <v>0.22481999999999999</v>
      </c>
      <c r="R143" s="212">
        <f>Q143*H143</f>
        <v>0.22481999999999999</v>
      </c>
      <c r="S143" s="212">
        <v>0</v>
      </c>
      <c r="T143" s="21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14" t="s">
        <v>141</v>
      </c>
      <c r="AT143" s="214" t="s">
        <v>137</v>
      </c>
      <c r="AU143" s="214" t="s">
        <v>83</v>
      </c>
      <c r="AY143" s="16" t="s">
        <v>135</v>
      </c>
      <c r="BE143" s="215">
        <f>IF(N143="základní",J143,0)</f>
        <v>0</v>
      </c>
      <c r="BF143" s="215">
        <f>IF(N143="snížená",J143,0)</f>
        <v>0</v>
      </c>
      <c r="BG143" s="215">
        <f>IF(N143="zákl. přenesená",J143,0)</f>
        <v>0</v>
      </c>
      <c r="BH143" s="215">
        <f>IF(N143="sníž. přenesená",J143,0)</f>
        <v>0</v>
      </c>
      <c r="BI143" s="215">
        <f>IF(N143="nulová",J143,0)</f>
        <v>0</v>
      </c>
      <c r="BJ143" s="16" t="s">
        <v>83</v>
      </c>
      <c r="BK143" s="215">
        <f>ROUND(I143*H143,2)</f>
        <v>0</v>
      </c>
      <c r="BL143" s="16" t="s">
        <v>141</v>
      </c>
      <c r="BM143" s="214" t="s">
        <v>538</v>
      </c>
    </row>
    <row r="144" s="2" customFormat="1">
      <c r="A144" s="37"/>
      <c r="B144" s="38"/>
      <c r="C144" s="39"/>
      <c r="D144" s="216" t="s">
        <v>143</v>
      </c>
      <c r="E144" s="39"/>
      <c r="F144" s="217" t="s">
        <v>537</v>
      </c>
      <c r="G144" s="39"/>
      <c r="H144" s="39"/>
      <c r="I144" s="218"/>
      <c r="J144" s="39"/>
      <c r="K144" s="39"/>
      <c r="L144" s="43"/>
      <c r="M144" s="219"/>
      <c r="N144" s="220"/>
      <c r="O144" s="83"/>
      <c r="P144" s="83"/>
      <c r="Q144" s="83"/>
      <c r="R144" s="83"/>
      <c r="S144" s="83"/>
      <c r="T144" s="84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143</v>
      </c>
      <c r="AU144" s="16" t="s">
        <v>83</v>
      </c>
    </row>
    <row r="145" s="2" customFormat="1" ht="16.5" customHeight="1">
      <c r="A145" s="37"/>
      <c r="B145" s="38"/>
      <c r="C145" s="203" t="s">
        <v>206</v>
      </c>
      <c r="D145" s="203" t="s">
        <v>137</v>
      </c>
      <c r="E145" s="204" t="s">
        <v>539</v>
      </c>
      <c r="F145" s="205" t="s">
        <v>540</v>
      </c>
      <c r="G145" s="206" t="s">
        <v>140</v>
      </c>
      <c r="H145" s="207">
        <v>1</v>
      </c>
      <c r="I145" s="208"/>
      <c r="J145" s="209">
        <f>ROUND(I145*H145,2)</f>
        <v>0</v>
      </c>
      <c r="K145" s="205" t="s">
        <v>19</v>
      </c>
      <c r="L145" s="43"/>
      <c r="M145" s="210" t="s">
        <v>19</v>
      </c>
      <c r="N145" s="211" t="s">
        <v>46</v>
      </c>
      <c r="O145" s="83"/>
      <c r="P145" s="212">
        <f>O145*H145</f>
        <v>0</v>
      </c>
      <c r="Q145" s="212">
        <v>0.16502</v>
      </c>
      <c r="R145" s="212">
        <f>Q145*H145</f>
        <v>0.16502</v>
      </c>
      <c r="S145" s="212">
        <v>0</v>
      </c>
      <c r="T145" s="21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14" t="s">
        <v>141</v>
      </c>
      <c r="AT145" s="214" t="s">
        <v>137</v>
      </c>
      <c r="AU145" s="214" t="s">
        <v>83</v>
      </c>
      <c r="AY145" s="16" t="s">
        <v>135</v>
      </c>
      <c r="BE145" s="215">
        <f>IF(N145="základní",J145,0)</f>
        <v>0</v>
      </c>
      <c r="BF145" s="215">
        <f>IF(N145="snížená",J145,0)</f>
        <v>0</v>
      </c>
      <c r="BG145" s="215">
        <f>IF(N145="zákl. přenesená",J145,0)</f>
        <v>0</v>
      </c>
      <c r="BH145" s="215">
        <f>IF(N145="sníž. přenesená",J145,0)</f>
        <v>0</v>
      </c>
      <c r="BI145" s="215">
        <f>IF(N145="nulová",J145,0)</f>
        <v>0</v>
      </c>
      <c r="BJ145" s="16" t="s">
        <v>83</v>
      </c>
      <c r="BK145" s="215">
        <f>ROUND(I145*H145,2)</f>
        <v>0</v>
      </c>
      <c r="BL145" s="16" t="s">
        <v>141</v>
      </c>
      <c r="BM145" s="214" t="s">
        <v>541</v>
      </c>
    </row>
    <row r="146" s="2" customFormat="1">
      <c r="A146" s="37"/>
      <c r="B146" s="38"/>
      <c r="C146" s="39"/>
      <c r="D146" s="216" t="s">
        <v>143</v>
      </c>
      <c r="E146" s="39"/>
      <c r="F146" s="217" t="s">
        <v>540</v>
      </c>
      <c r="G146" s="39"/>
      <c r="H146" s="39"/>
      <c r="I146" s="218"/>
      <c r="J146" s="39"/>
      <c r="K146" s="39"/>
      <c r="L146" s="43"/>
      <c r="M146" s="219"/>
      <c r="N146" s="220"/>
      <c r="O146" s="83"/>
      <c r="P146" s="83"/>
      <c r="Q146" s="83"/>
      <c r="R146" s="83"/>
      <c r="S146" s="83"/>
      <c r="T146" s="84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143</v>
      </c>
      <c r="AU146" s="16" t="s">
        <v>83</v>
      </c>
    </row>
    <row r="147" s="12" customFormat="1" ht="25.92" customHeight="1">
      <c r="A147" s="12"/>
      <c r="B147" s="187"/>
      <c r="C147" s="188"/>
      <c r="D147" s="189" t="s">
        <v>74</v>
      </c>
      <c r="E147" s="190" t="s">
        <v>542</v>
      </c>
      <c r="F147" s="190" t="s">
        <v>543</v>
      </c>
      <c r="G147" s="188"/>
      <c r="H147" s="188"/>
      <c r="I147" s="191"/>
      <c r="J147" s="192">
        <f>BK147</f>
        <v>0</v>
      </c>
      <c r="K147" s="188"/>
      <c r="L147" s="193"/>
      <c r="M147" s="194"/>
      <c r="N147" s="195"/>
      <c r="O147" s="195"/>
      <c r="P147" s="196">
        <f>SUM(P148:P153)</f>
        <v>0</v>
      </c>
      <c r="Q147" s="195"/>
      <c r="R147" s="196">
        <f>SUM(R148:R153)</f>
        <v>30.94258</v>
      </c>
      <c r="S147" s="195"/>
      <c r="T147" s="197">
        <f>SUM(T148:T153)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98" t="s">
        <v>83</v>
      </c>
      <c r="AT147" s="199" t="s">
        <v>74</v>
      </c>
      <c r="AU147" s="199" t="s">
        <v>75</v>
      </c>
      <c r="AY147" s="198" t="s">
        <v>135</v>
      </c>
      <c r="BK147" s="200">
        <f>SUM(BK148:BK153)</f>
        <v>0</v>
      </c>
    </row>
    <row r="148" s="2" customFormat="1" ht="16.5" customHeight="1">
      <c r="A148" s="37"/>
      <c r="B148" s="38"/>
      <c r="C148" s="203" t="s">
        <v>235</v>
      </c>
      <c r="D148" s="203" t="s">
        <v>137</v>
      </c>
      <c r="E148" s="204" t="s">
        <v>544</v>
      </c>
      <c r="F148" s="205" t="s">
        <v>545</v>
      </c>
      <c r="G148" s="206" t="s">
        <v>175</v>
      </c>
      <c r="H148" s="207">
        <v>1</v>
      </c>
      <c r="I148" s="208"/>
      <c r="J148" s="209">
        <f>ROUND(I148*H148,2)</f>
        <v>0</v>
      </c>
      <c r="K148" s="205" t="s">
        <v>19</v>
      </c>
      <c r="L148" s="43"/>
      <c r="M148" s="210" t="s">
        <v>19</v>
      </c>
      <c r="N148" s="211" t="s">
        <v>46</v>
      </c>
      <c r="O148" s="83"/>
      <c r="P148" s="212">
        <f>O148*H148</f>
        <v>0</v>
      </c>
      <c r="Q148" s="212">
        <v>2.8500000000000001</v>
      </c>
      <c r="R148" s="212">
        <f>Q148*H148</f>
        <v>2.8500000000000001</v>
      </c>
      <c r="S148" s="212">
        <v>0</v>
      </c>
      <c r="T148" s="21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14" t="s">
        <v>141</v>
      </c>
      <c r="AT148" s="214" t="s">
        <v>137</v>
      </c>
      <c r="AU148" s="214" t="s">
        <v>83</v>
      </c>
      <c r="AY148" s="16" t="s">
        <v>135</v>
      </c>
      <c r="BE148" s="215">
        <f>IF(N148="základní",J148,0)</f>
        <v>0</v>
      </c>
      <c r="BF148" s="215">
        <f>IF(N148="snížená",J148,0)</f>
        <v>0</v>
      </c>
      <c r="BG148" s="215">
        <f>IF(N148="zákl. přenesená",J148,0)</f>
        <v>0</v>
      </c>
      <c r="BH148" s="215">
        <f>IF(N148="sníž. přenesená",J148,0)</f>
        <v>0</v>
      </c>
      <c r="BI148" s="215">
        <f>IF(N148="nulová",J148,0)</f>
        <v>0</v>
      </c>
      <c r="BJ148" s="16" t="s">
        <v>83</v>
      </c>
      <c r="BK148" s="215">
        <f>ROUND(I148*H148,2)</f>
        <v>0</v>
      </c>
      <c r="BL148" s="16" t="s">
        <v>141</v>
      </c>
      <c r="BM148" s="214" t="s">
        <v>546</v>
      </c>
    </row>
    <row r="149" s="2" customFormat="1">
      <c r="A149" s="37"/>
      <c r="B149" s="38"/>
      <c r="C149" s="39"/>
      <c r="D149" s="216" t="s">
        <v>143</v>
      </c>
      <c r="E149" s="39"/>
      <c r="F149" s="217" t="s">
        <v>545</v>
      </c>
      <c r="G149" s="39"/>
      <c r="H149" s="39"/>
      <c r="I149" s="218"/>
      <c r="J149" s="39"/>
      <c r="K149" s="39"/>
      <c r="L149" s="43"/>
      <c r="M149" s="219"/>
      <c r="N149" s="220"/>
      <c r="O149" s="83"/>
      <c r="P149" s="83"/>
      <c r="Q149" s="83"/>
      <c r="R149" s="83"/>
      <c r="S149" s="83"/>
      <c r="T149" s="84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143</v>
      </c>
      <c r="AU149" s="16" t="s">
        <v>83</v>
      </c>
    </row>
    <row r="150" s="2" customFormat="1" ht="16.5" customHeight="1">
      <c r="A150" s="37"/>
      <c r="B150" s="38"/>
      <c r="C150" s="203" t="s">
        <v>244</v>
      </c>
      <c r="D150" s="203" t="s">
        <v>137</v>
      </c>
      <c r="E150" s="204" t="s">
        <v>547</v>
      </c>
      <c r="F150" s="205" t="s">
        <v>548</v>
      </c>
      <c r="G150" s="206" t="s">
        <v>162</v>
      </c>
      <c r="H150" s="207">
        <v>27.899999999999999</v>
      </c>
      <c r="I150" s="208"/>
      <c r="J150" s="209">
        <f>ROUND(I150*H150,2)</f>
        <v>0</v>
      </c>
      <c r="K150" s="205" t="s">
        <v>19</v>
      </c>
      <c r="L150" s="43"/>
      <c r="M150" s="210" t="s">
        <v>19</v>
      </c>
      <c r="N150" s="211" t="s">
        <v>46</v>
      </c>
      <c r="O150" s="83"/>
      <c r="P150" s="212">
        <f>O150*H150</f>
        <v>0</v>
      </c>
      <c r="Q150" s="212">
        <v>0.97999999999999998</v>
      </c>
      <c r="R150" s="212">
        <f>Q150*H150</f>
        <v>27.341999999999999</v>
      </c>
      <c r="S150" s="212">
        <v>0</v>
      </c>
      <c r="T150" s="21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14" t="s">
        <v>141</v>
      </c>
      <c r="AT150" s="214" t="s">
        <v>137</v>
      </c>
      <c r="AU150" s="214" t="s">
        <v>83</v>
      </c>
      <c r="AY150" s="16" t="s">
        <v>135</v>
      </c>
      <c r="BE150" s="215">
        <f>IF(N150="základní",J150,0)</f>
        <v>0</v>
      </c>
      <c r="BF150" s="215">
        <f>IF(N150="snížená",J150,0)</f>
        <v>0</v>
      </c>
      <c r="BG150" s="215">
        <f>IF(N150="zákl. přenesená",J150,0)</f>
        <v>0</v>
      </c>
      <c r="BH150" s="215">
        <f>IF(N150="sníž. přenesená",J150,0)</f>
        <v>0</v>
      </c>
      <c r="BI150" s="215">
        <f>IF(N150="nulová",J150,0)</f>
        <v>0</v>
      </c>
      <c r="BJ150" s="16" t="s">
        <v>83</v>
      </c>
      <c r="BK150" s="215">
        <f>ROUND(I150*H150,2)</f>
        <v>0</v>
      </c>
      <c r="BL150" s="16" t="s">
        <v>141</v>
      </c>
      <c r="BM150" s="214" t="s">
        <v>549</v>
      </c>
    </row>
    <row r="151" s="2" customFormat="1">
      <c r="A151" s="37"/>
      <c r="B151" s="38"/>
      <c r="C151" s="39"/>
      <c r="D151" s="216" t="s">
        <v>143</v>
      </c>
      <c r="E151" s="39"/>
      <c r="F151" s="217" t="s">
        <v>548</v>
      </c>
      <c r="G151" s="39"/>
      <c r="H151" s="39"/>
      <c r="I151" s="218"/>
      <c r="J151" s="39"/>
      <c r="K151" s="39"/>
      <c r="L151" s="43"/>
      <c r="M151" s="219"/>
      <c r="N151" s="220"/>
      <c r="O151" s="83"/>
      <c r="P151" s="83"/>
      <c r="Q151" s="83"/>
      <c r="R151" s="83"/>
      <c r="S151" s="83"/>
      <c r="T151" s="84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143</v>
      </c>
      <c r="AU151" s="16" t="s">
        <v>83</v>
      </c>
    </row>
    <row r="152" s="2" customFormat="1" ht="16.5" customHeight="1">
      <c r="A152" s="37"/>
      <c r="B152" s="38"/>
      <c r="C152" s="203" t="s">
        <v>240</v>
      </c>
      <c r="D152" s="203" t="s">
        <v>137</v>
      </c>
      <c r="E152" s="204" t="s">
        <v>550</v>
      </c>
      <c r="F152" s="205" t="s">
        <v>551</v>
      </c>
      <c r="G152" s="206" t="s">
        <v>140</v>
      </c>
      <c r="H152" s="207">
        <v>2</v>
      </c>
      <c r="I152" s="208"/>
      <c r="J152" s="209">
        <f>ROUND(I152*H152,2)</f>
        <v>0</v>
      </c>
      <c r="K152" s="205" t="s">
        <v>19</v>
      </c>
      <c r="L152" s="43"/>
      <c r="M152" s="210" t="s">
        <v>19</v>
      </c>
      <c r="N152" s="211" t="s">
        <v>46</v>
      </c>
      <c r="O152" s="83"/>
      <c r="P152" s="212">
        <f>O152*H152</f>
        <v>0</v>
      </c>
      <c r="Q152" s="212">
        <v>0.37529000000000001</v>
      </c>
      <c r="R152" s="212">
        <f>Q152*H152</f>
        <v>0.75058000000000002</v>
      </c>
      <c r="S152" s="212">
        <v>0</v>
      </c>
      <c r="T152" s="21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14" t="s">
        <v>141</v>
      </c>
      <c r="AT152" s="214" t="s">
        <v>137</v>
      </c>
      <c r="AU152" s="214" t="s">
        <v>83</v>
      </c>
      <c r="AY152" s="16" t="s">
        <v>135</v>
      </c>
      <c r="BE152" s="215">
        <f>IF(N152="základní",J152,0)</f>
        <v>0</v>
      </c>
      <c r="BF152" s="215">
        <f>IF(N152="snížená",J152,0)</f>
        <v>0</v>
      </c>
      <c r="BG152" s="215">
        <f>IF(N152="zákl. přenesená",J152,0)</f>
        <v>0</v>
      </c>
      <c r="BH152" s="215">
        <f>IF(N152="sníž. přenesená",J152,0)</f>
        <v>0</v>
      </c>
      <c r="BI152" s="215">
        <f>IF(N152="nulová",J152,0)</f>
        <v>0</v>
      </c>
      <c r="BJ152" s="16" t="s">
        <v>83</v>
      </c>
      <c r="BK152" s="215">
        <f>ROUND(I152*H152,2)</f>
        <v>0</v>
      </c>
      <c r="BL152" s="16" t="s">
        <v>141</v>
      </c>
      <c r="BM152" s="214" t="s">
        <v>552</v>
      </c>
    </row>
    <row r="153" s="2" customFormat="1">
      <c r="A153" s="37"/>
      <c r="B153" s="38"/>
      <c r="C153" s="39"/>
      <c r="D153" s="216" t="s">
        <v>143</v>
      </c>
      <c r="E153" s="39"/>
      <c r="F153" s="217" t="s">
        <v>551</v>
      </c>
      <c r="G153" s="39"/>
      <c r="H153" s="39"/>
      <c r="I153" s="218"/>
      <c r="J153" s="39"/>
      <c r="K153" s="39"/>
      <c r="L153" s="43"/>
      <c r="M153" s="219"/>
      <c r="N153" s="220"/>
      <c r="O153" s="83"/>
      <c r="P153" s="83"/>
      <c r="Q153" s="83"/>
      <c r="R153" s="83"/>
      <c r="S153" s="83"/>
      <c r="T153" s="84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143</v>
      </c>
      <c r="AU153" s="16" t="s">
        <v>83</v>
      </c>
    </row>
    <row r="154" s="12" customFormat="1" ht="25.92" customHeight="1">
      <c r="A154" s="12"/>
      <c r="B154" s="187"/>
      <c r="C154" s="188"/>
      <c r="D154" s="189" t="s">
        <v>74</v>
      </c>
      <c r="E154" s="190" t="s">
        <v>553</v>
      </c>
      <c r="F154" s="190" t="s">
        <v>554</v>
      </c>
      <c r="G154" s="188"/>
      <c r="H154" s="188"/>
      <c r="I154" s="191"/>
      <c r="J154" s="192">
        <f>BK154</f>
        <v>0</v>
      </c>
      <c r="K154" s="188"/>
      <c r="L154" s="193"/>
      <c r="M154" s="194"/>
      <c r="N154" s="195"/>
      <c r="O154" s="195"/>
      <c r="P154" s="196">
        <f>SUM(P155:P170)</f>
        <v>0</v>
      </c>
      <c r="Q154" s="195"/>
      <c r="R154" s="196">
        <f>SUM(R155:R170)</f>
        <v>1.3105500000000001</v>
      </c>
      <c r="S154" s="195"/>
      <c r="T154" s="197">
        <f>SUM(T155:T170)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98" t="s">
        <v>83</v>
      </c>
      <c r="AT154" s="199" t="s">
        <v>74</v>
      </c>
      <c r="AU154" s="199" t="s">
        <v>75</v>
      </c>
      <c r="AY154" s="198" t="s">
        <v>135</v>
      </c>
      <c r="BK154" s="200">
        <f>SUM(BK155:BK170)</f>
        <v>0</v>
      </c>
    </row>
    <row r="155" s="2" customFormat="1" ht="16.5" customHeight="1">
      <c r="A155" s="37"/>
      <c r="B155" s="38"/>
      <c r="C155" s="203" t="s">
        <v>256</v>
      </c>
      <c r="D155" s="203" t="s">
        <v>137</v>
      </c>
      <c r="E155" s="204" t="s">
        <v>555</v>
      </c>
      <c r="F155" s="205" t="s">
        <v>556</v>
      </c>
      <c r="G155" s="206" t="s">
        <v>162</v>
      </c>
      <c r="H155" s="207">
        <v>76.5</v>
      </c>
      <c r="I155" s="208"/>
      <c r="J155" s="209">
        <f>ROUND(I155*H155,2)</f>
        <v>0</v>
      </c>
      <c r="K155" s="205" t="s">
        <v>19</v>
      </c>
      <c r="L155" s="43"/>
      <c r="M155" s="210" t="s">
        <v>19</v>
      </c>
      <c r="N155" s="211" t="s">
        <v>46</v>
      </c>
      <c r="O155" s="83"/>
      <c r="P155" s="212">
        <f>O155*H155</f>
        <v>0</v>
      </c>
      <c r="Q155" s="212">
        <v>0</v>
      </c>
      <c r="R155" s="212">
        <f>Q155*H155</f>
        <v>0</v>
      </c>
      <c r="S155" s="212">
        <v>0</v>
      </c>
      <c r="T155" s="21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14" t="s">
        <v>141</v>
      </c>
      <c r="AT155" s="214" t="s">
        <v>137</v>
      </c>
      <c r="AU155" s="214" t="s">
        <v>83</v>
      </c>
      <c r="AY155" s="16" t="s">
        <v>135</v>
      </c>
      <c r="BE155" s="215">
        <f>IF(N155="základní",J155,0)</f>
        <v>0</v>
      </c>
      <c r="BF155" s="215">
        <f>IF(N155="snížená",J155,0)</f>
        <v>0</v>
      </c>
      <c r="BG155" s="215">
        <f>IF(N155="zákl. přenesená",J155,0)</f>
        <v>0</v>
      </c>
      <c r="BH155" s="215">
        <f>IF(N155="sníž. přenesená",J155,0)</f>
        <v>0</v>
      </c>
      <c r="BI155" s="215">
        <f>IF(N155="nulová",J155,0)</f>
        <v>0</v>
      </c>
      <c r="BJ155" s="16" t="s">
        <v>83</v>
      </c>
      <c r="BK155" s="215">
        <f>ROUND(I155*H155,2)</f>
        <v>0</v>
      </c>
      <c r="BL155" s="16" t="s">
        <v>141</v>
      </c>
      <c r="BM155" s="214" t="s">
        <v>557</v>
      </c>
    </row>
    <row r="156" s="2" customFormat="1">
      <c r="A156" s="37"/>
      <c r="B156" s="38"/>
      <c r="C156" s="39"/>
      <c r="D156" s="216" t="s">
        <v>143</v>
      </c>
      <c r="E156" s="39"/>
      <c r="F156" s="217" t="s">
        <v>556</v>
      </c>
      <c r="G156" s="39"/>
      <c r="H156" s="39"/>
      <c r="I156" s="218"/>
      <c r="J156" s="39"/>
      <c r="K156" s="39"/>
      <c r="L156" s="43"/>
      <c r="M156" s="219"/>
      <c r="N156" s="220"/>
      <c r="O156" s="83"/>
      <c r="P156" s="83"/>
      <c r="Q156" s="83"/>
      <c r="R156" s="83"/>
      <c r="S156" s="83"/>
      <c r="T156" s="84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143</v>
      </c>
      <c r="AU156" s="16" t="s">
        <v>83</v>
      </c>
    </row>
    <row r="157" s="2" customFormat="1" ht="16.5" customHeight="1">
      <c r="A157" s="37"/>
      <c r="B157" s="38"/>
      <c r="C157" s="203" t="s">
        <v>276</v>
      </c>
      <c r="D157" s="203" t="s">
        <v>137</v>
      </c>
      <c r="E157" s="204" t="s">
        <v>558</v>
      </c>
      <c r="F157" s="205" t="s">
        <v>559</v>
      </c>
      <c r="G157" s="206" t="s">
        <v>140</v>
      </c>
      <c r="H157" s="207">
        <v>1</v>
      </c>
      <c r="I157" s="208"/>
      <c r="J157" s="209">
        <f>ROUND(I157*H157,2)</f>
        <v>0</v>
      </c>
      <c r="K157" s="205" t="s">
        <v>19</v>
      </c>
      <c r="L157" s="43"/>
      <c r="M157" s="210" t="s">
        <v>19</v>
      </c>
      <c r="N157" s="211" t="s">
        <v>46</v>
      </c>
      <c r="O157" s="83"/>
      <c r="P157" s="212">
        <f>O157*H157</f>
        <v>0</v>
      </c>
      <c r="Q157" s="212">
        <v>0</v>
      </c>
      <c r="R157" s="212">
        <f>Q157*H157</f>
        <v>0</v>
      </c>
      <c r="S157" s="212">
        <v>0</v>
      </c>
      <c r="T157" s="21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14" t="s">
        <v>141</v>
      </c>
      <c r="AT157" s="214" t="s">
        <v>137</v>
      </c>
      <c r="AU157" s="214" t="s">
        <v>83</v>
      </c>
      <c r="AY157" s="16" t="s">
        <v>135</v>
      </c>
      <c r="BE157" s="215">
        <f>IF(N157="základní",J157,0)</f>
        <v>0</v>
      </c>
      <c r="BF157" s="215">
        <f>IF(N157="snížená",J157,0)</f>
        <v>0</v>
      </c>
      <c r="BG157" s="215">
        <f>IF(N157="zákl. přenesená",J157,0)</f>
        <v>0</v>
      </c>
      <c r="BH157" s="215">
        <f>IF(N157="sníž. přenesená",J157,0)</f>
        <v>0</v>
      </c>
      <c r="BI157" s="215">
        <f>IF(N157="nulová",J157,0)</f>
        <v>0</v>
      </c>
      <c r="BJ157" s="16" t="s">
        <v>83</v>
      </c>
      <c r="BK157" s="215">
        <f>ROUND(I157*H157,2)</f>
        <v>0</v>
      </c>
      <c r="BL157" s="16" t="s">
        <v>141</v>
      </c>
      <c r="BM157" s="214" t="s">
        <v>560</v>
      </c>
    </row>
    <row r="158" s="2" customFormat="1">
      <c r="A158" s="37"/>
      <c r="B158" s="38"/>
      <c r="C158" s="39"/>
      <c r="D158" s="216" t="s">
        <v>143</v>
      </c>
      <c r="E158" s="39"/>
      <c r="F158" s="217" t="s">
        <v>559</v>
      </c>
      <c r="G158" s="39"/>
      <c r="H158" s="39"/>
      <c r="I158" s="218"/>
      <c r="J158" s="39"/>
      <c r="K158" s="39"/>
      <c r="L158" s="43"/>
      <c r="M158" s="219"/>
      <c r="N158" s="220"/>
      <c r="O158" s="83"/>
      <c r="P158" s="83"/>
      <c r="Q158" s="83"/>
      <c r="R158" s="83"/>
      <c r="S158" s="83"/>
      <c r="T158" s="84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143</v>
      </c>
      <c r="AU158" s="16" t="s">
        <v>83</v>
      </c>
    </row>
    <row r="159" s="2" customFormat="1" ht="16.5" customHeight="1">
      <c r="A159" s="37"/>
      <c r="B159" s="38"/>
      <c r="C159" s="203" t="s">
        <v>280</v>
      </c>
      <c r="D159" s="203" t="s">
        <v>137</v>
      </c>
      <c r="E159" s="204" t="s">
        <v>561</v>
      </c>
      <c r="F159" s="205" t="s">
        <v>562</v>
      </c>
      <c r="G159" s="206" t="s">
        <v>140</v>
      </c>
      <c r="H159" s="207">
        <v>15</v>
      </c>
      <c r="I159" s="208"/>
      <c r="J159" s="209">
        <f>ROUND(I159*H159,2)</f>
        <v>0</v>
      </c>
      <c r="K159" s="205" t="s">
        <v>19</v>
      </c>
      <c r="L159" s="43"/>
      <c r="M159" s="210" t="s">
        <v>19</v>
      </c>
      <c r="N159" s="211" t="s">
        <v>46</v>
      </c>
      <c r="O159" s="83"/>
      <c r="P159" s="212">
        <f>O159*H159</f>
        <v>0</v>
      </c>
      <c r="Q159" s="212">
        <v>0.024649999999999998</v>
      </c>
      <c r="R159" s="212">
        <f>Q159*H159</f>
        <v>0.36974999999999997</v>
      </c>
      <c r="S159" s="212">
        <v>0</v>
      </c>
      <c r="T159" s="21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14" t="s">
        <v>141</v>
      </c>
      <c r="AT159" s="214" t="s">
        <v>137</v>
      </c>
      <c r="AU159" s="214" t="s">
        <v>83</v>
      </c>
      <c r="AY159" s="16" t="s">
        <v>135</v>
      </c>
      <c r="BE159" s="215">
        <f>IF(N159="základní",J159,0)</f>
        <v>0</v>
      </c>
      <c r="BF159" s="215">
        <f>IF(N159="snížená",J159,0)</f>
        <v>0</v>
      </c>
      <c r="BG159" s="215">
        <f>IF(N159="zákl. přenesená",J159,0)</f>
        <v>0</v>
      </c>
      <c r="BH159" s="215">
        <f>IF(N159="sníž. přenesená",J159,0)</f>
        <v>0</v>
      </c>
      <c r="BI159" s="215">
        <f>IF(N159="nulová",J159,0)</f>
        <v>0</v>
      </c>
      <c r="BJ159" s="16" t="s">
        <v>83</v>
      </c>
      <c r="BK159" s="215">
        <f>ROUND(I159*H159,2)</f>
        <v>0</v>
      </c>
      <c r="BL159" s="16" t="s">
        <v>141</v>
      </c>
      <c r="BM159" s="214" t="s">
        <v>563</v>
      </c>
    </row>
    <row r="160" s="2" customFormat="1">
      <c r="A160" s="37"/>
      <c r="B160" s="38"/>
      <c r="C160" s="39"/>
      <c r="D160" s="216" t="s">
        <v>143</v>
      </c>
      <c r="E160" s="39"/>
      <c r="F160" s="217" t="s">
        <v>562</v>
      </c>
      <c r="G160" s="39"/>
      <c r="H160" s="39"/>
      <c r="I160" s="218"/>
      <c r="J160" s="39"/>
      <c r="K160" s="39"/>
      <c r="L160" s="43"/>
      <c r="M160" s="219"/>
      <c r="N160" s="220"/>
      <c r="O160" s="83"/>
      <c r="P160" s="83"/>
      <c r="Q160" s="83"/>
      <c r="R160" s="83"/>
      <c r="S160" s="83"/>
      <c r="T160" s="84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143</v>
      </c>
      <c r="AU160" s="16" t="s">
        <v>83</v>
      </c>
    </row>
    <row r="161" s="2" customFormat="1" ht="16.5" customHeight="1">
      <c r="A161" s="37"/>
      <c r="B161" s="38"/>
      <c r="C161" s="203" t="s">
        <v>284</v>
      </c>
      <c r="D161" s="203" t="s">
        <v>137</v>
      </c>
      <c r="E161" s="204" t="s">
        <v>564</v>
      </c>
      <c r="F161" s="205" t="s">
        <v>565</v>
      </c>
      <c r="G161" s="206" t="s">
        <v>140</v>
      </c>
      <c r="H161" s="207">
        <v>1</v>
      </c>
      <c r="I161" s="208"/>
      <c r="J161" s="209">
        <f>ROUND(I161*H161,2)</f>
        <v>0</v>
      </c>
      <c r="K161" s="205" t="s">
        <v>19</v>
      </c>
      <c r="L161" s="43"/>
      <c r="M161" s="210" t="s">
        <v>19</v>
      </c>
      <c r="N161" s="211" t="s">
        <v>46</v>
      </c>
      <c r="O161" s="83"/>
      <c r="P161" s="212">
        <f>O161*H161</f>
        <v>0</v>
      </c>
      <c r="Q161" s="212">
        <v>0.0038</v>
      </c>
      <c r="R161" s="212">
        <f>Q161*H161</f>
        <v>0.0038</v>
      </c>
      <c r="S161" s="212">
        <v>0</v>
      </c>
      <c r="T161" s="21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14" t="s">
        <v>141</v>
      </c>
      <c r="AT161" s="214" t="s">
        <v>137</v>
      </c>
      <c r="AU161" s="214" t="s">
        <v>83</v>
      </c>
      <c r="AY161" s="16" t="s">
        <v>135</v>
      </c>
      <c r="BE161" s="215">
        <f>IF(N161="základní",J161,0)</f>
        <v>0</v>
      </c>
      <c r="BF161" s="215">
        <f>IF(N161="snížená",J161,0)</f>
        <v>0</v>
      </c>
      <c r="BG161" s="215">
        <f>IF(N161="zákl. přenesená",J161,0)</f>
        <v>0</v>
      </c>
      <c r="BH161" s="215">
        <f>IF(N161="sníž. přenesená",J161,0)</f>
        <v>0</v>
      </c>
      <c r="BI161" s="215">
        <f>IF(N161="nulová",J161,0)</f>
        <v>0</v>
      </c>
      <c r="BJ161" s="16" t="s">
        <v>83</v>
      </c>
      <c r="BK161" s="215">
        <f>ROUND(I161*H161,2)</f>
        <v>0</v>
      </c>
      <c r="BL161" s="16" t="s">
        <v>141</v>
      </c>
      <c r="BM161" s="214" t="s">
        <v>566</v>
      </c>
    </row>
    <row r="162" s="2" customFormat="1">
      <c r="A162" s="37"/>
      <c r="B162" s="38"/>
      <c r="C162" s="39"/>
      <c r="D162" s="216" t="s">
        <v>143</v>
      </c>
      <c r="E162" s="39"/>
      <c r="F162" s="217" t="s">
        <v>567</v>
      </c>
      <c r="G162" s="39"/>
      <c r="H162" s="39"/>
      <c r="I162" s="218"/>
      <c r="J162" s="39"/>
      <c r="K162" s="39"/>
      <c r="L162" s="43"/>
      <c r="M162" s="219"/>
      <c r="N162" s="220"/>
      <c r="O162" s="83"/>
      <c r="P162" s="83"/>
      <c r="Q162" s="83"/>
      <c r="R162" s="83"/>
      <c r="S162" s="83"/>
      <c r="T162" s="84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143</v>
      </c>
      <c r="AU162" s="16" t="s">
        <v>83</v>
      </c>
    </row>
    <row r="163" s="2" customFormat="1" ht="16.5" customHeight="1">
      <c r="A163" s="37"/>
      <c r="B163" s="38"/>
      <c r="C163" s="203" t="s">
        <v>260</v>
      </c>
      <c r="D163" s="203" t="s">
        <v>137</v>
      </c>
      <c r="E163" s="204" t="s">
        <v>568</v>
      </c>
      <c r="F163" s="205" t="s">
        <v>569</v>
      </c>
      <c r="G163" s="206" t="s">
        <v>140</v>
      </c>
      <c r="H163" s="207">
        <v>1</v>
      </c>
      <c r="I163" s="208"/>
      <c r="J163" s="209">
        <f>ROUND(I163*H163,2)</f>
        <v>0</v>
      </c>
      <c r="K163" s="205" t="s">
        <v>19</v>
      </c>
      <c r="L163" s="43"/>
      <c r="M163" s="210" t="s">
        <v>19</v>
      </c>
      <c r="N163" s="211" t="s">
        <v>46</v>
      </c>
      <c r="O163" s="83"/>
      <c r="P163" s="212">
        <f>O163*H163</f>
        <v>0</v>
      </c>
      <c r="Q163" s="212">
        <v>0.39300000000000002</v>
      </c>
      <c r="R163" s="212">
        <f>Q163*H163</f>
        <v>0.39300000000000002</v>
      </c>
      <c r="S163" s="212">
        <v>0</v>
      </c>
      <c r="T163" s="21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14" t="s">
        <v>141</v>
      </c>
      <c r="AT163" s="214" t="s">
        <v>137</v>
      </c>
      <c r="AU163" s="214" t="s">
        <v>83</v>
      </c>
      <c r="AY163" s="16" t="s">
        <v>135</v>
      </c>
      <c r="BE163" s="215">
        <f>IF(N163="základní",J163,0)</f>
        <v>0</v>
      </c>
      <c r="BF163" s="215">
        <f>IF(N163="snížená",J163,0)</f>
        <v>0</v>
      </c>
      <c r="BG163" s="215">
        <f>IF(N163="zákl. přenesená",J163,0)</f>
        <v>0</v>
      </c>
      <c r="BH163" s="215">
        <f>IF(N163="sníž. přenesená",J163,0)</f>
        <v>0</v>
      </c>
      <c r="BI163" s="215">
        <f>IF(N163="nulová",J163,0)</f>
        <v>0</v>
      </c>
      <c r="BJ163" s="16" t="s">
        <v>83</v>
      </c>
      <c r="BK163" s="215">
        <f>ROUND(I163*H163,2)</f>
        <v>0</v>
      </c>
      <c r="BL163" s="16" t="s">
        <v>141</v>
      </c>
      <c r="BM163" s="214" t="s">
        <v>570</v>
      </c>
    </row>
    <row r="164" s="2" customFormat="1">
      <c r="A164" s="37"/>
      <c r="B164" s="38"/>
      <c r="C164" s="39"/>
      <c r="D164" s="216" t="s">
        <v>143</v>
      </c>
      <c r="E164" s="39"/>
      <c r="F164" s="217" t="s">
        <v>569</v>
      </c>
      <c r="G164" s="39"/>
      <c r="H164" s="39"/>
      <c r="I164" s="218"/>
      <c r="J164" s="39"/>
      <c r="K164" s="39"/>
      <c r="L164" s="43"/>
      <c r="M164" s="219"/>
      <c r="N164" s="220"/>
      <c r="O164" s="83"/>
      <c r="P164" s="83"/>
      <c r="Q164" s="83"/>
      <c r="R164" s="83"/>
      <c r="S164" s="83"/>
      <c r="T164" s="84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143</v>
      </c>
      <c r="AU164" s="16" t="s">
        <v>83</v>
      </c>
    </row>
    <row r="165" s="2" customFormat="1" ht="16.5" customHeight="1">
      <c r="A165" s="37"/>
      <c r="B165" s="38"/>
      <c r="C165" s="203" t="s">
        <v>264</v>
      </c>
      <c r="D165" s="203" t="s">
        <v>137</v>
      </c>
      <c r="E165" s="204" t="s">
        <v>571</v>
      </c>
      <c r="F165" s="205" t="s">
        <v>572</v>
      </c>
      <c r="G165" s="206" t="s">
        <v>140</v>
      </c>
      <c r="H165" s="207">
        <v>1</v>
      </c>
      <c r="I165" s="208"/>
      <c r="J165" s="209">
        <f>ROUND(I165*H165,2)</f>
        <v>0</v>
      </c>
      <c r="K165" s="205" t="s">
        <v>19</v>
      </c>
      <c r="L165" s="43"/>
      <c r="M165" s="210" t="s">
        <v>19</v>
      </c>
      <c r="N165" s="211" t="s">
        <v>46</v>
      </c>
      <c r="O165" s="83"/>
      <c r="P165" s="212">
        <f>O165*H165</f>
        <v>0</v>
      </c>
      <c r="Q165" s="212">
        <v>0.52000000000000002</v>
      </c>
      <c r="R165" s="212">
        <f>Q165*H165</f>
        <v>0.52000000000000002</v>
      </c>
      <c r="S165" s="212">
        <v>0</v>
      </c>
      <c r="T165" s="21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14" t="s">
        <v>141</v>
      </c>
      <c r="AT165" s="214" t="s">
        <v>137</v>
      </c>
      <c r="AU165" s="214" t="s">
        <v>83</v>
      </c>
      <c r="AY165" s="16" t="s">
        <v>135</v>
      </c>
      <c r="BE165" s="215">
        <f>IF(N165="základní",J165,0)</f>
        <v>0</v>
      </c>
      <c r="BF165" s="215">
        <f>IF(N165="snížená",J165,0)</f>
        <v>0</v>
      </c>
      <c r="BG165" s="215">
        <f>IF(N165="zákl. přenesená",J165,0)</f>
        <v>0</v>
      </c>
      <c r="BH165" s="215">
        <f>IF(N165="sníž. přenesená",J165,0)</f>
        <v>0</v>
      </c>
      <c r="BI165" s="215">
        <f>IF(N165="nulová",J165,0)</f>
        <v>0</v>
      </c>
      <c r="BJ165" s="16" t="s">
        <v>83</v>
      </c>
      <c r="BK165" s="215">
        <f>ROUND(I165*H165,2)</f>
        <v>0</v>
      </c>
      <c r="BL165" s="16" t="s">
        <v>141</v>
      </c>
      <c r="BM165" s="214" t="s">
        <v>573</v>
      </c>
    </row>
    <row r="166" s="2" customFormat="1">
      <c r="A166" s="37"/>
      <c r="B166" s="38"/>
      <c r="C166" s="39"/>
      <c r="D166" s="216" t="s">
        <v>143</v>
      </c>
      <c r="E166" s="39"/>
      <c r="F166" s="217" t="s">
        <v>572</v>
      </c>
      <c r="G166" s="39"/>
      <c r="H166" s="39"/>
      <c r="I166" s="218"/>
      <c r="J166" s="39"/>
      <c r="K166" s="39"/>
      <c r="L166" s="43"/>
      <c r="M166" s="219"/>
      <c r="N166" s="220"/>
      <c r="O166" s="83"/>
      <c r="P166" s="83"/>
      <c r="Q166" s="83"/>
      <c r="R166" s="83"/>
      <c r="S166" s="83"/>
      <c r="T166" s="84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143</v>
      </c>
      <c r="AU166" s="16" t="s">
        <v>83</v>
      </c>
    </row>
    <row r="167" s="2" customFormat="1" ht="16.5" customHeight="1">
      <c r="A167" s="37"/>
      <c r="B167" s="38"/>
      <c r="C167" s="203" t="s">
        <v>268</v>
      </c>
      <c r="D167" s="203" t="s">
        <v>137</v>
      </c>
      <c r="E167" s="204" t="s">
        <v>574</v>
      </c>
      <c r="F167" s="205" t="s">
        <v>575</v>
      </c>
      <c r="G167" s="206" t="s">
        <v>140</v>
      </c>
      <c r="H167" s="207">
        <v>1</v>
      </c>
      <c r="I167" s="208"/>
      <c r="J167" s="209">
        <f>ROUND(I167*H167,2)</f>
        <v>0</v>
      </c>
      <c r="K167" s="205" t="s">
        <v>19</v>
      </c>
      <c r="L167" s="43"/>
      <c r="M167" s="210" t="s">
        <v>19</v>
      </c>
      <c r="N167" s="211" t="s">
        <v>46</v>
      </c>
      <c r="O167" s="83"/>
      <c r="P167" s="212">
        <f>O167*H167</f>
        <v>0</v>
      </c>
      <c r="Q167" s="212">
        <v>0.024</v>
      </c>
      <c r="R167" s="212">
        <f>Q167*H167</f>
        <v>0.024</v>
      </c>
      <c r="S167" s="212">
        <v>0</v>
      </c>
      <c r="T167" s="21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14" t="s">
        <v>141</v>
      </c>
      <c r="AT167" s="214" t="s">
        <v>137</v>
      </c>
      <c r="AU167" s="214" t="s">
        <v>83</v>
      </c>
      <c r="AY167" s="16" t="s">
        <v>135</v>
      </c>
      <c r="BE167" s="215">
        <f>IF(N167="základní",J167,0)</f>
        <v>0</v>
      </c>
      <c r="BF167" s="215">
        <f>IF(N167="snížená",J167,0)</f>
        <v>0</v>
      </c>
      <c r="BG167" s="215">
        <f>IF(N167="zákl. přenesená",J167,0)</f>
        <v>0</v>
      </c>
      <c r="BH167" s="215">
        <f>IF(N167="sníž. přenesená",J167,0)</f>
        <v>0</v>
      </c>
      <c r="BI167" s="215">
        <f>IF(N167="nulová",J167,0)</f>
        <v>0</v>
      </c>
      <c r="BJ167" s="16" t="s">
        <v>83</v>
      </c>
      <c r="BK167" s="215">
        <f>ROUND(I167*H167,2)</f>
        <v>0</v>
      </c>
      <c r="BL167" s="16" t="s">
        <v>141</v>
      </c>
      <c r="BM167" s="214" t="s">
        <v>576</v>
      </c>
    </row>
    <row r="168" s="2" customFormat="1">
      <c r="A168" s="37"/>
      <c r="B168" s="38"/>
      <c r="C168" s="39"/>
      <c r="D168" s="216" t="s">
        <v>143</v>
      </c>
      <c r="E168" s="39"/>
      <c r="F168" s="217" t="s">
        <v>575</v>
      </c>
      <c r="G168" s="39"/>
      <c r="H168" s="39"/>
      <c r="I168" s="218"/>
      <c r="J168" s="39"/>
      <c r="K168" s="39"/>
      <c r="L168" s="43"/>
      <c r="M168" s="219"/>
      <c r="N168" s="220"/>
      <c r="O168" s="83"/>
      <c r="P168" s="83"/>
      <c r="Q168" s="83"/>
      <c r="R168" s="83"/>
      <c r="S168" s="83"/>
      <c r="T168" s="84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143</v>
      </c>
      <c r="AU168" s="16" t="s">
        <v>83</v>
      </c>
    </row>
    <row r="169" s="2" customFormat="1" ht="16.5" customHeight="1">
      <c r="A169" s="37"/>
      <c r="B169" s="38"/>
      <c r="C169" s="203" t="s">
        <v>272</v>
      </c>
      <c r="D169" s="203" t="s">
        <v>137</v>
      </c>
      <c r="E169" s="204" t="s">
        <v>577</v>
      </c>
      <c r="F169" s="205" t="s">
        <v>578</v>
      </c>
      <c r="G169" s="206" t="s">
        <v>140</v>
      </c>
      <c r="H169" s="207">
        <v>1</v>
      </c>
      <c r="I169" s="208"/>
      <c r="J169" s="209">
        <f>ROUND(I169*H169,2)</f>
        <v>0</v>
      </c>
      <c r="K169" s="205" t="s">
        <v>19</v>
      </c>
      <c r="L169" s="43"/>
      <c r="M169" s="210" t="s">
        <v>19</v>
      </c>
      <c r="N169" s="211" t="s">
        <v>46</v>
      </c>
      <c r="O169" s="83"/>
      <c r="P169" s="212">
        <f>O169*H169</f>
        <v>0</v>
      </c>
      <c r="Q169" s="212">
        <v>0</v>
      </c>
      <c r="R169" s="212">
        <f>Q169*H169</f>
        <v>0</v>
      </c>
      <c r="S169" s="212">
        <v>0</v>
      </c>
      <c r="T169" s="21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14" t="s">
        <v>141</v>
      </c>
      <c r="AT169" s="214" t="s">
        <v>137</v>
      </c>
      <c r="AU169" s="214" t="s">
        <v>83</v>
      </c>
      <c r="AY169" s="16" t="s">
        <v>135</v>
      </c>
      <c r="BE169" s="215">
        <f>IF(N169="základní",J169,0)</f>
        <v>0</v>
      </c>
      <c r="BF169" s="215">
        <f>IF(N169="snížená",J169,0)</f>
        <v>0</v>
      </c>
      <c r="BG169" s="215">
        <f>IF(N169="zákl. přenesená",J169,0)</f>
        <v>0</v>
      </c>
      <c r="BH169" s="215">
        <f>IF(N169="sníž. přenesená",J169,0)</f>
        <v>0</v>
      </c>
      <c r="BI169" s="215">
        <f>IF(N169="nulová",J169,0)</f>
        <v>0</v>
      </c>
      <c r="BJ169" s="16" t="s">
        <v>83</v>
      </c>
      <c r="BK169" s="215">
        <f>ROUND(I169*H169,2)</f>
        <v>0</v>
      </c>
      <c r="BL169" s="16" t="s">
        <v>141</v>
      </c>
      <c r="BM169" s="214" t="s">
        <v>579</v>
      </c>
    </row>
    <row r="170" s="2" customFormat="1">
      <c r="A170" s="37"/>
      <c r="B170" s="38"/>
      <c r="C170" s="39"/>
      <c r="D170" s="216" t="s">
        <v>143</v>
      </c>
      <c r="E170" s="39"/>
      <c r="F170" s="217" t="s">
        <v>578</v>
      </c>
      <c r="G170" s="39"/>
      <c r="H170" s="39"/>
      <c r="I170" s="218"/>
      <c r="J170" s="39"/>
      <c r="K170" s="39"/>
      <c r="L170" s="43"/>
      <c r="M170" s="219"/>
      <c r="N170" s="220"/>
      <c r="O170" s="83"/>
      <c r="P170" s="83"/>
      <c r="Q170" s="83"/>
      <c r="R170" s="83"/>
      <c r="S170" s="83"/>
      <c r="T170" s="84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143</v>
      </c>
      <c r="AU170" s="16" t="s">
        <v>83</v>
      </c>
    </row>
    <row r="171" s="12" customFormat="1" ht="25.92" customHeight="1">
      <c r="A171" s="12"/>
      <c r="B171" s="187"/>
      <c r="C171" s="188"/>
      <c r="D171" s="189" t="s">
        <v>74</v>
      </c>
      <c r="E171" s="190" t="s">
        <v>580</v>
      </c>
      <c r="F171" s="190" t="s">
        <v>581</v>
      </c>
      <c r="G171" s="188"/>
      <c r="H171" s="188"/>
      <c r="I171" s="191"/>
      <c r="J171" s="192">
        <f>BK171</f>
        <v>0</v>
      </c>
      <c r="K171" s="188"/>
      <c r="L171" s="193"/>
      <c r="M171" s="194"/>
      <c r="N171" s="195"/>
      <c r="O171" s="195"/>
      <c r="P171" s="196">
        <f>SUM(P172:P175)</f>
        <v>0</v>
      </c>
      <c r="Q171" s="195"/>
      <c r="R171" s="196">
        <f>SUM(R172:R175)</f>
        <v>0</v>
      </c>
      <c r="S171" s="195"/>
      <c r="T171" s="197">
        <f>SUM(T172:T175)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98" t="s">
        <v>83</v>
      </c>
      <c r="AT171" s="199" t="s">
        <v>74</v>
      </c>
      <c r="AU171" s="199" t="s">
        <v>75</v>
      </c>
      <c r="AY171" s="198" t="s">
        <v>135</v>
      </c>
      <c r="BK171" s="200">
        <f>SUM(BK172:BK175)</f>
        <v>0</v>
      </c>
    </row>
    <row r="172" s="2" customFormat="1" ht="16.5" customHeight="1">
      <c r="A172" s="37"/>
      <c r="B172" s="38"/>
      <c r="C172" s="203" t="s">
        <v>248</v>
      </c>
      <c r="D172" s="203" t="s">
        <v>137</v>
      </c>
      <c r="E172" s="204" t="s">
        <v>582</v>
      </c>
      <c r="F172" s="205" t="s">
        <v>583</v>
      </c>
      <c r="G172" s="206" t="s">
        <v>191</v>
      </c>
      <c r="H172" s="207">
        <v>160.68700000000001</v>
      </c>
      <c r="I172" s="208"/>
      <c r="J172" s="209">
        <f>ROUND(I172*H172,2)</f>
        <v>0</v>
      </c>
      <c r="K172" s="205" t="s">
        <v>19</v>
      </c>
      <c r="L172" s="43"/>
      <c r="M172" s="210" t="s">
        <v>19</v>
      </c>
      <c r="N172" s="211" t="s">
        <v>46</v>
      </c>
      <c r="O172" s="83"/>
      <c r="P172" s="212">
        <f>O172*H172</f>
        <v>0</v>
      </c>
      <c r="Q172" s="212">
        <v>0</v>
      </c>
      <c r="R172" s="212">
        <f>Q172*H172</f>
        <v>0</v>
      </c>
      <c r="S172" s="212">
        <v>0</v>
      </c>
      <c r="T172" s="21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14" t="s">
        <v>141</v>
      </c>
      <c r="AT172" s="214" t="s">
        <v>137</v>
      </c>
      <c r="AU172" s="214" t="s">
        <v>83</v>
      </c>
      <c r="AY172" s="16" t="s">
        <v>135</v>
      </c>
      <c r="BE172" s="215">
        <f>IF(N172="základní",J172,0)</f>
        <v>0</v>
      </c>
      <c r="BF172" s="215">
        <f>IF(N172="snížená",J172,0)</f>
        <v>0</v>
      </c>
      <c r="BG172" s="215">
        <f>IF(N172="zákl. přenesená",J172,0)</f>
        <v>0</v>
      </c>
      <c r="BH172" s="215">
        <f>IF(N172="sníž. přenesená",J172,0)</f>
        <v>0</v>
      </c>
      <c r="BI172" s="215">
        <f>IF(N172="nulová",J172,0)</f>
        <v>0</v>
      </c>
      <c r="BJ172" s="16" t="s">
        <v>83</v>
      </c>
      <c r="BK172" s="215">
        <f>ROUND(I172*H172,2)</f>
        <v>0</v>
      </c>
      <c r="BL172" s="16" t="s">
        <v>141</v>
      </c>
      <c r="BM172" s="214" t="s">
        <v>584</v>
      </c>
    </row>
    <row r="173" s="2" customFormat="1">
      <c r="A173" s="37"/>
      <c r="B173" s="38"/>
      <c r="C173" s="39"/>
      <c r="D173" s="216" t="s">
        <v>143</v>
      </c>
      <c r="E173" s="39"/>
      <c r="F173" s="217" t="s">
        <v>583</v>
      </c>
      <c r="G173" s="39"/>
      <c r="H173" s="39"/>
      <c r="I173" s="218"/>
      <c r="J173" s="39"/>
      <c r="K173" s="39"/>
      <c r="L173" s="43"/>
      <c r="M173" s="219"/>
      <c r="N173" s="220"/>
      <c r="O173" s="83"/>
      <c r="P173" s="83"/>
      <c r="Q173" s="83"/>
      <c r="R173" s="83"/>
      <c r="S173" s="83"/>
      <c r="T173" s="84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143</v>
      </c>
      <c r="AU173" s="16" t="s">
        <v>83</v>
      </c>
    </row>
    <row r="174" s="2" customFormat="1" ht="16.5" customHeight="1">
      <c r="A174" s="37"/>
      <c r="B174" s="38"/>
      <c r="C174" s="203" t="s">
        <v>252</v>
      </c>
      <c r="D174" s="203" t="s">
        <v>137</v>
      </c>
      <c r="E174" s="204" t="s">
        <v>585</v>
      </c>
      <c r="F174" s="205" t="s">
        <v>586</v>
      </c>
      <c r="G174" s="206" t="s">
        <v>191</v>
      </c>
      <c r="H174" s="207">
        <v>160.68700000000001</v>
      </c>
      <c r="I174" s="208"/>
      <c r="J174" s="209">
        <f>ROUND(I174*H174,2)</f>
        <v>0</v>
      </c>
      <c r="K174" s="205" t="s">
        <v>19</v>
      </c>
      <c r="L174" s="43"/>
      <c r="M174" s="210" t="s">
        <v>19</v>
      </c>
      <c r="N174" s="211" t="s">
        <v>46</v>
      </c>
      <c r="O174" s="83"/>
      <c r="P174" s="212">
        <f>O174*H174</f>
        <v>0</v>
      </c>
      <c r="Q174" s="212">
        <v>0</v>
      </c>
      <c r="R174" s="212">
        <f>Q174*H174</f>
        <v>0</v>
      </c>
      <c r="S174" s="212">
        <v>0</v>
      </c>
      <c r="T174" s="21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14" t="s">
        <v>141</v>
      </c>
      <c r="AT174" s="214" t="s">
        <v>137</v>
      </c>
      <c r="AU174" s="214" t="s">
        <v>83</v>
      </c>
      <c r="AY174" s="16" t="s">
        <v>135</v>
      </c>
      <c r="BE174" s="215">
        <f>IF(N174="základní",J174,0)</f>
        <v>0</v>
      </c>
      <c r="BF174" s="215">
        <f>IF(N174="snížená",J174,0)</f>
        <v>0</v>
      </c>
      <c r="BG174" s="215">
        <f>IF(N174="zákl. přenesená",J174,0)</f>
        <v>0</v>
      </c>
      <c r="BH174" s="215">
        <f>IF(N174="sníž. přenesená",J174,0)</f>
        <v>0</v>
      </c>
      <c r="BI174" s="215">
        <f>IF(N174="nulová",J174,0)</f>
        <v>0</v>
      </c>
      <c r="BJ174" s="16" t="s">
        <v>83</v>
      </c>
      <c r="BK174" s="215">
        <f>ROUND(I174*H174,2)</f>
        <v>0</v>
      </c>
      <c r="BL174" s="16" t="s">
        <v>141</v>
      </c>
      <c r="BM174" s="214" t="s">
        <v>587</v>
      </c>
    </row>
    <row r="175" s="2" customFormat="1">
      <c r="A175" s="37"/>
      <c r="B175" s="38"/>
      <c r="C175" s="39"/>
      <c r="D175" s="216" t="s">
        <v>143</v>
      </c>
      <c r="E175" s="39"/>
      <c r="F175" s="217" t="s">
        <v>586</v>
      </c>
      <c r="G175" s="39"/>
      <c r="H175" s="39"/>
      <c r="I175" s="218"/>
      <c r="J175" s="39"/>
      <c r="K175" s="39"/>
      <c r="L175" s="43"/>
      <c r="M175" s="232"/>
      <c r="N175" s="233"/>
      <c r="O175" s="234"/>
      <c r="P175" s="234"/>
      <c r="Q175" s="234"/>
      <c r="R175" s="234"/>
      <c r="S175" s="234"/>
      <c r="T175" s="235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143</v>
      </c>
      <c r="AU175" s="16" t="s">
        <v>83</v>
      </c>
    </row>
    <row r="176" s="2" customFormat="1" ht="6.96" customHeight="1">
      <c r="A176" s="37"/>
      <c r="B176" s="58"/>
      <c r="C176" s="59"/>
      <c r="D176" s="59"/>
      <c r="E176" s="59"/>
      <c r="F176" s="59"/>
      <c r="G176" s="59"/>
      <c r="H176" s="59"/>
      <c r="I176" s="59"/>
      <c r="J176" s="59"/>
      <c r="K176" s="59"/>
      <c r="L176" s="43"/>
      <c r="M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</row>
  </sheetData>
  <sheetProtection sheet="1" autoFilter="0" formatColumns="0" formatRows="0" objects="1" scenarios="1" spinCount="100000" saltValue="qI09aSahrUVbCayTYWzNnZ5p5vh1yox8Q3O29hsGv9gRD0968tr9JYaEPK/3sbh8rG+hq/EwpaY9IpOR4zG91g==" hashValue="DxLvydlZiuqjcnqLoEhMv32XXnusyisToxy0XA+rn2nOvqcj1vx/sn6hEzFz/Ps10+Q96rOr5oOgMPk73GUJuA==" algorithmName="SHA-512" password="CC35"/>
  <autoFilter ref="C90:K175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91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85</v>
      </c>
    </row>
    <row r="4" s="1" customFormat="1" ht="24.96" customHeight="1">
      <c r="B4" s="19"/>
      <c r="D4" s="129" t="s">
        <v>98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Chodník v ul. Výškovská, Chodová Planá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99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588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15. 1. 2024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27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28</v>
      </c>
      <c r="F15" s="37"/>
      <c r="G15" s="37"/>
      <c r="H15" s="37"/>
      <c r="I15" s="131" t="s">
        <v>29</v>
      </c>
      <c r="J15" s="135" t="s">
        <v>19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30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29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32</v>
      </c>
      <c r="E20" s="37"/>
      <c r="F20" s="37"/>
      <c r="G20" s="37"/>
      <c r="H20" s="37"/>
      <c r="I20" s="131" t="s">
        <v>26</v>
      </c>
      <c r="J20" s="135" t="s">
        <v>444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445</v>
      </c>
      <c r="F21" s="37"/>
      <c r="G21" s="37"/>
      <c r="H21" s="37"/>
      <c r="I21" s="131" t="s">
        <v>29</v>
      </c>
      <c r="J21" s="135" t="s">
        <v>446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37</v>
      </c>
      <c r="E23" s="37"/>
      <c r="F23" s="37"/>
      <c r="G23" s="37"/>
      <c r="H23" s="37"/>
      <c r="I23" s="131" t="s">
        <v>26</v>
      </c>
      <c r="J23" s="135" t="s">
        <v>444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447</v>
      </c>
      <c r="F24" s="37"/>
      <c r="G24" s="37"/>
      <c r="H24" s="37"/>
      <c r="I24" s="131" t="s">
        <v>29</v>
      </c>
      <c r="J24" s="135" t="s">
        <v>19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39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41</v>
      </c>
      <c r="E30" s="37"/>
      <c r="F30" s="37"/>
      <c r="G30" s="37"/>
      <c r="H30" s="37"/>
      <c r="I30" s="37"/>
      <c r="J30" s="143">
        <f>ROUND(J89,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43</v>
      </c>
      <c r="G32" s="37"/>
      <c r="H32" s="37"/>
      <c r="I32" s="144" t="s">
        <v>42</v>
      </c>
      <c r="J32" s="144" t="s">
        <v>44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45</v>
      </c>
      <c r="E33" s="131" t="s">
        <v>46</v>
      </c>
      <c r="F33" s="146">
        <f>ROUND((SUM(BE89:BE175)),  2)</f>
        <v>0</v>
      </c>
      <c r="G33" s="37"/>
      <c r="H33" s="37"/>
      <c r="I33" s="147">
        <v>0.20999999999999999</v>
      </c>
      <c r="J33" s="146">
        <f>ROUND(((SUM(BE89:BE175))*I33),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47</v>
      </c>
      <c r="F34" s="146">
        <f>ROUND((SUM(BF89:BF175)),  2)</f>
        <v>0</v>
      </c>
      <c r="G34" s="37"/>
      <c r="H34" s="37"/>
      <c r="I34" s="147">
        <v>0.12</v>
      </c>
      <c r="J34" s="146">
        <f>ROUND(((SUM(BF89:BF175))*I34),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48</v>
      </c>
      <c r="F35" s="146">
        <f>ROUND((SUM(BG89:BG175)),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49</v>
      </c>
      <c r="F36" s="146">
        <f>ROUND((SUM(BH89:BH175)),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50</v>
      </c>
      <c r="F37" s="146">
        <f>ROUND((SUM(BI89:BI175)),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51</v>
      </c>
      <c r="E39" s="150"/>
      <c r="F39" s="150"/>
      <c r="G39" s="151" t="s">
        <v>52</v>
      </c>
      <c r="H39" s="152" t="s">
        <v>53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105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Chodník v ul. Výškovská, Chodová Planá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99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SO 302 - prodloužení kanalizace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Výškovská ulice</v>
      </c>
      <c r="G52" s="39"/>
      <c r="H52" s="39"/>
      <c r="I52" s="31" t="s">
        <v>23</v>
      </c>
      <c r="J52" s="71" t="str">
        <f>IF(J12="","",J12)</f>
        <v>15. 1. 2024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25.65" customHeight="1">
      <c r="A54" s="37"/>
      <c r="B54" s="38"/>
      <c r="C54" s="31" t="s">
        <v>25</v>
      </c>
      <c r="D54" s="39"/>
      <c r="E54" s="39"/>
      <c r="F54" s="26" t="str">
        <f>E15</f>
        <v>Městys Chodová Planá</v>
      </c>
      <c r="G54" s="39"/>
      <c r="H54" s="39"/>
      <c r="I54" s="31" t="s">
        <v>32</v>
      </c>
      <c r="J54" s="35" t="str">
        <f>E21</f>
        <v>ing. Jaroslav Krystyník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30</v>
      </c>
      <c r="D55" s="39"/>
      <c r="E55" s="39"/>
      <c r="F55" s="26" t="str">
        <f>IF(E18="","",E18)</f>
        <v>Vyplň údaj</v>
      </c>
      <c r="G55" s="39"/>
      <c r="H55" s="39"/>
      <c r="I55" s="31" t="s">
        <v>37</v>
      </c>
      <c r="J55" s="35" t="str">
        <f>E24</f>
        <v>ng. Jaroslav Krystyník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106</v>
      </c>
      <c r="D57" s="161"/>
      <c r="E57" s="161"/>
      <c r="F57" s="161"/>
      <c r="G57" s="161"/>
      <c r="H57" s="161"/>
      <c r="I57" s="161"/>
      <c r="J57" s="162" t="s">
        <v>107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73</v>
      </c>
      <c r="D59" s="39"/>
      <c r="E59" s="39"/>
      <c r="F59" s="39"/>
      <c r="G59" s="39"/>
      <c r="H59" s="39"/>
      <c r="I59" s="39"/>
      <c r="J59" s="101">
        <f>J89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108</v>
      </c>
    </row>
    <row r="60" s="9" customFormat="1" ht="24.96" customHeight="1">
      <c r="A60" s="9"/>
      <c r="B60" s="164"/>
      <c r="C60" s="165"/>
      <c r="D60" s="166" t="s">
        <v>448</v>
      </c>
      <c r="E60" s="167"/>
      <c r="F60" s="167"/>
      <c r="G60" s="167"/>
      <c r="H60" s="167"/>
      <c r="I60" s="167"/>
      <c r="J60" s="168">
        <f>J90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4"/>
      <c r="C61" s="165"/>
      <c r="D61" s="166" t="s">
        <v>449</v>
      </c>
      <c r="E61" s="167"/>
      <c r="F61" s="167"/>
      <c r="G61" s="167"/>
      <c r="H61" s="167"/>
      <c r="I61" s="167"/>
      <c r="J61" s="168">
        <f>J99</f>
        <v>0</v>
      </c>
      <c r="K61" s="165"/>
      <c r="L61" s="16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4"/>
      <c r="C62" s="165"/>
      <c r="D62" s="166" t="s">
        <v>450</v>
      </c>
      <c r="E62" s="167"/>
      <c r="F62" s="167"/>
      <c r="G62" s="167"/>
      <c r="H62" s="167"/>
      <c r="I62" s="167"/>
      <c r="J62" s="168">
        <f>J104</f>
        <v>0</v>
      </c>
      <c r="K62" s="165"/>
      <c r="L62" s="16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4"/>
      <c r="C63" s="165"/>
      <c r="D63" s="166" t="s">
        <v>451</v>
      </c>
      <c r="E63" s="167"/>
      <c r="F63" s="167"/>
      <c r="G63" s="167"/>
      <c r="H63" s="167"/>
      <c r="I63" s="167"/>
      <c r="J63" s="168">
        <f>J109</f>
        <v>0</v>
      </c>
      <c r="K63" s="165"/>
      <c r="L63" s="16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4"/>
      <c r="C64" s="165"/>
      <c r="D64" s="166" t="s">
        <v>589</v>
      </c>
      <c r="E64" s="167"/>
      <c r="F64" s="167"/>
      <c r="G64" s="167"/>
      <c r="H64" s="167"/>
      <c r="I64" s="167"/>
      <c r="J64" s="168">
        <f>J116</f>
        <v>0</v>
      </c>
      <c r="K64" s="165"/>
      <c r="L64" s="16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4"/>
      <c r="C65" s="165"/>
      <c r="D65" s="166" t="s">
        <v>452</v>
      </c>
      <c r="E65" s="167"/>
      <c r="F65" s="167"/>
      <c r="G65" s="167"/>
      <c r="H65" s="167"/>
      <c r="I65" s="167"/>
      <c r="J65" s="168">
        <f>J119</f>
        <v>0</v>
      </c>
      <c r="K65" s="165"/>
      <c r="L65" s="16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4"/>
      <c r="C66" s="165"/>
      <c r="D66" s="166" t="s">
        <v>454</v>
      </c>
      <c r="E66" s="167"/>
      <c r="F66" s="167"/>
      <c r="G66" s="167"/>
      <c r="H66" s="167"/>
      <c r="I66" s="167"/>
      <c r="J66" s="168">
        <f>J122</f>
        <v>0</v>
      </c>
      <c r="K66" s="165"/>
      <c r="L66" s="16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4"/>
      <c r="C67" s="165"/>
      <c r="D67" s="166" t="s">
        <v>456</v>
      </c>
      <c r="E67" s="167"/>
      <c r="F67" s="167"/>
      <c r="G67" s="167"/>
      <c r="H67" s="167"/>
      <c r="I67" s="167"/>
      <c r="J67" s="168">
        <f>J139</f>
        <v>0</v>
      </c>
      <c r="K67" s="165"/>
      <c r="L67" s="16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4"/>
      <c r="C68" s="165"/>
      <c r="D68" s="166" t="s">
        <v>458</v>
      </c>
      <c r="E68" s="167"/>
      <c r="F68" s="167"/>
      <c r="G68" s="167"/>
      <c r="H68" s="167"/>
      <c r="I68" s="167"/>
      <c r="J68" s="168">
        <f>J152</f>
        <v>0</v>
      </c>
      <c r="K68" s="165"/>
      <c r="L68" s="16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4"/>
      <c r="C69" s="165"/>
      <c r="D69" s="166" t="s">
        <v>459</v>
      </c>
      <c r="E69" s="167"/>
      <c r="F69" s="167"/>
      <c r="G69" s="167"/>
      <c r="H69" s="167"/>
      <c r="I69" s="167"/>
      <c r="J69" s="168">
        <f>J171</f>
        <v>0</v>
      </c>
      <c r="K69" s="165"/>
      <c r="L69" s="16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2" customFormat="1" ht="21.84" customHeight="1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6.96" customHeight="1">
      <c r="A71" s="37"/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5" s="2" customFormat="1" ht="6.96" customHeight="1">
      <c r="A75" s="37"/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24.96" customHeight="1">
      <c r="A76" s="37"/>
      <c r="B76" s="38"/>
      <c r="C76" s="22" t="s">
        <v>120</v>
      </c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6.96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2" customHeight="1">
      <c r="A78" s="37"/>
      <c r="B78" s="38"/>
      <c r="C78" s="31" t="s">
        <v>16</v>
      </c>
      <c r="D78" s="39"/>
      <c r="E78" s="39"/>
      <c r="F78" s="39"/>
      <c r="G78" s="39"/>
      <c r="H78" s="39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6.5" customHeight="1">
      <c r="A79" s="37"/>
      <c r="B79" s="38"/>
      <c r="C79" s="39"/>
      <c r="D79" s="39"/>
      <c r="E79" s="159" t="str">
        <f>E7</f>
        <v>Chodník v ul. Výškovská, Chodová Planá</v>
      </c>
      <c r="F79" s="31"/>
      <c r="G79" s="31"/>
      <c r="H79" s="31"/>
      <c r="I79" s="39"/>
      <c r="J79" s="39"/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2" customHeight="1">
      <c r="A80" s="37"/>
      <c r="B80" s="38"/>
      <c r="C80" s="31" t="s">
        <v>99</v>
      </c>
      <c r="D80" s="39"/>
      <c r="E80" s="39"/>
      <c r="F80" s="39"/>
      <c r="G80" s="39"/>
      <c r="H80" s="39"/>
      <c r="I80" s="39"/>
      <c r="J80" s="39"/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6.5" customHeight="1">
      <c r="A81" s="37"/>
      <c r="B81" s="38"/>
      <c r="C81" s="39"/>
      <c r="D81" s="39"/>
      <c r="E81" s="68" t="str">
        <f>E9</f>
        <v>SO 302 - prodloužení kanalizace</v>
      </c>
      <c r="F81" s="39"/>
      <c r="G81" s="39"/>
      <c r="H81" s="39"/>
      <c r="I81" s="39"/>
      <c r="J81" s="39"/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6.96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2" customHeight="1">
      <c r="A83" s="37"/>
      <c r="B83" s="38"/>
      <c r="C83" s="31" t="s">
        <v>21</v>
      </c>
      <c r="D83" s="39"/>
      <c r="E83" s="39"/>
      <c r="F83" s="26" t="str">
        <f>F12</f>
        <v>Výškovská ulice</v>
      </c>
      <c r="G83" s="39"/>
      <c r="H83" s="39"/>
      <c r="I83" s="31" t="s">
        <v>23</v>
      </c>
      <c r="J83" s="71" t="str">
        <f>IF(J12="","",J12)</f>
        <v>15. 1. 2024</v>
      </c>
      <c r="K83" s="39"/>
      <c r="L83" s="13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6.96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3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5.65" customHeight="1">
      <c r="A85" s="37"/>
      <c r="B85" s="38"/>
      <c r="C85" s="31" t="s">
        <v>25</v>
      </c>
      <c r="D85" s="39"/>
      <c r="E85" s="39"/>
      <c r="F85" s="26" t="str">
        <f>E15</f>
        <v>Městys Chodová Planá</v>
      </c>
      <c r="G85" s="39"/>
      <c r="H85" s="39"/>
      <c r="I85" s="31" t="s">
        <v>32</v>
      </c>
      <c r="J85" s="35" t="str">
        <f>E21</f>
        <v>ing. Jaroslav Krystyník</v>
      </c>
      <c r="K85" s="39"/>
      <c r="L85" s="13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5.15" customHeight="1">
      <c r="A86" s="37"/>
      <c r="B86" s="38"/>
      <c r="C86" s="31" t="s">
        <v>30</v>
      </c>
      <c r="D86" s="39"/>
      <c r="E86" s="39"/>
      <c r="F86" s="26" t="str">
        <f>IF(E18="","",E18)</f>
        <v>Vyplň údaj</v>
      </c>
      <c r="G86" s="39"/>
      <c r="H86" s="39"/>
      <c r="I86" s="31" t="s">
        <v>37</v>
      </c>
      <c r="J86" s="35" t="str">
        <f>E24</f>
        <v>ng. Jaroslav Krystyník</v>
      </c>
      <c r="K86" s="39"/>
      <c r="L86" s="13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0.32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3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11" customFormat="1" ht="29.28" customHeight="1">
      <c r="A88" s="176"/>
      <c r="B88" s="177"/>
      <c r="C88" s="178" t="s">
        <v>121</v>
      </c>
      <c r="D88" s="179" t="s">
        <v>60</v>
      </c>
      <c r="E88" s="179" t="s">
        <v>56</v>
      </c>
      <c r="F88" s="179" t="s">
        <v>57</v>
      </c>
      <c r="G88" s="179" t="s">
        <v>122</v>
      </c>
      <c r="H88" s="179" t="s">
        <v>123</v>
      </c>
      <c r="I88" s="179" t="s">
        <v>124</v>
      </c>
      <c r="J88" s="179" t="s">
        <v>107</v>
      </c>
      <c r="K88" s="180" t="s">
        <v>125</v>
      </c>
      <c r="L88" s="181"/>
      <c r="M88" s="91" t="s">
        <v>19</v>
      </c>
      <c r="N88" s="92" t="s">
        <v>45</v>
      </c>
      <c r="O88" s="92" t="s">
        <v>126</v>
      </c>
      <c r="P88" s="92" t="s">
        <v>127</v>
      </c>
      <c r="Q88" s="92" t="s">
        <v>128</v>
      </c>
      <c r="R88" s="92" t="s">
        <v>129</v>
      </c>
      <c r="S88" s="92" t="s">
        <v>130</v>
      </c>
      <c r="T88" s="93" t="s">
        <v>131</v>
      </c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</row>
    <row r="89" s="2" customFormat="1" ht="22.8" customHeight="1">
      <c r="A89" s="37"/>
      <c r="B89" s="38"/>
      <c r="C89" s="98" t="s">
        <v>132</v>
      </c>
      <c r="D89" s="39"/>
      <c r="E89" s="39"/>
      <c r="F89" s="39"/>
      <c r="G89" s="39"/>
      <c r="H89" s="39"/>
      <c r="I89" s="39"/>
      <c r="J89" s="182">
        <f>BK89</f>
        <v>0</v>
      </c>
      <c r="K89" s="39"/>
      <c r="L89" s="43"/>
      <c r="M89" s="94"/>
      <c r="N89" s="183"/>
      <c r="O89" s="95"/>
      <c r="P89" s="184">
        <f>P90+P99+P104+P109+P116+P119+P122+P139+P152+P171</f>
        <v>0</v>
      </c>
      <c r="Q89" s="95"/>
      <c r="R89" s="184">
        <f>R90+R99+R104+R109+R116+R119+R122+R139+R152+R171</f>
        <v>36.045458000000004</v>
      </c>
      <c r="S89" s="95"/>
      <c r="T89" s="185">
        <f>T90+T99+T104+T109+T116+T119+T122+T139+T152+T171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6" t="s">
        <v>74</v>
      </c>
      <c r="AU89" s="16" t="s">
        <v>108</v>
      </c>
      <c r="BK89" s="186">
        <f>BK90+BK99+BK104+BK109+BK116+BK119+BK122+BK139+BK152+BK171</f>
        <v>0</v>
      </c>
    </row>
    <row r="90" s="12" customFormat="1" ht="25.92" customHeight="1">
      <c r="A90" s="12"/>
      <c r="B90" s="187"/>
      <c r="C90" s="188"/>
      <c r="D90" s="189" t="s">
        <v>74</v>
      </c>
      <c r="E90" s="190" t="s">
        <v>188</v>
      </c>
      <c r="F90" s="190" t="s">
        <v>460</v>
      </c>
      <c r="G90" s="188"/>
      <c r="H90" s="188"/>
      <c r="I90" s="191"/>
      <c r="J90" s="192">
        <f>BK90</f>
        <v>0</v>
      </c>
      <c r="K90" s="188"/>
      <c r="L90" s="193"/>
      <c r="M90" s="194"/>
      <c r="N90" s="195"/>
      <c r="O90" s="195"/>
      <c r="P90" s="196">
        <f>SUM(P91:P98)</f>
        <v>0</v>
      </c>
      <c r="Q90" s="195"/>
      <c r="R90" s="196">
        <f>SUM(R91:R98)</f>
        <v>0</v>
      </c>
      <c r="S90" s="195"/>
      <c r="T90" s="197">
        <f>SUM(T91:T98)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8" t="s">
        <v>83</v>
      </c>
      <c r="AT90" s="199" t="s">
        <v>74</v>
      </c>
      <c r="AU90" s="199" t="s">
        <v>75</v>
      </c>
      <c r="AY90" s="198" t="s">
        <v>135</v>
      </c>
      <c r="BK90" s="200">
        <f>SUM(BK91:BK98)</f>
        <v>0</v>
      </c>
    </row>
    <row r="91" s="2" customFormat="1" ht="16.5" customHeight="1">
      <c r="A91" s="37"/>
      <c r="B91" s="38"/>
      <c r="C91" s="203" t="s">
        <v>83</v>
      </c>
      <c r="D91" s="203" t="s">
        <v>137</v>
      </c>
      <c r="E91" s="204" t="s">
        <v>461</v>
      </c>
      <c r="F91" s="205" t="s">
        <v>462</v>
      </c>
      <c r="G91" s="206" t="s">
        <v>175</v>
      </c>
      <c r="H91" s="207">
        <v>31.199999999999999</v>
      </c>
      <c r="I91" s="208"/>
      <c r="J91" s="209">
        <f>ROUND(I91*H91,2)</f>
        <v>0</v>
      </c>
      <c r="K91" s="205" t="s">
        <v>19</v>
      </c>
      <c r="L91" s="43"/>
      <c r="M91" s="210" t="s">
        <v>19</v>
      </c>
      <c r="N91" s="211" t="s">
        <v>46</v>
      </c>
      <c r="O91" s="83"/>
      <c r="P91" s="212">
        <f>O91*H91</f>
        <v>0</v>
      </c>
      <c r="Q91" s="212">
        <v>0</v>
      </c>
      <c r="R91" s="212">
        <f>Q91*H91</f>
        <v>0</v>
      </c>
      <c r="S91" s="212">
        <v>0</v>
      </c>
      <c r="T91" s="213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214" t="s">
        <v>141</v>
      </c>
      <c r="AT91" s="214" t="s">
        <v>137</v>
      </c>
      <c r="AU91" s="214" t="s">
        <v>83</v>
      </c>
      <c r="AY91" s="16" t="s">
        <v>135</v>
      </c>
      <c r="BE91" s="215">
        <f>IF(N91="základní",J91,0)</f>
        <v>0</v>
      </c>
      <c r="BF91" s="215">
        <f>IF(N91="snížená",J91,0)</f>
        <v>0</v>
      </c>
      <c r="BG91" s="215">
        <f>IF(N91="zákl. přenesená",J91,0)</f>
        <v>0</v>
      </c>
      <c r="BH91" s="215">
        <f>IF(N91="sníž. přenesená",J91,0)</f>
        <v>0</v>
      </c>
      <c r="BI91" s="215">
        <f>IF(N91="nulová",J91,0)</f>
        <v>0</v>
      </c>
      <c r="BJ91" s="16" t="s">
        <v>83</v>
      </c>
      <c r="BK91" s="215">
        <f>ROUND(I91*H91,2)</f>
        <v>0</v>
      </c>
      <c r="BL91" s="16" t="s">
        <v>141</v>
      </c>
      <c r="BM91" s="214" t="s">
        <v>590</v>
      </c>
    </row>
    <row r="92" s="2" customFormat="1">
      <c r="A92" s="37"/>
      <c r="B92" s="38"/>
      <c r="C92" s="39"/>
      <c r="D92" s="216" t="s">
        <v>143</v>
      </c>
      <c r="E92" s="39"/>
      <c r="F92" s="217" t="s">
        <v>462</v>
      </c>
      <c r="G92" s="39"/>
      <c r="H92" s="39"/>
      <c r="I92" s="218"/>
      <c r="J92" s="39"/>
      <c r="K92" s="39"/>
      <c r="L92" s="43"/>
      <c r="M92" s="219"/>
      <c r="N92" s="220"/>
      <c r="O92" s="83"/>
      <c r="P92" s="83"/>
      <c r="Q92" s="83"/>
      <c r="R92" s="83"/>
      <c r="S92" s="83"/>
      <c r="T92" s="84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6" t="s">
        <v>143</v>
      </c>
      <c r="AU92" s="16" t="s">
        <v>83</v>
      </c>
    </row>
    <row r="93" s="2" customFormat="1" ht="16.5" customHeight="1">
      <c r="A93" s="37"/>
      <c r="B93" s="38"/>
      <c r="C93" s="203" t="s">
        <v>85</v>
      </c>
      <c r="D93" s="203" t="s">
        <v>137</v>
      </c>
      <c r="E93" s="204" t="s">
        <v>464</v>
      </c>
      <c r="F93" s="205" t="s">
        <v>465</v>
      </c>
      <c r="G93" s="206" t="s">
        <v>175</v>
      </c>
      <c r="H93" s="207">
        <v>15.6</v>
      </c>
      <c r="I93" s="208"/>
      <c r="J93" s="209">
        <f>ROUND(I93*H93,2)</f>
        <v>0</v>
      </c>
      <c r="K93" s="205" t="s">
        <v>19</v>
      </c>
      <c r="L93" s="43"/>
      <c r="M93" s="210" t="s">
        <v>19</v>
      </c>
      <c r="N93" s="211" t="s">
        <v>46</v>
      </c>
      <c r="O93" s="83"/>
      <c r="P93" s="212">
        <f>O93*H93</f>
        <v>0</v>
      </c>
      <c r="Q93" s="212">
        <v>0</v>
      </c>
      <c r="R93" s="212">
        <f>Q93*H93</f>
        <v>0</v>
      </c>
      <c r="S93" s="212">
        <v>0</v>
      </c>
      <c r="T93" s="213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214" t="s">
        <v>141</v>
      </c>
      <c r="AT93" s="214" t="s">
        <v>137</v>
      </c>
      <c r="AU93" s="214" t="s">
        <v>83</v>
      </c>
      <c r="AY93" s="16" t="s">
        <v>135</v>
      </c>
      <c r="BE93" s="215">
        <f>IF(N93="základní",J93,0)</f>
        <v>0</v>
      </c>
      <c r="BF93" s="215">
        <f>IF(N93="snížená",J93,0)</f>
        <v>0</v>
      </c>
      <c r="BG93" s="215">
        <f>IF(N93="zákl. přenesená",J93,0)</f>
        <v>0</v>
      </c>
      <c r="BH93" s="215">
        <f>IF(N93="sníž. přenesená",J93,0)</f>
        <v>0</v>
      </c>
      <c r="BI93" s="215">
        <f>IF(N93="nulová",J93,0)</f>
        <v>0</v>
      </c>
      <c r="BJ93" s="16" t="s">
        <v>83</v>
      </c>
      <c r="BK93" s="215">
        <f>ROUND(I93*H93,2)</f>
        <v>0</v>
      </c>
      <c r="BL93" s="16" t="s">
        <v>141</v>
      </c>
      <c r="BM93" s="214" t="s">
        <v>591</v>
      </c>
    </row>
    <row r="94" s="2" customFormat="1">
      <c r="A94" s="37"/>
      <c r="B94" s="38"/>
      <c r="C94" s="39"/>
      <c r="D94" s="216" t="s">
        <v>143</v>
      </c>
      <c r="E94" s="39"/>
      <c r="F94" s="217" t="s">
        <v>465</v>
      </c>
      <c r="G94" s="39"/>
      <c r="H94" s="39"/>
      <c r="I94" s="218"/>
      <c r="J94" s="39"/>
      <c r="K94" s="39"/>
      <c r="L94" s="43"/>
      <c r="M94" s="219"/>
      <c r="N94" s="220"/>
      <c r="O94" s="83"/>
      <c r="P94" s="83"/>
      <c r="Q94" s="83"/>
      <c r="R94" s="83"/>
      <c r="S94" s="83"/>
      <c r="T94" s="84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6" t="s">
        <v>143</v>
      </c>
      <c r="AU94" s="16" t="s">
        <v>83</v>
      </c>
    </row>
    <row r="95" s="2" customFormat="1" ht="16.5" customHeight="1">
      <c r="A95" s="37"/>
      <c r="B95" s="38"/>
      <c r="C95" s="203" t="s">
        <v>148</v>
      </c>
      <c r="D95" s="203" t="s">
        <v>137</v>
      </c>
      <c r="E95" s="204" t="s">
        <v>467</v>
      </c>
      <c r="F95" s="205" t="s">
        <v>468</v>
      </c>
      <c r="G95" s="206" t="s">
        <v>175</v>
      </c>
      <c r="H95" s="207">
        <v>31.199999999999999</v>
      </c>
      <c r="I95" s="208"/>
      <c r="J95" s="209">
        <f>ROUND(I95*H95,2)</f>
        <v>0</v>
      </c>
      <c r="K95" s="205" t="s">
        <v>19</v>
      </c>
      <c r="L95" s="43"/>
      <c r="M95" s="210" t="s">
        <v>19</v>
      </c>
      <c r="N95" s="211" t="s">
        <v>46</v>
      </c>
      <c r="O95" s="83"/>
      <c r="P95" s="212">
        <f>O95*H95</f>
        <v>0</v>
      </c>
      <c r="Q95" s="212">
        <v>0</v>
      </c>
      <c r="R95" s="212">
        <f>Q95*H95</f>
        <v>0</v>
      </c>
      <c r="S95" s="212">
        <v>0</v>
      </c>
      <c r="T95" s="213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214" t="s">
        <v>141</v>
      </c>
      <c r="AT95" s="214" t="s">
        <v>137</v>
      </c>
      <c r="AU95" s="214" t="s">
        <v>83</v>
      </c>
      <c r="AY95" s="16" t="s">
        <v>135</v>
      </c>
      <c r="BE95" s="215">
        <f>IF(N95="základní",J95,0)</f>
        <v>0</v>
      </c>
      <c r="BF95" s="215">
        <f>IF(N95="snížená",J95,0)</f>
        <v>0</v>
      </c>
      <c r="BG95" s="215">
        <f>IF(N95="zákl. přenesená",J95,0)</f>
        <v>0</v>
      </c>
      <c r="BH95" s="215">
        <f>IF(N95="sníž. přenesená",J95,0)</f>
        <v>0</v>
      </c>
      <c r="BI95" s="215">
        <f>IF(N95="nulová",J95,0)</f>
        <v>0</v>
      </c>
      <c r="BJ95" s="16" t="s">
        <v>83</v>
      </c>
      <c r="BK95" s="215">
        <f>ROUND(I95*H95,2)</f>
        <v>0</v>
      </c>
      <c r="BL95" s="16" t="s">
        <v>141</v>
      </c>
      <c r="BM95" s="214" t="s">
        <v>592</v>
      </c>
    </row>
    <row r="96" s="2" customFormat="1">
      <c r="A96" s="37"/>
      <c r="B96" s="38"/>
      <c r="C96" s="39"/>
      <c r="D96" s="216" t="s">
        <v>143</v>
      </c>
      <c r="E96" s="39"/>
      <c r="F96" s="217" t="s">
        <v>468</v>
      </c>
      <c r="G96" s="39"/>
      <c r="H96" s="39"/>
      <c r="I96" s="218"/>
      <c r="J96" s="39"/>
      <c r="K96" s="39"/>
      <c r="L96" s="43"/>
      <c r="M96" s="219"/>
      <c r="N96" s="220"/>
      <c r="O96" s="83"/>
      <c r="P96" s="83"/>
      <c r="Q96" s="83"/>
      <c r="R96" s="83"/>
      <c r="S96" s="83"/>
      <c r="T96" s="84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6" t="s">
        <v>143</v>
      </c>
      <c r="AU96" s="16" t="s">
        <v>83</v>
      </c>
    </row>
    <row r="97" s="2" customFormat="1" ht="16.5" customHeight="1">
      <c r="A97" s="37"/>
      <c r="B97" s="38"/>
      <c r="C97" s="203" t="s">
        <v>141</v>
      </c>
      <c r="D97" s="203" t="s">
        <v>137</v>
      </c>
      <c r="E97" s="204" t="s">
        <v>470</v>
      </c>
      <c r="F97" s="205" t="s">
        <v>471</v>
      </c>
      <c r="G97" s="206" t="s">
        <v>175</v>
      </c>
      <c r="H97" s="207">
        <v>15.6</v>
      </c>
      <c r="I97" s="208"/>
      <c r="J97" s="209">
        <f>ROUND(I97*H97,2)</f>
        <v>0</v>
      </c>
      <c r="K97" s="205" t="s">
        <v>19</v>
      </c>
      <c r="L97" s="43"/>
      <c r="M97" s="210" t="s">
        <v>19</v>
      </c>
      <c r="N97" s="211" t="s">
        <v>46</v>
      </c>
      <c r="O97" s="83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14" t="s">
        <v>141</v>
      </c>
      <c r="AT97" s="214" t="s">
        <v>137</v>
      </c>
      <c r="AU97" s="214" t="s">
        <v>83</v>
      </c>
      <c r="AY97" s="16" t="s">
        <v>135</v>
      </c>
      <c r="BE97" s="215">
        <f>IF(N97="základní",J97,0)</f>
        <v>0</v>
      </c>
      <c r="BF97" s="215">
        <f>IF(N97="snížená",J97,0)</f>
        <v>0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6" t="s">
        <v>83</v>
      </c>
      <c r="BK97" s="215">
        <f>ROUND(I97*H97,2)</f>
        <v>0</v>
      </c>
      <c r="BL97" s="16" t="s">
        <v>141</v>
      </c>
      <c r="BM97" s="214" t="s">
        <v>593</v>
      </c>
    </row>
    <row r="98" s="2" customFormat="1">
      <c r="A98" s="37"/>
      <c r="B98" s="38"/>
      <c r="C98" s="39"/>
      <c r="D98" s="216" t="s">
        <v>143</v>
      </c>
      <c r="E98" s="39"/>
      <c r="F98" s="217" t="s">
        <v>471</v>
      </c>
      <c r="G98" s="39"/>
      <c r="H98" s="39"/>
      <c r="I98" s="218"/>
      <c r="J98" s="39"/>
      <c r="K98" s="39"/>
      <c r="L98" s="43"/>
      <c r="M98" s="219"/>
      <c r="N98" s="220"/>
      <c r="O98" s="83"/>
      <c r="P98" s="83"/>
      <c r="Q98" s="83"/>
      <c r="R98" s="83"/>
      <c r="S98" s="83"/>
      <c r="T98" s="84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6" t="s">
        <v>143</v>
      </c>
      <c r="AU98" s="16" t="s">
        <v>83</v>
      </c>
    </row>
    <row r="99" s="12" customFormat="1" ht="25.92" customHeight="1">
      <c r="A99" s="12"/>
      <c r="B99" s="187"/>
      <c r="C99" s="188"/>
      <c r="D99" s="189" t="s">
        <v>74</v>
      </c>
      <c r="E99" s="190" t="s">
        <v>197</v>
      </c>
      <c r="F99" s="190" t="s">
        <v>473</v>
      </c>
      <c r="G99" s="188"/>
      <c r="H99" s="188"/>
      <c r="I99" s="191"/>
      <c r="J99" s="192">
        <f>BK99</f>
        <v>0</v>
      </c>
      <c r="K99" s="188"/>
      <c r="L99" s="193"/>
      <c r="M99" s="194"/>
      <c r="N99" s="195"/>
      <c r="O99" s="195"/>
      <c r="P99" s="196">
        <f>SUM(P100:P103)</f>
        <v>0</v>
      </c>
      <c r="Q99" s="195"/>
      <c r="R99" s="196">
        <f>SUM(R100:R103)</f>
        <v>0.089268</v>
      </c>
      <c r="S99" s="195"/>
      <c r="T99" s="197">
        <f>SUM(T100:T103)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198" t="s">
        <v>83</v>
      </c>
      <c r="AT99" s="199" t="s">
        <v>74</v>
      </c>
      <c r="AU99" s="199" t="s">
        <v>75</v>
      </c>
      <c r="AY99" s="198" t="s">
        <v>135</v>
      </c>
      <c r="BK99" s="200">
        <f>SUM(BK100:BK103)</f>
        <v>0</v>
      </c>
    </row>
    <row r="100" s="2" customFormat="1" ht="16.5" customHeight="1">
      <c r="A100" s="37"/>
      <c r="B100" s="38"/>
      <c r="C100" s="203" t="s">
        <v>155</v>
      </c>
      <c r="D100" s="203" t="s">
        <v>137</v>
      </c>
      <c r="E100" s="204" t="s">
        <v>594</v>
      </c>
      <c r="F100" s="205" t="s">
        <v>595</v>
      </c>
      <c r="G100" s="206" t="s">
        <v>146</v>
      </c>
      <c r="H100" s="207">
        <v>103.8</v>
      </c>
      <c r="I100" s="208"/>
      <c r="J100" s="209">
        <f>ROUND(I100*H100,2)</f>
        <v>0</v>
      </c>
      <c r="K100" s="205" t="s">
        <v>19</v>
      </c>
      <c r="L100" s="43"/>
      <c r="M100" s="210" t="s">
        <v>19</v>
      </c>
      <c r="N100" s="211" t="s">
        <v>46</v>
      </c>
      <c r="O100" s="83"/>
      <c r="P100" s="212">
        <f>O100*H100</f>
        <v>0</v>
      </c>
      <c r="Q100" s="212">
        <v>0.00085999999999999998</v>
      </c>
      <c r="R100" s="212">
        <f>Q100*H100</f>
        <v>0.089268</v>
      </c>
      <c r="S100" s="212">
        <v>0</v>
      </c>
      <c r="T100" s="213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214" t="s">
        <v>141</v>
      </c>
      <c r="AT100" s="214" t="s">
        <v>137</v>
      </c>
      <c r="AU100" s="214" t="s">
        <v>83</v>
      </c>
      <c r="AY100" s="16" t="s">
        <v>135</v>
      </c>
      <c r="BE100" s="215">
        <f>IF(N100="základní",J100,0)</f>
        <v>0</v>
      </c>
      <c r="BF100" s="215">
        <f>IF(N100="snížená",J100,0)</f>
        <v>0</v>
      </c>
      <c r="BG100" s="215">
        <f>IF(N100="zákl. přenesená",J100,0)</f>
        <v>0</v>
      </c>
      <c r="BH100" s="215">
        <f>IF(N100="sníž. přenesená",J100,0)</f>
        <v>0</v>
      </c>
      <c r="BI100" s="215">
        <f>IF(N100="nulová",J100,0)</f>
        <v>0</v>
      </c>
      <c r="BJ100" s="16" t="s">
        <v>83</v>
      </c>
      <c r="BK100" s="215">
        <f>ROUND(I100*H100,2)</f>
        <v>0</v>
      </c>
      <c r="BL100" s="16" t="s">
        <v>141</v>
      </c>
      <c r="BM100" s="214" t="s">
        <v>596</v>
      </c>
    </row>
    <row r="101" s="2" customFormat="1">
      <c r="A101" s="37"/>
      <c r="B101" s="38"/>
      <c r="C101" s="39"/>
      <c r="D101" s="216" t="s">
        <v>143</v>
      </c>
      <c r="E101" s="39"/>
      <c r="F101" s="217" t="s">
        <v>595</v>
      </c>
      <c r="G101" s="39"/>
      <c r="H101" s="39"/>
      <c r="I101" s="218"/>
      <c r="J101" s="39"/>
      <c r="K101" s="39"/>
      <c r="L101" s="43"/>
      <c r="M101" s="219"/>
      <c r="N101" s="220"/>
      <c r="O101" s="83"/>
      <c r="P101" s="83"/>
      <c r="Q101" s="83"/>
      <c r="R101" s="83"/>
      <c r="S101" s="83"/>
      <c r="T101" s="84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16" t="s">
        <v>143</v>
      </c>
      <c r="AU101" s="16" t="s">
        <v>83</v>
      </c>
    </row>
    <row r="102" s="2" customFormat="1" ht="16.5" customHeight="1">
      <c r="A102" s="37"/>
      <c r="B102" s="38"/>
      <c r="C102" s="203" t="s">
        <v>159</v>
      </c>
      <c r="D102" s="203" t="s">
        <v>137</v>
      </c>
      <c r="E102" s="204" t="s">
        <v>597</v>
      </c>
      <c r="F102" s="205" t="s">
        <v>598</v>
      </c>
      <c r="G102" s="206" t="s">
        <v>146</v>
      </c>
      <c r="H102" s="207">
        <v>103.8</v>
      </c>
      <c r="I102" s="208"/>
      <c r="J102" s="209">
        <f>ROUND(I102*H102,2)</f>
        <v>0</v>
      </c>
      <c r="K102" s="205" t="s">
        <v>19</v>
      </c>
      <c r="L102" s="43"/>
      <c r="M102" s="210" t="s">
        <v>19</v>
      </c>
      <c r="N102" s="211" t="s">
        <v>46</v>
      </c>
      <c r="O102" s="83"/>
      <c r="P102" s="212">
        <f>O102*H102</f>
        <v>0</v>
      </c>
      <c r="Q102" s="212">
        <v>0</v>
      </c>
      <c r="R102" s="212">
        <f>Q102*H102</f>
        <v>0</v>
      </c>
      <c r="S102" s="212">
        <v>0</v>
      </c>
      <c r="T102" s="213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214" t="s">
        <v>141</v>
      </c>
      <c r="AT102" s="214" t="s">
        <v>137</v>
      </c>
      <c r="AU102" s="214" t="s">
        <v>83</v>
      </c>
      <c r="AY102" s="16" t="s">
        <v>135</v>
      </c>
      <c r="BE102" s="215">
        <f>IF(N102="základní",J102,0)</f>
        <v>0</v>
      </c>
      <c r="BF102" s="215">
        <f>IF(N102="snížená",J102,0)</f>
        <v>0</v>
      </c>
      <c r="BG102" s="215">
        <f>IF(N102="zákl. přenesená",J102,0)</f>
        <v>0</v>
      </c>
      <c r="BH102" s="215">
        <f>IF(N102="sníž. přenesená",J102,0)</f>
        <v>0</v>
      </c>
      <c r="BI102" s="215">
        <f>IF(N102="nulová",J102,0)</f>
        <v>0</v>
      </c>
      <c r="BJ102" s="16" t="s">
        <v>83</v>
      </c>
      <c r="BK102" s="215">
        <f>ROUND(I102*H102,2)</f>
        <v>0</v>
      </c>
      <c r="BL102" s="16" t="s">
        <v>141</v>
      </c>
      <c r="BM102" s="214" t="s">
        <v>599</v>
      </c>
    </row>
    <row r="103" s="2" customFormat="1">
      <c r="A103" s="37"/>
      <c r="B103" s="38"/>
      <c r="C103" s="39"/>
      <c r="D103" s="216" t="s">
        <v>143</v>
      </c>
      <c r="E103" s="39"/>
      <c r="F103" s="217" t="s">
        <v>598</v>
      </c>
      <c r="G103" s="39"/>
      <c r="H103" s="39"/>
      <c r="I103" s="218"/>
      <c r="J103" s="39"/>
      <c r="K103" s="39"/>
      <c r="L103" s="43"/>
      <c r="M103" s="219"/>
      <c r="N103" s="220"/>
      <c r="O103" s="83"/>
      <c r="P103" s="83"/>
      <c r="Q103" s="83"/>
      <c r="R103" s="83"/>
      <c r="S103" s="83"/>
      <c r="T103" s="84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6" t="s">
        <v>143</v>
      </c>
      <c r="AU103" s="16" t="s">
        <v>83</v>
      </c>
    </row>
    <row r="104" s="12" customFormat="1" ht="25.92" customHeight="1">
      <c r="A104" s="12"/>
      <c r="B104" s="187"/>
      <c r="C104" s="188"/>
      <c r="D104" s="189" t="s">
        <v>74</v>
      </c>
      <c r="E104" s="190" t="s">
        <v>202</v>
      </c>
      <c r="F104" s="190" t="s">
        <v>480</v>
      </c>
      <c r="G104" s="188"/>
      <c r="H104" s="188"/>
      <c r="I104" s="191"/>
      <c r="J104" s="192">
        <f>BK104</f>
        <v>0</v>
      </c>
      <c r="K104" s="188"/>
      <c r="L104" s="193"/>
      <c r="M104" s="194"/>
      <c r="N104" s="195"/>
      <c r="O104" s="195"/>
      <c r="P104" s="196">
        <f>SUM(P105:P108)</f>
        <v>0</v>
      </c>
      <c r="Q104" s="195"/>
      <c r="R104" s="196">
        <f>SUM(R105:R108)</f>
        <v>0</v>
      </c>
      <c r="S104" s="195"/>
      <c r="T104" s="197">
        <f>SUM(T105:T108)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98" t="s">
        <v>83</v>
      </c>
      <c r="AT104" s="199" t="s">
        <v>74</v>
      </c>
      <c r="AU104" s="199" t="s">
        <v>75</v>
      </c>
      <c r="AY104" s="198" t="s">
        <v>135</v>
      </c>
      <c r="BK104" s="200">
        <f>SUM(BK105:BK108)</f>
        <v>0</v>
      </c>
    </row>
    <row r="105" s="2" customFormat="1" ht="16.5" customHeight="1">
      <c r="A105" s="37"/>
      <c r="B105" s="38"/>
      <c r="C105" s="203" t="s">
        <v>164</v>
      </c>
      <c r="D105" s="203" t="s">
        <v>137</v>
      </c>
      <c r="E105" s="204" t="s">
        <v>481</v>
      </c>
      <c r="F105" s="205" t="s">
        <v>482</v>
      </c>
      <c r="G105" s="206" t="s">
        <v>175</v>
      </c>
      <c r="H105" s="207">
        <v>62.299999999999997</v>
      </c>
      <c r="I105" s="208"/>
      <c r="J105" s="209">
        <f>ROUND(I105*H105,2)</f>
        <v>0</v>
      </c>
      <c r="K105" s="205" t="s">
        <v>19</v>
      </c>
      <c r="L105" s="43"/>
      <c r="M105" s="210" t="s">
        <v>19</v>
      </c>
      <c r="N105" s="211" t="s">
        <v>46</v>
      </c>
      <c r="O105" s="83"/>
      <c r="P105" s="212">
        <f>O105*H105</f>
        <v>0</v>
      </c>
      <c r="Q105" s="212">
        <v>0</v>
      </c>
      <c r="R105" s="212">
        <f>Q105*H105</f>
        <v>0</v>
      </c>
      <c r="S105" s="212">
        <v>0</v>
      </c>
      <c r="T105" s="213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214" t="s">
        <v>141</v>
      </c>
      <c r="AT105" s="214" t="s">
        <v>137</v>
      </c>
      <c r="AU105" s="214" t="s">
        <v>83</v>
      </c>
      <c r="AY105" s="16" t="s">
        <v>135</v>
      </c>
      <c r="BE105" s="215">
        <f>IF(N105="základní",J105,0)</f>
        <v>0</v>
      </c>
      <c r="BF105" s="215">
        <f>IF(N105="snížená",J105,0)</f>
        <v>0</v>
      </c>
      <c r="BG105" s="215">
        <f>IF(N105="zákl. přenesená",J105,0)</f>
        <v>0</v>
      </c>
      <c r="BH105" s="215">
        <f>IF(N105="sníž. přenesená",J105,0)</f>
        <v>0</v>
      </c>
      <c r="BI105" s="215">
        <f>IF(N105="nulová",J105,0)</f>
        <v>0</v>
      </c>
      <c r="BJ105" s="16" t="s">
        <v>83</v>
      </c>
      <c r="BK105" s="215">
        <f>ROUND(I105*H105,2)</f>
        <v>0</v>
      </c>
      <c r="BL105" s="16" t="s">
        <v>141</v>
      </c>
      <c r="BM105" s="214" t="s">
        <v>600</v>
      </c>
    </row>
    <row r="106" s="2" customFormat="1">
      <c r="A106" s="37"/>
      <c r="B106" s="38"/>
      <c r="C106" s="39"/>
      <c r="D106" s="216" t="s">
        <v>143</v>
      </c>
      <c r="E106" s="39"/>
      <c r="F106" s="217" t="s">
        <v>482</v>
      </c>
      <c r="G106" s="39"/>
      <c r="H106" s="39"/>
      <c r="I106" s="218"/>
      <c r="J106" s="39"/>
      <c r="K106" s="39"/>
      <c r="L106" s="43"/>
      <c r="M106" s="219"/>
      <c r="N106" s="220"/>
      <c r="O106" s="83"/>
      <c r="P106" s="83"/>
      <c r="Q106" s="83"/>
      <c r="R106" s="83"/>
      <c r="S106" s="83"/>
      <c r="T106" s="84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16" t="s">
        <v>143</v>
      </c>
      <c r="AU106" s="16" t="s">
        <v>83</v>
      </c>
    </row>
    <row r="107" s="2" customFormat="1" ht="16.5" customHeight="1">
      <c r="A107" s="37"/>
      <c r="B107" s="38"/>
      <c r="C107" s="203" t="s">
        <v>168</v>
      </c>
      <c r="D107" s="203" t="s">
        <v>137</v>
      </c>
      <c r="E107" s="204" t="s">
        <v>601</v>
      </c>
      <c r="F107" s="205" t="s">
        <v>602</v>
      </c>
      <c r="G107" s="206" t="s">
        <v>175</v>
      </c>
      <c r="H107" s="207">
        <v>21.699999999999999</v>
      </c>
      <c r="I107" s="208"/>
      <c r="J107" s="209">
        <f>ROUND(I107*H107,2)</f>
        <v>0</v>
      </c>
      <c r="K107" s="205" t="s">
        <v>19</v>
      </c>
      <c r="L107" s="43"/>
      <c r="M107" s="210" t="s">
        <v>19</v>
      </c>
      <c r="N107" s="211" t="s">
        <v>46</v>
      </c>
      <c r="O107" s="83"/>
      <c r="P107" s="212">
        <f>O107*H107</f>
        <v>0</v>
      </c>
      <c r="Q107" s="212">
        <v>0</v>
      </c>
      <c r="R107" s="212">
        <f>Q107*H107</f>
        <v>0</v>
      </c>
      <c r="S107" s="212">
        <v>0</v>
      </c>
      <c r="T107" s="213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214" t="s">
        <v>141</v>
      </c>
      <c r="AT107" s="214" t="s">
        <v>137</v>
      </c>
      <c r="AU107" s="214" t="s">
        <v>83</v>
      </c>
      <c r="AY107" s="16" t="s">
        <v>135</v>
      </c>
      <c r="BE107" s="215">
        <f>IF(N107="základní",J107,0)</f>
        <v>0</v>
      </c>
      <c r="BF107" s="215">
        <f>IF(N107="snížená",J107,0)</f>
        <v>0</v>
      </c>
      <c r="BG107" s="215">
        <f>IF(N107="zákl. přenesená",J107,0)</f>
        <v>0</v>
      </c>
      <c r="BH107" s="215">
        <f>IF(N107="sníž. přenesená",J107,0)</f>
        <v>0</v>
      </c>
      <c r="BI107" s="215">
        <f>IF(N107="nulová",J107,0)</f>
        <v>0</v>
      </c>
      <c r="BJ107" s="16" t="s">
        <v>83</v>
      </c>
      <c r="BK107" s="215">
        <f>ROUND(I107*H107,2)</f>
        <v>0</v>
      </c>
      <c r="BL107" s="16" t="s">
        <v>141</v>
      </c>
      <c r="BM107" s="214" t="s">
        <v>603</v>
      </c>
    </row>
    <row r="108" s="2" customFormat="1">
      <c r="A108" s="37"/>
      <c r="B108" s="38"/>
      <c r="C108" s="39"/>
      <c r="D108" s="216" t="s">
        <v>143</v>
      </c>
      <c r="E108" s="39"/>
      <c r="F108" s="217" t="s">
        <v>602</v>
      </c>
      <c r="G108" s="39"/>
      <c r="H108" s="39"/>
      <c r="I108" s="218"/>
      <c r="J108" s="39"/>
      <c r="K108" s="39"/>
      <c r="L108" s="43"/>
      <c r="M108" s="219"/>
      <c r="N108" s="220"/>
      <c r="O108" s="83"/>
      <c r="P108" s="83"/>
      <c r="Q108" s="83"/>
      <c r="R108" s="83"/>
      <c r="S108" s="83"/>
      <c r="T108" s="84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16" t="s">
        <v>143</v>
      </c>
      <c r="AU108" s="16" t="s">
        <v>83</v>
      </c>
    </row>
    <row r="109" s="12" customFormat="1" ht="25.92" customHeight="1">
      <c r="A109" s="12"/>
      <c r="B109" s="187"/>
      <c r="C109" s="188"/>
      <c r="D109" s="189" t="s">
        <v>74</v>
      </c>
      <c r="E109" s="190" t="s">
        <v>206</v>
      </c>
      <c r="F109" s="190" t="s">
        <v>484</v>
      </c>
      <c r="G109" s="188"/>
      <c r="H109" s="188"/>
      <c r="I109" s="191"/>
      <c r="J109" s="192">
        <f>BK109</f>
        <v>0</v>
      </c>
      <c r="K109" s="188"/>
      <c r="L109" s="193"/>
      <c r="M109" s="194"/>
      <c r="N109" s="195"/>
      <c r="O109" s="195"/>
      <c r="P109" s="196">
        <f>SUM(P110:P115)</f>
        <v>0</v>
      </c>
      <c r="Q109" s="195"/>
      <c r="R109" s="196">
        <f>SUM(R110:R115)</f>
        <v>24.310000000000002</v>
      </c>
      <c r="S109" s="195"/>
      <c r="T109" s="197">
        <f>SUM(T110:T115)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198" t="s">
        <v>83</v>
      </c>
      <c r="AT109" s="199" t="s">
        <v>74</v>
      </c>
      <c r="AU109" s="199" t="s">
        <v>75</v>
      </c>
      <c r="AY109" s="198" t="s">
        <v>135</v>
      </c>
      <c r="BK109" s="200">
        <f>SUM(BK110:BK115)</f>
        <v>0</v>
      </c>
    </row>
    <row r="110" s="2" customFormat="1" ht="16.5" customHeight="1">
      <c r="A110" s="37"/>
      <c r="B110" s="38"/>
      <c r="C110" s="203" t="s">
        <v>172</v>
      </c>
      <c r="D110" s="203" t="s">
        <v>137</v>
      </c>
      <c r="E110" s="204" t="s">
        <v>604</v>
      </c>
      <c r="F110" s="205" t="s">
        <v>605</v>
      </c>
      <c r="G110" s="206" t="s">
        <v>175</v>
      </c>
      <c r="H110" s="207">
        <v>21.699999999999999</v>
      </c>
      <c r="I110" s="208"/>
      <c r="J110" s="209">
        <f>ROUND(I110*H110,2)</f>
        <v>0</v>
      </c>
      <c r="K110" s="205" t="s">
        <v>19</v>
      </c>
      <c r="L110" s="43"/>
      <c r="M110" s="210" t="s">
        <v>19</v>
      </c>
      <c r="N110" s="211" t="s">
        <v>46</v>
      </c>
      <c r="O110" s="83"/>
      <c r="P110" s="212">
        <f>O110*H110</f>
        <v>0</v>
      </c>
      <c r="Q110" s="212">
        <v>0</v>
      </c>
      <c r="R110" s="212">
        <f>Q110*H110</f>
        <v>0</v>
      </c>
      <c r="S110" s="212">
        <v>0</v>
      </c>
      <c r="T110" s="213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214" t="s">
        <v>141</v>
      </c>
      <c r="AT110" s="214" t="s">
        <v>137</v>
      </c>
      <c r="AU110" s="214" t="s">
        <v>83</v>
      </c>
      <c r="AY110" s="16" t="s">
        <v>135</v>
      </c>
      <c r="BE110" s="215">
        <f>IF(N110="základní",J110,0)</f>
        <v>0</v>
      </c>
      <c r="BF110" s="215">
        <f>IF(N110="snížená",J110,0)</f>
        <v>0</v>
      </c>
      <c r="BG110" s="215">
        <f>IF(N110="zákl. přenesená",J110,0)</f>
        <v>0</v>
      </c>
      <c r="BH110" s="215">
        <f>IF(N110="sníž. přenesená",J110,0)</f>
        <v>0</v>
      </c>
      <c r="BI110" s="215">
        <f>IF(N110="nulová",J110,0)</f>
        <v>0</v>
      </c>
      <c r="BJ110" s="16" t="s">
        <v>83</v>
      </c>
      <c r="BK110" s="215">
        <f>ROUND(I110*H110,2)</f>
        <v>0</v>
      </c>
      <c r="BL110" s="16" t="s">
        <v>141</v>
      </c>
      <c r="BM110" s="214" t="s">
        <v>606</v>
      </c>
    </row>
    <row r="111" s="2" customFormat="1">
      <c r="A111" s="37"/>
      <c r="B111" s="38"/>
      <c r="C111" s="39"/>
      <c r="D111" s="216" t="s">
        <v>143</v>
      </c>
      <c r="E111" s="39"/>
      <c r="F111" s="217" t="s">
        <v>605</v>
      </c>
      <c r="G111" s="39"/>
      <c r="H111" s="39"/>
      <c r="I111" s="218"/>
      <c r="J111" s="39"/>
      <c r="K111" s="39"/>
      <c r="L111" s="43"/>
      <c r="M111" s="219"/>
      <c r="N111" s="220"/>
      <c r="O111" s="83"/>
      <c r="P111" s="83"/>
      <c r="Q111" s="83"/>
      <c r="R111" s="83"/>
      <c r="S111" s="83"/>
      <c r="T111" s="84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6" t="s">
        <v>143</v>
      </c>
      <c r="AU111" s="16" t="s">
        <v>83</v>
      </c>
    </row>
    <row r="112" s="2" customFormat="1" ht="16.5" customHeight="1">
      <c r="A112" s="37"/>
      <c r="B112" s="38"/>
      <c r="C112" s="203" t="s">
        <v>177</v>
      </c>
      <c r="D112" s="203" t="s">
        <v>137</v>
      </c>
      <c r="E112" s="204" t="s">
        <v>485</v>
      </c>
      <c r="F112" s="205" t="s">
        <v>486</v>
      </c>
      <c r="G112" s="206" t="s">
        <v>175</v>
      </c>
      <c r="H112" s="207">
        <v>40.600000000000001</v>
      </c>
      <c r="I112" s="208"/>
      <c r="J112" s="209">
        <f>ROUND(I112*H112,2)</f>
        <v>0</v>
      </c>
      <c r="K112" s="205" t="s">
        <v>19</v>
      </c>
      <c r="L112" s="43"/>
      <c r="M112" s="210" t="s">
        <v>19</v>
      </c>
      <c r="N112" s="211" t="s">
        <v>46</v>
      </c>
      <c r="O112" s="83"/>
      <c r="P112" s="212">
        <f>O112*H112</f>
        <v>0</v>
      </c>
      <c r="Q112" s="212">
        <v>0</v>
      </c>
      <c r="R112" s="212">
        <f>Q112*H112</f>
        <v>0</v>
      </c>
      <c r="S112" s="212">
        <v>0</v>
      </c>
      <c r="T112" s="213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214" t="s">
        <v>141</v>
      </c>
      <c r="AT112" s="214" t="s">
        <v>137</v>
      </c>
      <c r="AU112" s="214" t="s">
        <v>83</v>
      </c>
      <c r="AY112" s="16" t="s">
        <v>135</v>
      </c>
      <c r="BE112" s="215">
        <f>IF(N112="základní",J112,0)</f>
        <v>0</v>
      </c>
      <c r="BF112" s="215">
        <f>IF(N112="snížená",J112,0)</f>
        <v>0</v>
      </c>
      <c r="BG112" s="215">
        <f>IF(N112="zákl. přenesená",J112,0)</f>
        <v>0</v>
      </c>
      <c r="BH112" s="215">
        <f>IF(N112="sníž. přenesená",J112,0)</f>
        <v>0</v>
      </c>
      <c r="BI112" s="215">
        <f>IF(N112="nulová",J112,0)</f>
        <v>0</v>
      </c>
      <c r="BJ112" s="16" t="s">
        <v>83</v>
      </c>
      <c r="BK112" s="215">
        <f>ROUND(I112*H112,2)</f>
        <v>0</v>
      </c>
      <c r="BL112" s="16" t="s">
        <v>141</v>
      </c>
      <c r="BM112" s="214" t="s">
        <v>607</v>
      </c>
    </row>
    <row r="113" s="2" customFormat="1">
      <c r="A113" s="37"/>
      <c r="B113" s="38"/>
      <c r="C113" s="39"/>
      <c r="D113" s="216" t="s">
        <v>143</v>
      </c>
      <c r="E113" s="39"/>
      <c r="F113" s="217" t="s">
        <v>486</v>
      </c>
      <c r="G113" s="39"/>
      <c r="H113" s="39"/>
      <c r="I113" s="218"/>
      <c r="J113" s="39"/>
      <c r="K113" s="39"/>
      <c r="L113" s="43"/>
      <c r="M113" s="219"/>
      <c r="N113" s="220"/>
      <c r="O113" s="83"/>
      <c r="P113" s="83"/>
      <c r="Q113" s="83"/>
      <c r="R113" s="83"/>
      <c r="S113" s="83"/>
      <c r="T113" s="84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16" t="s">
        <v>143</v>
      </c>
      <c r="AU113" s="16" t="s">
        <v>83</v>
      </c>
    </row>
    <row r="114" s="2" customFormat="1" ht="16.5" customHeight="1">
      <c r="A114" s="37"/>
      <c r="B114" s="38"/>
      <c r="C114" s="203" t="s">
        <v>181</v>
      </c>
      <c r="D114" s="203" t="s">
        <v>137</v>
      </c>
      <c r="E114" s="204" t="s">
        <v>488</v>
      </c>
      <c r="F114" s="205" t="s">
        <v>489</v>
      </c>
      <c r="G114" s="206" t="s">
        <v>175</v>
      </c>
      <c r="H114" s="207">
        <v>14.300000000000001</v>
      </c>
      <c r="I114" s="208"/>
      <c r="J114" s="209">
        <f>ROUND(I114*H114,2)</f>
        <v>0</v>
      </c>
      <c r="K114" s="205" t="s">
        <v>19</v>
      </c>
      <c r="L114" s="43"/>
      <c r="M114" s="210" t="s">
        <v>19</v>
      </c>
      <c r="N114" s="211" t="s">
        <v>46</v>
      </c>
      <c r="O114" s="83"/>
      <c r="P114" s="212">
        <f>O114*H114</f>
        <v>0</v>
      </c>
      <c r="Q114" s="212">
        <v>1.7</v>
      </c>
      <c r="R114" s="212">
        <f>Q114*H114</f>
        <v>24.310000000000002</v>
      </c>
      <c r="S114" s="212">
        <v>0</v>
      </c>
      <c r="T114" s="213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214" t="s">
        <v>141</v>
      </c>
      <c r="AT114" s="214" t="s">
        <v>137</v>
      </c>
      <c r="AU114" s="214" t="s">
        <v>83</v>
      </c>
      <c r="AY114" s="16" t="s">
        <v>135</v>
      </c>
      <c r="BE114" s="215">
        <f>IF(N114="základní",J114,0)</f>
        <v>0</v>
      </c>
      <c r="BF114" s="215">
        <f>IF(N114="snížená",J114,0)</f>
        <v>0</v>
      </c>
      <c r="BG114" s="215">
        <f>IF(N114="zákl. přenesená",J114,0)</f>
        <v>0</v>
      </c>
      <c r="BH114" s="215">
        <f>IF(N114="sníž. přenesená",J114,0)</f>
        <v>0</v>
      </c>
      <c r="BI114" s="215">
        <f>IF(N114="nulová",J114,0)</f>
        <v>0</v>
      </c>
      <c r="BJ114" s="16" t="s">
        <v>83</v>
      </c>
      <c r="BK114" s="215">
        <f>ROUND(I114*H114,2)</f>
        <v>0</v>
      </c>
      <c r="BL114" s="16" t="s">
        <v>141</v>
      </c>
      <c r="BM114" s="214" t="s">
        <v>608</v>
      </c>
    </row>
    <row r="115" s="2" customFormat="1">
      <c r="A115" s="37"/>
      <c r="B115" s="38"/>
      <c r="C115" s="39"/>
      <c r="D115" s="216" t="s">
        <v>143</v>
      </c>
      <c r="E115" s="39"/>
      <c r="F115" s="217" t="s">
        <v>489</v>
      </c>
      <c r="G115" s="39"/>
      <c r="H115" s="39"/>
      <c r="I115" s="218"/>
      <c r="J115" s="39"/>
      <c r="K115" s="39"/>
      <c r="L115" s="43"/>
      <c r="M115" s="219"/>
      <c r="N115" s="220"/>
      <c r="O115" s="83"/>
      <c r="P115" s="83"/>
      <c r="Q115" s="83"/>
      <c r="R115" s="83"/>
      <c r="S115" s="83"/>
      <c r="T115" s="84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6" t="s">
        <v>143</v>
      </c>
      <c r="AU115" s="16" t="s">
        <v>83</v>
      </c>
    </row>
    <row r="116" s="12" customFormat="1" ht="25.92" customHeight="1">
      <c r="A116" s="12"/>
      <c r="B116" s="187"/>
      <c r="C116" s="188"/>
      <c r="D116" s="189" t="s">
        <v>74</v>
      </c>
      <c r="E116" s="190" t="s">
        <v>609</v>
      </c>
      <c r="F116" s="190" t="s">
        <v>610</v>
      </c>
      <c r="G116" s="188"/>
      <c r="H116" s="188"/>
      <c r="I116" s="191"/>
      <c r="J116" s="192">
        <f>BK116</f>
        <v>0</v>
      </c>
      <c r="K116" s="188"/>
      <c r="L116" s="193"/>
      <c r="M116" s="194"/>
      <c r="N116" s="195"/>
      <c r="O116" s="195"/>
      <c r="P116" s="196">
        <f>SUM(P117:P118)</f>
        <v>0</v>
      </c>
      <c r="Q116" s="195"/>
      <c r="R116" s="196">
        <f>SUM(R117:R118)</f>
        <v>0</v>
      </c>
      <c r="S116" s="195"/>
      <c r="T116" s="197">
        <f>SUM(T117:T118)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98" t="s">
        <v>83</v>
      </c>
      <c r="AT116" s="199" t="s">
        <v>74</v>
      </c>
      <c r="AU116" s="199" t="s">
        <v>75</v>
      </c>
      <c r="AY116" s="198" t="s">
        <v>135</v>
      </c>
      <c r="BK116" s="200">
        <f>SUM(BK117:BK118)</f>
        <v>0</v>
      </c>
    </row>
    <row r="117" s="2" customFormat="1" ht="24.15" customHeight="1">
      <c r="A117" s="37"/>
      <c r="B117" s="38"/>
      <c r="C117" s="203" t="s">
        <v>8</v>
      </c>
      <c r="D117" s="203" t="s">
        <v>137</v>
      </c>
      <c r="E117" s="204" t="s">
        <v>611</v>
      </c>
      <c r="F117" s="205" t="s">
        <v>612</v>
      </c>
      <c r="G117" s="206" t="s">
        <v>191</v>
      </c>
      <c r="H117" s="207">
        <v>36.899999999999999</v>
      </c>
      <c r="I117" s="208"/>
      <c r="J117" s="209">
        <f>ROUND(I117*H117,2)</f>
        <v>0</v>
      </c>
      <c r="K117" s="205" t="s">
        <v>19</v>
      </c>
      <c r="L117" s="43"/>
      <c r="M117" s="210" t="s">
        <v>19</v>
      </c>
      <c r="N117" s="211" t="s">
        <v>46</v>
      </c>
      <c r="O117" s="83"/>
      <c r="P117" s="212">
        <f>O117*H117</f>
        <v>0</v>
      </c>
      <c r="Q117" s="212">
        <v>0</v>
      </c>
      <c r="R117" s="212">
        <f>Q117*H117</f>
        <v>0</v>
      </c>
      <c r="S117" s="212">
        <v>0</v>
      </c>
      <c r="T117" s="213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214" t="s">
        <v>141</v>
      </c>
      <c r="AT117" s="214" t="s">
        <v>137</v>
      </c>
      <c r="AU117" s="214" t="s">
        <v>83</v>
      </c>
      <c r="AY117" s="16" t="s">
        <v>135</v>
      </c>
      <c r="BE117" s="215">
        <f>IF(N117="základní",J117,0)</f>
        <v>0</v>
      </c>
      <c r="BF117" s="215">
        <f>IF(N117="snížená",J117,0)</f>
        <v>0</v>
      </c>
      <c r="BG117" s="215">
        <f>IF(N117="zákl. přenesená",J117,0)</f>
        <v>0</v>
      </c>
      <c r="BH117" s="215">
        <f>IF(N117="sníž. přenesená",J117,0)</f>
        <v>0</v>
      </c>
      <c r="BI117" s="215">
        <f>IF(N117="nulová",J117,0)</f>
        <v>0</v>
      </c>
      <c r="BJ117" s="16" t="s">
        <v>83</v>
      </c>
      <c r="BK117" s="215">
        <f>ROUND(I117*H117,2)</f>
        <v>0</v>
      </c>
      <c r="BL117" s="16" t="s">
        <v>141</v>
      </c>
      <c r="BM117" s="214" t="s">
        <v>613</v>
      </c>
    </row>
    <row r="118" s="2" customFormat="1">
      <c r="A118" s="37"/>
      <c r="B118" s="38"/>
      <c r="C118" s="39"/>
      <c r="D118" s="216" t="s">
        <v>143</v>
      </c>
      <c r="E118" s="39"/>
      <c r="F118" s="217" t="s">
        <v>612</v>
      </c>
      <c r="G118" s="39"/>
      <c r="H118" s="39"/>
      <c r="I118" s="218"/>
      <c r="J118" s="39"/>
      <c r="K118" s="39"/>
      <c r="L118" s="43"/>
      <c r="M118" s="219"/>
      <c r="N118" s="220"/>
      <c r="O118" s="83"/>
      <c r="P118" s="83"/>
      <c r="Q118" s="83"/>
      <c r="R118" s="83"/>
      <c r="S118" s="83"/>
      <c r="T118" s="84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143</v>
      </c>
      <c r="AU118" s="16" t="s">
        <v>83</v>
      </c>
    </row>
    <row r="119" s="12" customFormat="1" ht="25.92" customHeight="1">
      <c r="A119" s="12"/>
      <c r="B119" s="187"/>
      <c r="C119" s="188"/>
      <c r="D119" s="189" t="s">
        <v>74</v>
      </c>
      <c r="E119" s="190" t="s">
        <v>321</v>
      </c>
      <c r="F119" s="190" t="s">
        <v>491</v>
      </c>
      <c r="G119" s="188"/>
      <c r="H119" s="188"/>
      <c r="I119" s="191"/>
      <c r="J119" s="192">
        <f>BK119</f>
        <v>0</v>
      </c>
      <c r="K119" s="188"/>
      <c r="L119" s="193"/>
      <c r="M119" s="194"/>
      <c r="N119" s="195"/>
      <c r="O119" s="195"/>
      <c r="P119" s="196">
        <f>SUM(P120:P121)</f>
        <v>0</v>
      </c>
      <c r="Q119" s="195"/>
      <c r="R119" s="196">
        <f>SUM(R120:R121)</f>
        <v>5.9619</v>
      </c>
      <c r="S119" s="195"/>
      <c r="T119" s="197">
        <f>SUM(T120:T121)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98" t="s">
        <v>83</v>
      </c>
      <c r="AT119" s="199" t="s">
        <v>74</v>
      </c>
      <c r="AU119" s="199" t="s">
        <v>75</v>
      </c>
      <c r="AY119" s="198" t="s">
        <v>135</v>
      </c>
      <c r="BK119" s="200">
        <f>SUM(BK120:BK121)</f>
        <v>0</v>
      </c>
    </row>
    <row r="120" s="2" customFormat="1" ht="16.5" customHeight="1">
      <c r="A120" s="37"/>
      <c r="B120" s="38"/>
      <c r="C120" s="203" t="s">
        <v>188</v>
      </c>
      <c r="D120" s="203" t="s">
        <v>137</v>
      </c>
      <c r="E120" s="204" t="s">
        <v>492</v>
      </c>
      <c r="F120" s="205" t="s">
        <v>493</v>
      </c>
      <c r="G120" s="206" t="s">
        <v>175</v>
      </c>
      <c r="H120" s="207">
        <v>3.5</v>
      </c>
      <c r="I120" s="208"/>
      <c r="J120" s="209">
        <f>ROUND(I120*H120,2)</f>
        <v>0</v>
      </c>
      <c r="K120" s="205" t="s">
        <v>19</v>
      </c>
      <c r="L120" s="43"/>
      <c r="M120" s="210" t="s">
        <v>19</v>
      </c>
      <c r="N120" s="211" t="s">
        <v>46</v>
      </c>
      <c r="O120" s="83"/>
      <c r="P120" s="212">
        <f>O120*H120</f>
        <v>0</v>
      </c>
      <c r="Q120" s="212">
        <v>1.7034</v>
      </c>
      <c r="R120" s="212">
        <f>Q120*H120</f>
        <v>5.9619</v>
      </c>
      <c r="S120" s="212">
        <v>0</v>
      </c>
      <c r="T120" s="213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14" t="s">
        <v>141</v>
      </c>
      <c r="AT120" s="214" t="s">
        <v>137</v>
      </c>
      <c r="AU120" s="214" t="s">
        <v>83</v>
      </c>
      <c r="AY120" s="16" t="s">
        <v>135</v>
      </c>
      <c r="BE120" s="215">
        <f>IF(N120="základní",J120,0)</f>
        <v>0</v>
      </c>
      <c r="BF120" s="215">
        <f>IF(N120="snížená",J120,0)</f>
        <v>0</v>
      </c>
      <c r="BG120" s="215">
        <f>IF(N120="zákl. přenesená",J120,0)</f>
        <v>0</v>
      </c>
      <c r="BH120" s="215">
        <f>IF(N120="sníž. přenesená",J120,0)</f>
        <v>0</v>
      </c>
      <c r="BI120" s="215">
        <f>IF(N120="nulová",J120,0)</f>
        <v>0</v>
      </c>
      <c r="BJ120" s="16" t="s">
        <v>83</v>
      </c>
      <c r="BK120" s="215">
        <f>ROUND(I120*H120,2)</f>
        <v>0</v>
      </c>
      <c r="BL120" s="16" t="s">
        <v>141</v>
      </c>
      <c r="BM120" s="214" t="s">
        <v>614</v>
      </c>
    </row>
    <row r="121" s="2" customFormat="1">
      <c r="A121" s="37"/>
      <c r="B121" s="38"/>
      <c r="C121" s="39"/>
      <c r="D121" s="216" t="s">
        <v>143</v>
      </c>
      <c r="E121" s="39"/>
      <c r="F121" s="217" t="s">
        <v>493</v>
      </c>
      <c r="G121" s="39"/>
      <c r="H121" s="39"/>
      <c r="I121" s="218"/>
      <c r="J121" s="39"/>
      <c r="K121" s="39"/>
      <c r="L121" s="43"/>
      <c r="M121" s="219"/>
      <c r="N121" s="220"/>
      <c r="O121" s="83"/>
      <c r="P121" s="83"/>
      <c r="Q121" s="83"/>
      <c r="R121" s="83"/>
      <c r="S121" s="83"/>
      <c r="T121" s="84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143</v>
      </c>
      <c r="AU121" s="16" t="s">
        <v>83</v>
      </c>
    </row>
    <row r="122" s="12" customFormat="1" ht="25.92" customHeight="1">
      <c r="A122" s="12"/>
      <c r="B122" s="187"/>
      <c r="C122" s="188"/>
      <c r="D122" s="189" t="s">
        <v>74</v>
      </c>
      <c r="E122" s="190" t="s">
        <v>499</v>
      </c>
      <c r="F122" s="190" t="s">
        <v>500</v>
      </c>
      <c r="G122" s="188"/>
      <c r="H122" s="188"/>
      <c r="I122" s="191"/>
      <c r="J122" s="192">
        <f>BK122</f>
        <v>0</v>
      </c>
      <c r="K122" s="188"/>
      <c r="L122" s="193"/>
      <c r="M122" s="194"/>
      <c r="N122" s="195"/>
      <c r="O122" s="195"/>
      <c r="P122" s="196">
        <f>SUM(P123:P138)</f>
        <v>0</v>
      </c>
      <c r="Q122" s="195"/>
      <c r="R122" s="196">
        <f>SUM(R123:R138)</f>
        <v>1.53199</v>
      </c>
      <c r="S122" s="195"/>
      <c r="T122" s="197">
        <f>SUM(T123:T138)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98" t="s">
        <v>83</v>
      </c>
      <c r="AT122" s="199" t="s">
        <v>74</v>
      </c>
      <c r="AU122" s="199" t="s">
        <v>75</v>
      </c>
      <c r="AY122" s="198" t="s">
        <v>135</v>
      </c>
      <c r="BK122" s="200">
        <f>SUM(BK123:BK138)</f>
        <v>0</v>
      </c>
    </row>
    <row r="123" s="2" customFormat="1" ht="16.5" customHeight="1">
      <c r="A123" s="37"/>
      <c r="B123" s="38"/>
      <c r="C123" s="203" t="s">
        <v>206</v>
      </c>
      <c r="D123" s="203" t="s">
        <v>137</v>
      </c>
      <c r="E123" s="204" t="s">
        <v>501</v>
      </c>
      <c r="F123" s="205" t="s">
        <v>502</v>
      </c>
      <c r="G123" s="206" t="s">
        <v>140</v>
      </c>
      <c r="H123" s="207">
        <v>1</v>
      </c>
      <c r="I123" s="208"/>
      <c r="J123" s="209">
        <f>ROUND(I123*H123,2)</f>
        <v>0</v>
      </c>
      <c r="K123" s="205" t="s">
        <v>19</v>
      </c>
      <c r="L123" s="43"/>
      <c r="M123" s="210" t="s">
        <v>19</v>
      </c>
      <c r="N123" s="211" t="s">
        <v>46</v>
      </c>
      <c r="O123" s="83"/>
      <c r="P123" s="212">
        <f>O123*H123</f>
        <v>0</v>
      </c>
      <c r="Q123" s="212">
        <v>0.073349999999999999</v>
      </c>
      <c r="R123" s="212">
        <f>Q123*H123</f>
        <v>0.073349999999999999</v>
      </c>
      <c r="S123" s="212">
        <v>0</v>
      </c>
      <c r="T123" s="213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14" t="s">
        <v>141</v>
      </c>
      <c r="AT123" s="214" t="s">
        <v>137</v>
      </c>
      <c r="AU123" s="214" t="s">
        <v>83</v>
      </c>
      <c r="AY123" s="16" t="s">
        <v>135</v>
      </c>
      <c r="BE123" s="215">
        <f>IF(N123="základní",J123,0)</f>
        <v>0</v>
      </c>
      <c r="BF123" s="215">
        <f>IF(N123="snížená",J123,0)</f>
        <v>0</v>
      </c>
      <c r="BG123" s="215">
        <f>IF(N123="zákl. přenesená",J123,0)</f>
        <v>0</v>
      </c>
      <c r="BH123" s="215">
        <f>IF(N123="sníž. přenesená",J123,0)</f>
        <v>0</v>
      </c>
      <c r="BI123" s="215">
        <f>IF(N123="nulová",J123,0)</f>
        <v>0</v>
      </c>
      <c r="BJ123" s="16" t="s">
        <v>83</v>
      </c>
      <c r="BK123" s="215">
        <f>ROUND(I123*H123,2)</f>
        <v>0</v>
      </c>
      <c r="BL123" s="16" t="s">
        <v>141</v>
      </c>
      <c r="BM123" s="214" t="s">
        <v>615</v>
      </c>
    </row>
    <row r="124" s="2" customFormat="1">
      <c r="A124" s="37"/>
      <c r="B124" s="38"/>
      <c r="C124" s="39"/>
      <c r="D124" s="216" t="s">
        <v>143</v>
      </c>
      <c r="E124" s="39"/>
      <c r="F124" s="217" t="s">
        <v>502</v>
      </c>
      <c r="G124" s="39"/>
      <c r="H124" s="39"/>
      <c r="I124" s="218"/>
      <c r="J124" s="39"/>
      <c r="K124" s="39"/>
      <c r="L124" s="43"/>
      <c r="M124" s="219"/>
      <c r="N124" s="220"/>
      <c r="O124" s="83"/>
      <c r="P124" s="83"/>
      <c r="Q124" s="83"/>
      <c r="R124" s="83"/>
      <c r="S124" s="83"/>
      <c r="T124" s="84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143</v>
      </c>
      <c r="AU124" s="16" t="s">
        <v>83</v>
      </c>
    </row>
    <row r="125" s="2" customFormat="1" ht="21.75" customHeight="1">
      <c r="A125" s="37"/>
      <c r="B125" s="38"/>
      <c r="C125" s="203" t="s">
        <v>193</v>
      </c>
      <c r="D125" s="203" t="s">
        <v>137</v>
      </c>
      <c r="E125" s="204" t="s">
        <v>616</v>
      </c>
      <c r="F125" s="205" t="s">
        <v>617</v>
      </c>
      <c r="G125" s="206" t="s">
        <v>162</v>
      </c>
      <c r="H125" s="207">
        <v>5</v>
      </c>
      <c r="I125" s="208"/>
      <c r="J125" s="209">
        <f>ROUND(I125*H125,2)</f>
        <v>0</v>
      </c>
      <c r="K125" s="205" t="s">
        <v>19</v>
      </c>
      <c r="L125" s="43"/>
      <c r="M125" s="210" t="s">
        <v>19</v>
      </c>
      <c r="N125" s="211" t="s">
        <v>46</v>
      </c>
      <c r="O125" s="83"/>
      <c r="P125" s="212">
        <f>O125*H125</f>
        <v>0</v>
      </c>
      <c r="Q125" s="212">
        <v>0.024379999999999999</v>
      </c>
      <c r="R125" s="212">
        <f>Q125*H125</f>
        <v>0.12189999999999999</v>
      </c>
      <c r="S125" s="212">
        <v>0</v>
      </c>
      <c r="T125" s="21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14" t="s">
        <v>141</v>
      </c>
      <c r="AT125" s="214" t="s">
        <v>137</v>
      </c>
      <c r="AU125" s="214" t="s">
        <v>83</v>
      </c>
      <c r="AY125" s="16" t="s">
        <v>135</v>
      </c>
      <c r="BE125" s="215">
        <f>IF(N125="základní",J125,0)</f>
        <v>0</v>
      </c>
      <c r="BF125" s="215">
        <f>IF(N125="snížená",J125,0)</f>
        <v>0</v>
      </c>
      <c r="BG125" s="215">
        <f>IF(N125="zákl. přenesená",J125,0)</f>
        <v>0</v>
      </c>
      <c r="BH125" s="215">
        <f>IF(N125="sníž. přenesená",J125,0)</f>
        <v>0</v>
      </c>
      <c r="BI125" s="215">
        <f>IF(N125="nulová",J125,0)</f>
        <v>0</v>
      </c>
      <c r="BJ125" s="16" t="s">
        <v>83</v>
      </c>
      <c r="BK125" s="215">
        <f>ROUND(I125*H125,2)</f>
        <v>0</v>
      </c>
      <c r="BL125" s="16" t="s">
        <v>141</v>
      </c>
      <c r="BM125" s="214" t="s">
        <v>618</v>
      </c>
    </row>
    <row r="126" s="2" customFormat="1">
      <c r="A126" s="37"/>
      <c r="B126" s="38"/>
      <c r="C126" s="39"/>
      <c r="D126" s="216" t="s">
        <v>143</v>
      </c>
      <c r="E126" s="39"/>
      <c r="F126" s="217" t="s">
        <v>617</v>
      </c>
      <c r="G126" s="39"/>
      <c r="H126" s="39"/>
      <c r="I126" s="218"/>
      <c r="J126" s="39"/>
      <c r="K126" s="39"/>
      <c r="L126" s="43"/>
      <c r="M126" s="219"/>
      <c r="N126" s="220"/>
      <c r="O126" s="83"/>
      <c r="P126" s="83"/>
      <c r="Q126" s="83"/>
      <c r="R126" s="83"/>
      <c r="S126" s="83"/>
      <c r="T126" s="84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143</v>
      </c>
      <c r="AU126" s="16" t="s">
        <v>83</v>
      </c>
    </row>
    <row r="127" s="2" customFormat="1" ht="21.75" customHeight="1">
      <c r="A127" s="37"/>
      <c r="B127" s="38"/>
      <c r="C127" s="203" t="s">
        <v>197</v>
      </c>
      <c r="D127" s="203" t="s">
        <v>137</v>
      </c>
      <c r="E127" s="204" t="s">
        <v>619</v>
      </c>
      <c r="F127" s="205" t="s">
        <v>620</v>
      </c>
      <c r="G127" s="206" t="s">
        <v>162</v>
      </c>
      <c r="H127" s="207">
        <v>18</v>
      </c>
      <c r="I127" s="208"/>
      <c r="J127" s="209">
        <f>ROUND(I127*H127,2)</f>
        <v>0</v>
      </c>
      <c r="K127" s="205" t="s">
        <v>19</v>
      </c>
      <c r="L127" s="43"/>
      <c r="M127" s="210" t="s">
        <v>19</v>
      </c>
      <c r="N127" s="211" t="s">
        <v>46</v>
      </c>
      <c r="O127" s="83"/>
      <c r="P127" s="212">
        <f>O127*H127</f>
        <v>0</v>
      </c>
      <c r="Q127" s="212">
        <v>0.053830000000000003</v>
      </c>
      <c r="R127" s="212">
        <f>Q127*H127</f>
        <v>0.96894000000000002</v>
      </c>
      <c r="S127" s="212">
        <v>0</v>
      </c>
      <c r="T127" s="21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14" t="s">
        <v>141</v>
      </c>
      <c r="AT127" s="214" t="s">
        <v>137</v>
      </c>
      <c r="AU127" s="214" t="s">
        <v>83</v>
      </c>
      <c r="AY127" s="16" t="s">
        <v>135</v>
      </c>
      <c r="BE127" s="215">
        <f>IF(N127="základní",J127,0)</f>
        <v>0</v>
      </c>
      <c r="BF127" s="215">
        <f>IF(N127="snížená",J127,0)</f>
        <v>0</v>
      </c>
      <c r="BG127" s="215">
        <f>IF(N127="zákl. přenesená",J127,0)</f>
        <v>0</v>
      </c>
      <c r="BH127" s="215">
        <f>IF(N127="sníž. přenesená",J127,0)</f>
        <v>0</v>
      </c>
      <c r="BI127" s="215">
        <f>IF(N127="nulová",J127,0)</f>
        <v>0</v>
      </c>
      <c r="BJ127" s="16" t="s">
        <v>83</v>
      </c>
      <c r="BK127" s="215">
        <f>ROUND(I127*H127,2)</f>
        <v>0</v>
      </c>
      <c r="BL127" s="16" t="s">
        <v>141</v>
      </c>
      <c r="BM127" s="214" t="s">
        <v>621</v>
      </c>
    </row>
    <row r="128" s="2" customFormat="1">
      <c r="A128" s="37"/>
      <c r="B128" s="38"/>
      <c r="C128" s="39"/>
      <c r="D128" s="216" t="s">
        <v>143</v>
      </c>
      <c r="E128" s="39"/>
      <c r="F128" s="217" t="s">
        <v>620</v>
      </c>
      <c r="G128" s="39"/>
      <c r="H128" s="39"/>
      <c r="I128" s="218"/>
      <c r="J128" s="39"/>
      <c r="K128" s="39"/>
      <c r="L128" s="43"/>
      <c r="M128" s="219"/>
      <c r="N128" s="220"/>
      <c r="O128" s="83"/>
      <c r="P128" s="83"/>
      <c r="Q128" s="83"/>
      <c r="R128" s="83"/>
      <c r="S128" s="83"/>
      <c r="T128" s="84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143</v>
      </c>
      <c r="AU128" s="16" t="s">
        <v>83</v>
      </c>
    </row>
    <row r="129" s="2" customFormat="1" ht="16.5" customHeight="1">
      <c r="A129" s="37"/>
      <c r="B129" s="38"/>
      <c r="C129" s="203" t="s">
        <v>211</v>
      </c>
      <c r="D129" s="203" t="s">
        <v>137</v>
      </c>
      <c r="E129" s="204" t="s">
        <v>622</v>
      </c>
      <c r="F129" s="205" t="s">
        <v>623</v>
      </c>
      <c r="G129" s="206" t="s">
        <v>140</v>
      </c>
      <c r="H129" s="207">
        <v>1</v>
      </c>
      <c r="I129" s="208"/>
      <c r="J129" s="209">
        <f>ROUND(I129*H129,2)</f>
        <v>0</v>
      </c>
      <c r="K129" s="205" t="s">
        <v>19</v>
      </c>
      <c r="L129" s="43"/>
      <c r="M129" s="210" t="s">
        <v>19</v>
      </c>
      <c r="N129" s="211" t="s">
        <v>46</v>
      </c>
      <c r="O129" s="83"/>
      <c r="P129" s="212">
        <f>O129*H129</f>
        <v>0</v>
      </c>
      <c r="Q129" s="212">
        <v>2.0000000000000002E-05</v>
      </c>
      <c r="R129" s="212">
        <f>Q129*H129</f>
        <v>2.0000000000000002E-05</v>
      </c>
      <c r="S129" s="212">
        <v>0</v>
      </c>
      <c r="T129" s="21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14" t="s">
        <v>141</v>
      </c>
      <c r="AT129" s="214" t="s">
        <v>137</v>
      </c>
      <c r="AU129" s="214" t="s">
        <v>83</v>
      </c>
      <c r="AY129" s="16" t="s">
        <v>135</v>
      </c>
      <c r="BE129" s="215">
        <f>IF(N129="základní",J129,0)</f>
        <v>0</v>
      </c>
      <c r="BF129" s="215">
        <f>IF(N129="snížená",J129,0)</f>
        <v>0</v>
      </c>
      <c r="BG129" s="215">
        <f>IF(N129="zákl. přenesená",J129,0)</f>
        <v>0</v>
      </c>
      <c r="BH129" s="215">
        <f>IF(N129="sníž. přenesená",J129,0)</f>
        <v>0</v>
      </c>
      <c r="BI129" s="215">
        <f>IF(N129="nulová",J129,0)</f>
        <v>0</v>
      </c>
      <c r="BJ129" s="16" t="s">
        <v>83</v>
      </c>
      <c r="BK129" s="215">
        <f>ROUND(I129*H129,2)</f>
        <v>0</v>
      </c>
      <c r="BL129" s="16" t="s">
        <v>141</v>
      </c>
      <c r="BM129" s="214" t="s">
        <v>624</v>
      </c>
    </row>
    <row r="130" s="2" customFormat="1">
      <c r="A130" s="37"/>
      <c r="B130" s="38"/>
      <c r="C130" s="39"/>
      <c r="D130" s="216" t="s">
        <v>143</v>
      </c>
      <c r="E130" s="39"/>
      <c r="F130" s="217" t="s">
        <v>623</v>
      </c>
      <c r="G130" s="39"/>
      <c r="H130" s="39"/>
      <c r="I130" s="218"/>
      <c r="J130" s="39"/>
      <c r="K130" s="39"/>
      <c r="L130" s="43"/>
      <c r="M130" s="219"/>
      <c r="N130" s="220"/>
      <c r="O130" s="83"/>
      <c r="P130" s="83"/>
      <c r="Q130" s="83"/>
      <c r="R130" s="83"/>
      <c r="S130" s="83"/>
      <c r="T130" s="84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143</v>
      </c>
      <c r="AU130" s="16" t="s">
        <v>83</v>
      </c>
    </row>
    <row r="131" s="2" customFormat="1" ht="16.5" customHeight="1">
      <c r="A131" s="37"/>
      <c r="B131" s="38"/>
      <c r="C131" s="203" t="s">
        <v>215</v>
      </c>
      <c r="D131" s="203" t="s">
        <v>137</v>
      </c>
      <c r="E131" s="204" t="s">
        <v>625</v>
      </c>
      <c r="F131" s="205" t="s">
        <v>626</v>
      </c>
      <c r="G131" s="206" t="s">
        <v>140</v>
      </c>
      <c r="H131" s="207">
        <v>1</v>
      </c>
      <c r="I131" s="208"/>
      <c r="J131" s="209">
        <f>ROUND(I131*H131,2)</f>
        <v>0</v>
      </c>
      <c r="K131" s="205" t="s">
        <v>19</v>
      </c>
      <c r="L131" s="43"/>
      <c r="M131" s="210" t="s">
        <v>19</v>
      </c>
      <c r="N131" s="211" t="s">
        <v>46</v>
      </c>
      <c r="O131" s="83"/>
      <c r="P131" s="212">
        <f>O131*H131</f>
        <v>0</v>
      </c>
      <c r="Q131" s="212">
        <v>0.01017</v>
      </c>
      <c r="R131" s="212">
        <f>Q131*H131</f>
        <v>0.01017</v>
      </c>
      <c r="S131" s="212">
        <v>0</v>
      </c>
      <c r="T131" s="21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14" t="s">
        <v>141</v>
      </c>
      <c r="AT131" s="214" t="s">
        <v>137</v>
      </c>
      <c r="AU131" s="214" t="s">
        <v>83</v>
      </c>
      <c r="AY131" s="16" t="s">
        <v>135</v>
      </c>
      <c r="BE131" s="215">
        <f>IF(N131="základní",J131,0)</f>
        <v>0</v>
      </c>
      <c r="BF131" s="215">
        <f>IF(N131="snížená",J131,0)</f>
        <v>0</v>
      </c>
      <c r="BG131" s="215">
        <f>IF(N131="zákl. přenesená",J131,0)</f>
        <v>0</v>
      </c>
      <c r="BH131" s="215">
        <f>IF(N131="sníž. přenesená",J131,0)</f>
        <v>0</v>
      </c>
      <c r="BI131" s="215">
        <f>IF(N131="nulová",J131,0)</f>
        <v>0</v>
      </c>
      <c r="BJ131" s="16" t="s">
        <v>83</v>
      </c>
      <c r="BK131" s="215">
        <f>ROUND(I131*H131,2)</f>
        <v>0</v>
      </c>
      <c r="BL131" s="16" t="s">
        <v>141</v>
      </c>
      <c r="BM131" s="214" t="s">
        <v>627</v>
      </c>
    </row>
    <row r="132" s="2" customFormat="1">
      <c r="A132" s="37"/>
      <c r="B132" s="38"/>
      <c r="C132" s="39"/>
      <c r="D132" s="216" t="s">
        <v>143</v>
      </c>
      <c r="E132" s="39"/>
      <c r="F132" s="217" t="s">
        <v>626</v>
      </c>
      <c r="G132" s="39"/>
      <c r="H132" s="39"/>
      <c r="I132" s="218"/>
      <c r="J132" s="39"/>
      <c r="K132" s="39"/>
      <c r="L132" s="43"/>
      <c r="M132" s="219"/>
      <c r="N132" s="220"/>
      <c r="O132" s="83"/>
      <c r="P132" s="83"/>
      <c r="Q132" s="83"/>
      <c r="R132" s="83"/>
      <c r="S132" s="83"/>
      <c r="T132" s="84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143</v>
      </c>
      <c r="AU132" s="16" t="s">
        <v>83</v>
      </c>
    </row>
    <row r="133" s="2" customFormat="1" ht="16.5" customHeight="1">
      <c r="A133" s="37"/>
      <c r="B133" s="38"/>
      <c r="C133" s="203" t="s">
        <v>219</v>
      </c>
      <c r="D133" s="203" t="s">
        <v>137</v>
      </c>
      <c r="E133" s="204" t="s">
        <v>628</v>
      </c>
      <c r="F133" s="205" t="s">
        <v>629</v>
      </c>
      <c r="G133" s="206" t="s">
        <v>140</v>
      </c>
      <c r="H133" s="207">
        <v>1</v>
      </c>
      <c r="I133" s="208"/>
      <c r="J133" s="209">
        <f>ROUND(I133*H133,2)</f>
        <v>0</v>
      </c>
      <c r="K133" s="205" t="s">
        <v>19</v>
      </c>
      <c r="L133" s="43"/>
      <c r="M133" s="210" t="s">
        <v>19</v>
      </c>
      <c r="N133" s="211" t="s">
        <v>46</v>
      </c>
      <c r="O133" s="83"/>
      <c r="P133" s="212">
        <f>O133*H133</f>
        <v>0</v>
      </c>
      <c r="Q133" s="212">
        <v>6.0000000000000002E-05</v>
      </c>
      <c r="R133" s="212">
        <f>Q133*H133</f>
        <v>6.0000000000000002E-05</v>
      </c>
      <c r="S133" s="212">
        <v>0</v>
      </c>
      <c r="T133" s="21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14" t="s">
        <v>141</v>
      </c>
      <c r="AT133" s="214" t="s">
        <v>137</v>
      </c>
      <c r="AU133" s="214" t="s">
        <v>83</v>
      </c>
      <c r="AY133" s="16" t="s">
        <v>135</v>
      </c>
      <c r="BE133" s="215">
        <f>IF(N133="základní",J133,0)</f>
        <v>0</v>
      </c>
      <c r="BF133" s="215">
        <f>IF(N133="snížená",J133,0)</f>
        <v>0</v>
      </c>
      <c r="BG133" s="215">
        <f>IF(N133="zákl. přenesená",J133,0)</f>
        <v>0</v>
      </c>
      <c r="BH133" s="215">
        <f>IF(N133="sníž. přenesená",J133,0)</f>
        <v>0</v>
      </c>
      <c r="BI133" s="215">
        <f>IF(N133="nulová",J133,0)</f>
        <v>0</v>
      </c>
      <c r="BJ133" s="16" t="s">
        <v>83</v>
      </c>
      <c r="BK133" s="215">
        <f>ROUND(I133*H133,2)</f>
        <v>0</v>
      </c>
      <c r="BL133" s="16" t="s">
        <v>141</v>
      </c>
      <c r="BM133" s="214" t="s">
        <v>630</v>
      </c>
    </row>
    <row r="134" s="2" customFormat="1">
      <c r="A134" s="37"/>
      <c r="B134" s="38"/>
      <c r="C134" s="39"/>
      <c r="D134" s="216" t="s">
        <v>143</v>
      </c>
      <c r="E134" s="39"/>
      <c r="F134" s="217" t="s">
        <v>629</v>
      </c>
      <c r="G134" s="39"/>
      <c r="H134" s="39"/>
      <c r="I134" s="218"/>
      <c r="J134" s="39"/>
      <c r="K134" s="39"/>
      <c r="L134" s="43"/>
      <c r="M134" s="219"/>
      <c r="N134" s="220"/>
      <c r="O134" s="83"/>
      <c r="P134" s="83"/>
      <c r="Q134" s="83"/>
      <c r="R134" s="83"/>
      <c r="S134" s="83"/>
      <c r="T134" s="84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143</v>
      </c>
      <c r="AU134" s="16" t="s">
        <v>83</v>
      </c>
    </row>
    <row r="135" s="2" customFormat="1" ht="16.5" customHeight="1">
      <c r="A135" s="37"/>
      <c r="B135" s="38"/>
      <c r="C135" s="203" t="s">
        <v>7</v>
      </c>
      <c r="D135" s="203" t="s">
        <v>137</v>
      </c>
      <c r="E135" s="204" t="s">
        <v>631</v>
      </c>
      <c r="F135" s="205" t="s">
        <v>632</v>
      </c>
      <c r="G135" s="206" t="s">
        <v>140</v>
      </c>
      <c r="H135" s="207">
        <v>1</v>
      </c>
      <c r="I135" s="208"/>
      <c r="J135" s="209">
        <f>ROUND(I135*H135,2)</f>
        <v>0</v>
      </c>
      <c r="K135" s="205" t="s">
        <v>19</v>
      </c>
      <c r="L135" s="43"/>
      <c r="M135" s="210" t="s">
        <v>19</v>
      </c>
      <c r="N135" s="211" t="s">
        <v>46</v>
      </c>
      <c r="O135" s="83"/>
      <c r="P135" s="212">
        <f>O135*H135</f>
        <v>0</v>
      </c>
      <c r="Q135" s="212">
        <v>3.0000000000000001E-05</v>
      </c>
      <c r="R135" s="212">
        <f>Q135*H135</f>
        <v>3.0000000000000001E-05</v>
      </c>
      <c r="S135" s="212">
        <v>0</v>
      </c>
      <c r="T135" s="21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14" t="s">
        <v>141</v>
      </c>
      <c r="AT135" s="214" t="s">
        <v>137</v>
      </c>
      <c r="AU135" s="214" t="s">
        <v>83</v>
      </c>
      <c r="AY135" s="16" t="s">
        <v>135</v>
      </c>
      <c r="BE135" s="215">
        <f>IF(N135="základní",J135,0)</f>
        <v>0</v>
      </c>
      <c r="BF135" s="215">
        <f>IF(N135="snížená",J135,0)</f>
        <v>0</v>
      </c>
      <c r="BG135" s="215">
        <f>IF(N135="zákl. přenesená",J135,0)</f>
        <v>0</v>
      </c>
      <c r="BH135" s="215">
        <f>IF(N135="sníž. přenesená",J135,0)</f>
        <v>0</v>
      </c>
      <c r="BI135" s="215">
        <f>IF(N135="nulová",J135,0)</f>
        <v>0</v>
      </c>
      <c r="BJ135" s="16" t="s">
        <v>83</v>
      </c>
      <c r="BK135" s="215">
        <f>ROUND(I135*H135,2)</f>
        <v>0</v>
      </c>
      <c r="BL135" s="16" t="s">
        <v>141</v>
      </c>
      <c r="BM135" s="214" t="s">
        <v>633</v>
      </c>
    </row>
    <row r="136" s="2" customFormat="1">
      <c r="A136" s="37"/>
      <c r="B136" s="38"/>
      <c r="C136" s="39"/>
      <c r="D136" s="216" t="s">
        <v>143</v>
      </c>
      <c r="E136" s="39"/>
      <c r="F136" s="217" t="s">
        <v>632</v>
      </c>
      <c r="G136" s="39"/>
      <c r="H136" s="39"/>
      <c r="I136" s="218"/>
      <c r="J136" s="39"/>
      <c r="K136" s="39"/>
      <c r="L136" s="43"/>
      <c r="M136" s="219"/>
      <c r="N136" s="220"/>
      <c r="O136" s="83"/>
      <c r="P136" s="83"/>
      <c r="Q136" s="83"/>
      <c r="R136" s="83"/>
      <c r="S136" s="83"/>
      <c r="T136" s="84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143</v>
      </c>
      <c r="AU136" s="16" t="s">
        <v>83</v>
      </c>
    </row>
    <row r="137" s="2" customFormat="1" ht="16.5" customHeight="1">
      <c r="A137" s="37"/>
      <c r="B137" s="38"/>
      <c r="C137" s="203" t="s">
        <v>202</v>
      </c>
      <c r="D137" s="203" t="s">
        <v>137</v>
      </c>
      <c r="E137" s="204" t="s">
        <v>634</v>
      </c>
      <c r="F137" s="205" t="s">
        <v>635</v>
      </c>
      <c r="G137" s="206" t="s">
        <v>140</v>
      </c>
      <c r="H137" s="207">
        <v>1</v>
      </c>
      <c r="I137" s="208"/>
      <c r="J137" s="209">
        <f>ROUND(I137*H137,2)</f>
        <v>0</v>
      </c>
      <c r="K137" s="205" t="s">
        <v>19</v>
      </c>
      <c r="L137" s="43"/>
      <c r="M137" s="210" t="s">
        <v>19</v>
      </c>
      <c r="N137" s="211" t="s">
        <v>46</v>
      </c>
      <c r="O137" s="83"/>
      <c r="P137" s="212">
        <f>O137*H137</f>
        <v>0</v>
      </c>
      <c r="Q137" s="212">
        <v>0.35752</v>
      </c>
      <c r="R137" s="212">
        <f>Q137*H137</f>
        <v>0.35752</v>
      </c>
      <c r="S137" s="212">
        <v>0</v>
      </c>
      <c r="T137" s="21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14" t="s">
        <v>141</v>
      </c>
      <c r="AT137" s="214" t="s">
        <v>137</v>
      </c>
      <c r="AU137" s="214" t="s">
        <v>83</v>
      </c>
      <c r="AY137" s="16" t="s">
        <v>135</v>
      </c>
      <c r="BE137" s="215">
        <f>IF(N137="základní",J137,0)</f>
        <v>0</v>
      </c>
      <c r="BF137" s="215">
        <f>IF(N137="snížená",J137,0)</f>
        <v>0</v>
      </c>
      <c r="BG137" s="215">
        <f>IF(N137="zákl. přenesená",J137,0)</f>
        <v>0</v>
      </c>
      <c r="BH137" s="215">
        <f>IF(N137="sníž. přenesená",J137,0)</f>
        <v>0</v>
      </c>
      <c r="BI137" s="215">
        <f>IF(N137="nulová",J137,0)</f>
        <v>0</v>
      </c>
      <c r="BJ137" s="16" t="s">
        <v>83</v>
      </c>
      <c r="BK137" s="215">
        <f>ROUND(I137*H137,2)</f>
        <v>0</v>
      </c>
      <c r="BL137" s="16" t="s">
        <v>141</v>
      </c>
      <c r="BM137" s="214" t="s">
        <v>636</v>
      </c>
    </row>
    <row r="138" s="2" customFormat="1">
      <c r="A138" s="37"/>
      <c r="B138" s="38"/>
      <c r="C138" s="39"/>
      <c r="D138" s="216" t="s">
        <v>143</v>
      </c>
      <c r="E138" s="39"/>
      <c r="F138" s="217" t="s">
        <v>635</v>
      </c>
      <c r="G138" s="39"/>
      <c r="H138" s="39"/>
      <c r="I138" s="218"/>
      <c r="J138" s="39"/>
      <c r="K138" s="39"/>
      <c r="L138" s="43"/>
      <c r="M138" s="219"/>
      <c r="N138" s="220"/>
      <c r="O138" s="83"/>
      <c r="P138" s="83"/>
      <c r="Q138" s="83"/>
      <c r="R138" s="83"/>
      <c r="S138" s="83"/>
      <c r="T138" s="84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143</v>
      </c>
      <c r="AU138" s="16" t="s">
        <v>83</v>
      </c>
    </row>
    <row r="139" s="12" customFormat="1" ht="25.92" customHeight="1">
      <c r="A139" s="12"/>
      <c r="B139" s="187"/>
      <c r="C139" s="188"/>
      <c r="D139" s="189" t="s">
        <v>74</v>
      </c>
      <c r="E139" s="190" t="s">
        <v>515</v>
      </c>
      <c r="F139" s="190" t="s">
        <v>516</v>
      </c>
      <c r="G139" s="188"/>
      <c r="H139" s="188"/>
      <c r="I139" s="191"/>
      <c r="J139" s="192">
        <f>BK139</f>
        <v>0</v>
      </c>
      <c r="K139" s="188"/>
      <c r="L139" s="193"/>
      <c r="M139" s="194"/>
      <c r="N139" s="195"/>
      <c r="O139" s="195"/>
      <c r="P139" s="196">
        <f>SUM(P140:P151)</f>
        <v>0</v>
      </c>
      <c r="Q139" s="195"/>
      <c r="R139" s="196">
        <f>SUM(R140:R151)</f>
        <v>2.3743000000000003</v>
      </c>
      <c r="S139" s="195"/>
      <c r="T139" s="197">
        <f>SUM(T140:T151)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98" t="s">
        <v>83</v>
      </c>
      <c r="AT139" s="199" t="s">
        <v>74</v>
      </c>
      <c r="AU139" s="199" t="s">
        <v>75</v>
      </c>
      <c r="AY139" s="198" t="s">
        <v>135</v>
      </c>
      <c r="BK139" s="200">
        <f>SUM(BK140:BK151)</f>
        <v>0</v>
      </c>
    </row>
    <row r="140" s="2" customFormat="1" ht="16.5" customHeight="1">
      <c r="A140" s="37"/>
      <c r="B140" s="38"/>
      <c r="C140" s="203" t="s">
        <v>235</v>
      </c>
      <c r="D140" s="203" t="s">
        <v>137</v>
      </c>
      <c r="E140" s="204" t="s">
        <v>517</v>
      </c>
      <c r="F140" s="205" t="s">
        <v>518</v>
      </c>
      <c r="G140" s="206" t="s">
        <v>162</v>
      </c>
      <c r="H140" s="207">
        <v>5</v>
      </c>
      <c r="I140" s="208"/>
      <c r="J140" s="209">
        <f>ROUND(I140*H140,2)</f>
        <v>0</v>
      </c>
      <c r="K140" s="205" t="s">
        <v>19</v>
      </c>
      <c r="L140" s="43"/>
      <c r="M140" s="210" t="s">
        <v>19</v>
      </c>
      <c r="N140" s="211" t="s">
        <v>46</v>
      </c>
      <c r="O140" s="83"/>
      <c r="P140" s="212">
        <f>O140*H140</f>
        <v>0</v>
      </c>
      <c r="Q140" s="212">
        <v>0</v>
      </c>
      <c r="R140" s="212">
        <f>Q140*H140</f>
        <v>0</v>
      </c>
      <c r="S140" s="212">
        <v>0</v>
      </c>
      <c r="T140" s="21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14" t="s">
        <v>141</v>
      </c>
      <c r="AT140" s="214" t="s">
        <v>137</v>
      </c>
      <c r="AU140" s="214" t="s">
        <v>83</v>
      </c>
      <c r="AY140" s="16" t="s">
        <v>135</v>
      </c>
      <c r="BE140" s="215">
        <f>IF(N140="základní",J140,0)</f>
        <v>0</v>
      </c>
      <c r="BF140" s="215">
        <f>IF(N140="snížená",J140,0)</f>
        <v>0</v>
      </c>
      <c r="BG140" s="215">
        <f>IF(N140="zákl. přenesená",J140,0)</f>
        <v>0</v>
      </c>
      <c r="BH140" s="215">
        <f>IF(N140="sníž. přenesená",J140,0)</f>
        <v>0</v>
      </c>
      <c r="BI140" s="215">
        <f>IF(N140="nulová",J140,0)</f>
        <v>0</v>
      </c>
      <c r="BJ140" s="16" t="s">
        <v>83</v>
      </c>
      <c r="BK140" s="215">
        <f>ROUND(I140*H140,2)</f>
        <v>0</v>
      </c>
      <c r="BL140" s="16" t="s">
        <v>141</v>
      </c>
      <c r="BM140" s="214" t="s">
        <v>637</v>
      </c>
    </row>
    <row r="141" s="2" customFormat="1">
      <c r="A141" s="37"/>
      <c r="B141" s="38"/>
      <c r="C141" s="39"/>
      <c r="D141" s="216" t="s">
        <v>143</v>
      </c>
      <c r="E141" s="39"/>
      <c r="F141" s="217" t="s">
        <v>518</v>
      </c>
      <c r="G141" s="39"/>
      <c r="H141" s="39"/>
      <c r="I141" s="218"/>
      <c r="J141" s="39"/>
      <c r="K141" s="39"/>
      <c r="L141" s="43"/>
      <c r="M141" s="219"/>
      <c r="N141" s="220"/>
      <c r="O141" s="83"/>
      <c r="P141" s="83"/>
      <c r="Q141" s="83"/>
      <c r="R141" s="83"/>
      <c r="S141" s="83"/>
      <c r="T141" s="84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143</v>
      </c>
      <c r="AU141" s="16" t="s">
        <v>83</v>
      </c>
    </row>
    <row r="142" s="2" customFormat="1" ht="16.5" customHeight="1">
      <c r="A142" s="37"/>
      <c r="B142" s="38"/>
      <c r="C142" s="203" t="s">
        <v>240</v>
      </c>
      <c r="D142" s="203" t="s">
        <v>137</v>
      </c>
      <c r="E142" s="204" t="s">
        <v>520</v>
      </c>
      <c r="F142" s="205" t="s">
        <v>521</v>
      </c>
      <c r="G142" s="206" t="s">
        <v>522</v>
      </c>
      <c r="H142" s="207">
        <v>1</v>
      </c>
      <c r="I142" s="208"/>
      <c r="J142" s="209">
        <f>ROUND(I142*H142,2)</f>
        <v>0</v>
      </c>
      <c r="K142" s="205" t="s">
        <v>19</v>
      </c>
      <c r="L142" s="43"/>
      <c r="M142" s="210" t="s">
        <v>19</v>
      </c>
      <c r="N142" s="211" t="s">
        <v>46</v>
      </c>
      <c r="O142" s="83"/>
      <c r="P142" s="212">
        <f>O142*H142</f>
        <v>0</v>
      </c>
      <c r="Q142" s="212">
        <v>0.00012999999999999999</v>
      </c>
      <c r="R142" s="212">
        <f>Q142*H142</f>
        <v>0.00012999999999999999</v>
      </c>
      <c r="S142" s="212">
        <v>0</v>
      </c>
      <c r="T142" s="21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14" t="s">
        <v>141</v>
      </c>
      <c r="AT142" s="214" t="s">
        <v>137</v>
      </c>
      <c r="AU142" s="214" t="s">
        <v>83</v>
      </c>
      <c r="AY142" s="16" t="s">
        <v>135</v>
      </c>
      <c r="BE142" s="215">
        <f>IF(N142="základní",J142,0)</f>
        <v>0</v>
      </c>
      <c r="BF142" s="215">
        <f>IF(N142="snížená",J142,0)</f>
        <v>0</v>
      </c>
      <c r="BG142" s="215">
        <f>IF(N142="zákl. přenesená",J142,0)</f>
        <v>0</v>
      </c>
      <c r="BH142" s="215">
        <f>IF(N142="sníž. přenesená",J142,0)</f>
        <v>0</v>
      </c>
      <c r="BI142" s="215">
        <f>IF(N142="nulová",J142,0)</f>
        <v>0</v>
      </c>
      <c r="BJ142" s="16" t="s">
        <v>83</v>
      </c>
      <c r="BK142" s="215">
        <f>ROUND(I142*H142,2)</f>
        <v>0</v>
      </c>
      <c r="BL142" s="16" t="s">
        <v>141</v>
      </c>
      <c r="BM142" s="214" t="s">
        <v>638</v>
      </c>
    </row>
    <row r="143" s="2" customFormat="1">
      <c r="A143" s="37"/>
      <c r="B143" s="38"/>
      <c r="C143" s="39"/>
      <c r="D143" s="216" t="s">
        <v>143</v>
      </c>
      <c r="E143" s="39"/>
      <c r="F143" s="217" t="s">
        <v>521</v>
      </c>
      <c r="G143" s="39"/>
      <c r="H143" s="39"/>
      <c r="I143" s="218"/>
      <c r="J143" s="39"/>
      <c r="K143" s="39"/>
      <c r="L143" s="43"/>
      <c r="M143" s="219"/>
      <c r="N143" s="220"/>
      <c r="O143" s="83"/>
      <c r="P143" s="83"/>
      <c r="Q143" s="83"/>
      <c r="R143" s="83"/>
      <c r="S143" s="83"/>
      <c r="T143" s="84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143</v>
      </c>
      <c r="AU143" s="16" t="s">
        <v>83</v>
      </c>
    </row>
    <row r="144" s="2" customFormat="1" ht="16.5" customHeight="1">
      <c r="A144" s="37"/>
      <c r="B144" s="38"/>
      <c r="C144" s="203" t="s">
        <v>244</v>
      </c>
      <c r="D144" s="203" t="s">
        <v>137</v>
      </c>
      <c r="E144" s="204" t="s">
        <v>524</v>
      </c>
      <c r="F144" s="205" t="s">
        <v>525</v>
      </c>
      <c r="G144" s="206" t="s">
        <v>162</v>
      </c>
      <c r="H144" s="207">
        <v>18</v>
      </c>
      <c r="I144" s="208"/>
      <c r="J144" s="209">
        <f>ROUND(I144*H144,2)</f>
        <v>0</v>
      </c>
      <c r="K144" s="205" t="s">
        <v>19</v>
      </c>
      <c r="L144" s="43"/>
      <c r="M144" s="210" t="s">
        <v>19</v>
      </c>
      <c r="N144" s="211" t="s">
        <v>46</v>
      </c>
      <c r="O144" s="83"/>
      <c r="P144" s="212">
        <f>O144*H144</f>
        <v>0</v>
      </c>
      <c r="Q144" s="212">
        <v>0</v>
      </c>
      <c r="R144" s="212">
        <f>Q144*H144</f>
        <v>0</v>
      </c>
      <c r="S144" s="212">
        <v>0</v>
      </c>
      <c r="T144" s="21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14" t="s">
        <v>141</v>
      </c>
      <c r="AT144" s="214" t="s">
        <v>137</v>
      </c>
      <c r="AU144" s="214" t="s">
        <v>83</v>
      </c>
      <c r="AY144" s="16" t="s">
        <v>135</v>
      </c>
      <c r="BE144" s="215">
        <f>IF(N144="základní",J144,0)</f>
        <v>0</v>
      </c>
      <c r="BF144" s="215">
        <f>IF(N144="snížená",J144,0)</f>
        <v>0</v>
      </c>
      <c r="BG144" s="215">
        <f>IF(N144="zákl. přenesená",J144,0)</f>
        <v>0</v>
      </c>
      <c r="BH144" s="215">
        <f>IF(N144="sníž. přenesená",J144,0)</f>
        <v>0</v>
      </c>
      <c r="BI144" s="215">
        <f>IF(N144="nulová",J144,0)</f>
        <v>0</v>
      </c>
      <c r="BJ144" s="16" t="s">
        <v>83</v>
      </c>
      <c r="BK144" s="215">
        <f>ROUND(I144*H144,2)</f>
        <v>0</v>
      </c>
      <c r="BL144" s="16" t="s">
        <v>141</v>
      </c>
      <c r="BM144" s="214" t="s">
        <v>639</v>
      </c>
    </row>
    <row r="145" s="2" customFormat="1">
      <c r="A145" s="37"/>
      <c r="B145" s="38"/>
      <c r="C145" s="39"/>
      <c r="D145" s="216" t="s">
        <v>143</v>
      </c>
      <c r="E145" s="39"/>
      <c r="F145" s="217" t="s">
        <v>525</v>
      </c>
      <c r="G145" s="39"/>
      <c r="H145" s="39"/>
      <c r="I145" s="218"/>
      <c r="J145" s="39"/>
      <c r="K145" s="39"/>
      <c r="L145" s="43"/>
      <c r="M145" s="219"/>
      <c r="N145" s="220"/>
      <c r="O145" s="83"/>
      <c r="P145" s="83"/>
      <c r="Q145" s="83"/>
      <c r="R145" s="83"/>
      <c r="S145" s="83"/>
      <c r="T145" s="84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143</v>
      </c>
      <c r="AU145" s="16" t="s">
        <v>83</v>
      </c>
    </row>
    <row r="146" s="2" customFormat="1" ht="16.5" customHeight="1">
      <c r="A146" s="37"/>
      <c r="B146" s="38"/>
      <c r="C146" s="203" t="s">
        <v>248</v>
      </c>
      <c r="D146" s="203" t="s">
        <v>137</v>
      </c>
      <c r="E146" s="204" t="s">
        <v>527</v>
      </c>
      <c r="F146" s="205" t="s">
        <v>528</v>
      </c>
      <c r="G146" s="206" t="s">
        <v>522</v>
      </c>
      <c r="H146" s="207">
        <v>1</v>
      </c>
      <c r="I146" s="208"/>
      <c r="J146" s="209">
        <f>ROUND(I146*H146,2)</f>
        <v>0</v>
      </c>
      <c r="K146" s="205" t="s">
        <v>19</v>
      </c>
      <c r="L146" s="43"/>
      <c r="M146" s="210" t="s">
        <v>19</v>
      </c>
      <c r="N146" s="211" t="s">
        <v>46</v>
      </c>
      <c r="O146" s="83"/>
      <c r="P146" s="212">
        <f>O146*H146</f>
        <v>0</v>
      </c>
      <c r="Q146" s="212">
        <v>0.00017000000000000001</v>
      </c>
      <c r="R146" s="212">
        <f>Q146*H146</f>
        <v>0.00017000000000000001</v>
      </c>
      <c r="S146" s="212">
        <v>0</v>
      </c>
      <c r="T146" s="21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14" t="s">
        <v>141</v>
      </c>
      <c r="AT146" s="214" t="s">
        <v>137</v>
      </c>
      <c r="AU146" s="214" t="s">
        <v>83</v>
      </c>
      <c r="AY146" s="16" t="s">
        <v>135</v>
      </c>
      <c r="BE146" s="215">
        <f>IF(N146="základní",J146,0)</f>
        <v>0</v>
      </c>
      <c r="BF146" s="215">
        <f>IF(N146="snížená",J146,0)</f>
        <v>0</v>
      </c>
      <c r="BG146" s="215">
        <f>IF(N146="zákl. přenesená",J146,0)</f>
        <v>0</v>
      </c>
      <c r="BH146" s="215">
        <f>IF(N146="sníž. přenesená",J146,0)</f>
        <v>0</v>
      </c>
      <c r="BI146" s="215">
        <f>IF(N146="nulová",J146,0)</f>
        <v>0</v>
      </c>
      <c r="BJ146" s="16" t="s">
        <v>83</v>
      </c>
      <c r="BK146" s="215">
        <f>ROUND(I146*H146,2)</f>
        <v>0</v>
      </c>
      <c r="BL146" s="16" t="s">
        <v>141</v>
      </c>
      <c r="BM146" s="214" t="s">
        <v>640</v>
      </c>
    </row>
    <row r="147" s="2" customFormat="1">
      <c r="A147" s="37"/>
      <c r="B147" s="38"/>
      <c r="C147" s="39"/>
      <c r="D147" s="216" t="s">
        <v>143</v>
      </c>
      <c r="E147" s="39"/>
      <c r="F147" s="217" t="s">
        <v>528</v>
      </c>
      <c r="G147" s="39"/>
      <c r="H147" s="39"/>
      <c r="I147" s="218"/>
      <c r="J147" s="39"/>
      <c r="K147" s="39"/>
      <c r="L147" s="43"/>
      <c r="M147" s="219"/>
      <c r="N147" s="220"/>
      <c r="O147" s="83"/>
      <c r="P147" s="83"/>
      <c r="Q147" s="83"/>
      <c r="R147" s="83"/>
      <c r="S147" s="83"/>
      <c r="T147" s="84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143</v>
      </c>
      <c r="AU147" s="16" t="s">
        <v>83</v>
      </c>
    </row>
    <row r="148" s="2" customFormat="1" ht="16.5" customHeight="1">
      <c r="A148" s="37"/>
      <c r="B148" s="38"/>
      <c r="C148" s="203" t="s">
        <v>227</v>
      </c>
      <c r="D148" s="203" t="s">
        <v>137</v>
      </c>
      <c r="E148" s="204" t="s">
        <v>530</v>
      </c>
      <c r="F148" s="205" t="s">
        <v>531</v>
      </c>
      <c r="G148" s="206" t="s">
        <v>140</v>
      </c>
      <c r="H148" s="207">
        <v>1</v>
      </c>
      <c r="I148" s="208"/>
      <c r="J148" s="209">
        <f>ROUND(I148*H148,2)</f>
        <v>0</v>
      </c>
      <c r="K148" s="205" t="s">
        <v>19</v>
      </c>
      <c r="L148" s="43"/>
      <c r="M148" s="210" t="s">
        <v>19</v>
      </c>
      <c r="N148" s="211" t="s">
        <v>46</v>
      </c>
      <c r="O148" s="83"/>
      <c r="P148" s="212">
        <f>O148*H148</f>
        <v>0</v>
      </c>
      <c r="Q148" s="212">
        <v>2.2089799999999999</v>
      </c>
      <c r="R148" s="212">
        <f>Q148*H148</f>
        <v>2.2089799999999999</v>
      </c>
      <c r="S148" s="212">
        <v>0</v>
      </c>
      <c r="T148" s="21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14" t="s">
        <v>141</v>
      </c>
      <c r="AT148" s="214" t="s">
        <v>137</v>
      </c>
      <c r="AU148" s="214" t="s">
        <v>83</v>
      </c>
      <c r="AY148" s="16" t="s">
        <v>135</v>
      </c>
      <c r="BE148" s="215">
        <f>IF(N148="základní",J148,0)</f>
        <v>0</v>
      </c>
      <c r="BF148" s="215">
        <f>IF(N148="snížená",J148,0)</f>
        <v>0</v>
      </c>
      <c r="BG148" s="215">
        <f>IF(N148="zákl. přenesená",J148,0)</f>
        <v>0</v>
      </c>
      <c r="BH148" s="215">
        <f>IF(N148="sníž. přenesená",J148,0)</f>
        <v>0</v>
      </c>
      <c r="BI148" s="215">
        <f>IF(N148="nulová",J148,0)</f>
        <v>0</v>
      </c>
      <c r="BJ148" s="16" t="s">
        <v>83</v>
      </c>
      <c r="BK148" s="215">
        <f>ROUND(I148*H148,2)</f>
        <v>0</v>
      </c>
      <c r="BL148" s="16" t="s">
        <v>141</v>
      </c>
      <c r="BM148" s="214" t="s">
        <v>641</v>
      </c>
    </row>
    <row r="149" s="2" customFormat="1">
      <c r="A149" s="37"/>
      <c r="B149" s="38"/>
      <c r="C149" s="39"/>
      <c r="D149" s="216" t="s">
        <v>143</v>
      </c>
      <c r="E149" s="39"/>
      <c r="F149" s="217" t="s">
        <v>531</v>
      </c>
      <c r="G149" s="39"/>
      <c r="H149" s="39"/>
      <c r="I149" s="218"/>
      <c r="J149" s="39"/>
      <c r="K149" s="39"/>
      <c r="L149" s="43"/>
      <c r="M149" s="219"/>
      <c r="N149" s="220"/>
      <c r="O149" s="83"/>
      <c r="P149" s="83"/>
      <c r="Q149" s="83"/>
      <c r="R149" s="83"/>
      <c r="S149" s="83"/>
      <c r="T149" s="84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143</v>
      </c>
      <c r="AU149" s="16" t="s">
        <v>83</v>
      </c>
    </row>
    <row r="150" s="2" customFormat="1" ht="16.5" customHeight="1">
      <c r="A150" s="37"/>
      <c r="B150" s="38"/>
      <c r="C150" s="203" t="s">
        <v>231</v>
      </c>
      <c r="D150" s="203" t="s">
        <v>137</v>
      </c>
      <c r="E150" s="204" t="s">
        <v>539</v>
      </c>
      <c r="F150" s="205" t="s">
        <v>540</v>
      </c>
      <c r="G150" s="206" t="s">
        <v>140</v>
      </c>
      <c r="H150" s="207">
        <v>1</v>
      </c>
      <c r="I150" s="208"/>
      <c r="J150" s="209">
        <f>ROUND(I150*H150,2)</f>
        <v>0</v>
      </c>
      <c r="K150" s="205" t="s">
        <v>19</v>
      </c>
      <c r="L150" s="43"/>
      <c r="M150" s="210" t="s">
        <v>19</v>
      </c>
      <c r="N150" s="211" t="s">
        <v>46</v>
      </c>
      <c r="O150" s="83"/>
      <c r="P150" s="212">
        <f>O150*H150</f>
        <v>0</v>
      </c>
      <c r="Q150" s="212">
        <v>0.16502</v>
      </c>
      <c r="R150" s="212">
        <f>Q150*H150</f>
        <v>0.16502</v>
      </c>
      <c r="S150" s="212">
        <v>0</v>
      </c>
      <c r="T150" s="21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14" t="s">
        <v>141</v>
      </c>
      <c r="AT150" s="214" t="s">
        <v>137</v>
      </c>
      <c r="AU150" s="214" t="s">
        <v>83</v>
      </c>
      <c r="AY150" s="16" t="s">
        <v>135</v>
      </c>
      <c r="BE150" s="215">
        <f>IF(N150="základní",J150,0)</f>
        <v>0</v>
      </c>
      <c r="BF150" s="215">
        <f>IF(N150="snížená",J150,0)</f>
        <v>0</v>
      </c>
      <c r="BG150" s="215">
        <f>IF(N150="zákl. přenesená",J150,0)</f>
        <v>0</v>
      </c>
      <c r="BH150" s="215">
        <f>IF(N150="sníž. přenesená",J150,0)</f>
        <v>0</v>
      </c>
      <c r="BI150" s="215">
        <f>IF(N150="nulová",J150,0)</f>
        <v>0</v>
      </c>
      <c r="BJ150" s="16" t="s">
        <v>83</v>
      </c>
      <c r="BK150" s="215">
        <f>ROUND(I150*H150,2)</f>
        <v>0</v>
      </c>
      <c r="BL150" s="16" t="s">
        <v>141</v>
      </c>
      <c r="BM150" s="214" t="s">
        <v>642</v>
      </c>
    </row>
    <row r="151" s="2" customFormat="1">
      <c r="A151" s="37"/>
      <c r="B151" s="38"/>
      <c r="C151" s="39"/>
      <c r="D151" s="216" t="s">
        <v>143</v>
      </c>
      <c r="E151" s="39"/>
      <c r="F151" s="217" t="s">
        <v>540</v>
      </c>
      <c r="G151" s="39"/>
      <c r="H151" s="39"/>
      <c r="I151" s="218"/>
      <c r="J151" s="39"/>
      <c r="K151" s="39"/>
      <c r="L151" s="43"/>
      <c r="M151" s="219"/>
      <c r="N151" s="220"/>
      <c r="O151" s="83"/>
      <c r="P151" s="83"/>
      <c r="Q151" s="83"/>
      <c r="R151" s="83"/>
      <c r="S151" s="83"/>
      <c r="T151" s="84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143</v>
      </c>
      <c r="AU151" s="16" t="s">
        <v>83</v>
      </c>
    </row>
    <row r="152" s="12" customFormat="1" ht="25.92" customHeight="1">
      <c r="A152" s="12"/>
      <c r="B152" s="187"/>
      <c r="C152" s="188"/>
      <c r="D152" s="189" t="s">
        <v>74</v>
      </c>
      <c r="E152" s="190" t="s">
        <v>553</v>
      </c>
      <c r="F152" s="190" t="s">
        <v>554</v>
      </c>
      <c r="G152" s="188"/>
      <c r="H152" s="188"/>
      <c r="I152" s="191"/>
      <c r="J152" s="192">
        <f>BK152</f>
        <v>0</v>
      </c>
      <c r="K152" s="188"/>
      <c r="L152" s="193"/>
      <c r="M152" s="194"/>
      <c r="N152" s="195"/>
      <c r="O152" s="195"/>
      <c r="P152" s="196">
        <f>SUM(P153:P170)</f>
        <v>0</v>
      </c>
      <c r="Q152" s="195"/>
      <c r="R152" s="196">
        <f>SUM(R153:R170)</f>
        <v>1.7779999999999998</v>
      </c>
      <c r="S152" s="195"/>
      <c r="T152" s="197">
        <f>SUM(T153:T170)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98" t="s">
        <v>83</v>
      </c>
      <c r="AT152" s="199" t="s">
        <v>74</v>
      </c>
      <c r="AU152" s="199" t="s">
        <v>75</v>
      </c>
      <c r="AY152" s="198" t="s">
        <v>135</v>
      </c>
      <c r="BK152" s="200">
        <f>SUM(BK153:BK170)</f>
        <v>0</v>
      </c>
    </row>
    <row r="153" s="2" customFormat="1" ht="16.5" customHeight="1">
      <c r="A153" s="37"/>
      <c r="B153" s="38"/>
      <c r="C153" s="203" t="s">
        <v>260</v>
      </c>
      <c r="D153" s="203" t="s">
        <v>137</v>
      </c>
      <c r="E153" s="204" t="s">
        <v>555</v>
      </c>
      <c r="F153" s="205" t="s">
        <v>556</v>
      </c>
      <c r="G153" s="206" t="s">
        <v>162</v>
      </c>
      <c r="H153" s="207">
        <v>23</v>
      </c>
      <c r="I153" s="208"/>
      <c r="J153" s="209">
        <f>ROUND(I153*H153,2)</f>
        <v>0</v>
      </c>
      <c r="K153" s="205" t="s">
        <v>19</v>
      </c>
      <c r="L153" s="43"/>
      <c r="M153" s="210" t="s">
        <v>19</v>
      </c>
      <c r="N153" s="211" t="s">
        <v>46</v>
      </c>
      <c r="O153" s="83"/>
      <c r="P153" s="212">
        <f>O153*H153</f>
        <v>0</v>
      </c>
      <c r="Q153" s="212">
        <v>0</v>
      </c>
      <c r="R153" s="212">
        <f>Q153*H153</f>
        <v>0</v>
      </c>
      <c r="S153" s="212">
        <v>0</v>
      </c>
      <c r="T153" s="21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14" t="s">
        <v>141</v>
      </c>
      <c r="AT153" s="214" t="s">
        <v>137</v>
      </c>
      <c r="AU153" s="214" t="s">
        <v>83</v>
      </c>
      <c r="AY153" s="16" t="s">
        <v>135</v>
      </c>
      <c r="BE153" s="215">
        <f>IF(N153="základní",J153,0)</f>
        <v>0</v>
      </c>
      <c r="BF153" s="215">
        <f>IF(N153="snížená",J153,0)</f>
        <v>0</v>
      </c>
      <c r="BG153" s="215">
        <f>IF(N153="zákl. přenesená",J153,0)</f>
        <v>0</v>
      </c>
      <c r="BH153" s="215">
        <f>IF(N153="sníž. přenesená",J153,0)</f>
        <v>0</v>
      </c>
      <c r="BI153" s="215">
        <f>IF(N153="nulová",J153,0)</f>
        <v>0</v>
      </c>
      <c r="BJ153" s="16" t="s">
        <v>83</v>
      </c>
      <c r="BK153" s="215">
        <f>ROUND(I153*H153,2)</f>
        <v>0</v>
      </c>
      <c r="BL153" s="16" t="s">
        <v>141</v>
      </c>
      <c r="BM153" s="214" t="s">
        <v>643</v>
      </c>
    </row>
    <row r="154" s="2" customFormat="1">
      <c r="A154" s="37"/>
      <c r="B154" s="38"/>
      <c r="C154" s="39"/>
      <c r="D154" s="216" t="s">
        <v>143</v>
      </c>
      <c r="E154" s="39"/>
      <c r="F154" s="217" t="s">
        <v>556</v>
      </c>
      <c r="G154" s="39"/>
      <c r="H154" s="39"/>
      <c r="I154" s="218"/>
      <c r="J154" s="39"/>
      <c r="K154" s="39"/>
      <c r="L154" s="43"/>
      <c r="M154" s="219"/>
      <c r="N154" s="220"/>
      <c r="O154" s="83"/>
      <c r="P154" s="83"/>
      <c r="Q154" s="83"/>
      <c r="R154" s="83"/>
      <c r="S154" s="83"/>
      <c r="T154" s="84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143</v>
      </c>
      <c r="AU154" s="16" t="s">
        <v>83</v>
      </c>
    </row>
    <row r="155" s="2" customFormat="1" ht="16.5" customHeight="1">
      <c r="A155" s="37"/>
      <c r="B155" s="38"/>
      <c r="C155" s="203" t="s">
        <v>276</v>
      </c>
      <c r="D155" s="203" t="s">
        <v>137</v>
      </c>
      <c r="E155" s="204" t="s">
        <v>568</v>
      </c>
      <c r="F155" s="205" t="s">
        <v>569</v>
      </c>
      <c r="G155" s="206" t="s">
        <v>140</v>
      </c>
      <c r="H155" s="207">
        <v>1</v>
      </c>
      <c r="I155" s="208"/>
      <c r="J155" s="209">
        <f>ROUND(I155*H155,2)</f>
        <v>0</v>
      </c>
      <c r="K155" s="205" t="s">
        <v>19</v>
      </c>
      <c r="L155" s="43"/>
      <c r="M155" s="210" t="s">
        <v>19</v>
      </c>
      <c r="N155" s="211" t="s">
        <v>46</v>
      </c>
      <c r="O155" s="83"/>
      <c r="P155" s="212">
        <f>O155*H155</f>
        <v>0</v>
      </c>
      <c r="Q155" s="212">
        <v>0.39300000000000002</v>
      </c>
      <c r="R155" s="212">
        <f>Q155*H155</f>
        <v>0.39300000000000002</v>
      </c>
      <c r="S155" s="212">
        <v>0</v>
      </c>
      <c r="T155" s="21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14" t="s">
        <v>141</v>
      </c>
      <c r="AT155" s="214" t="s">
        <v>137</v>
      </c>
      <c r="AU155" s="214" t="s">
        <v>83</v>
      </c>
      <c r="AY155" s="16" t="s">
        <v>135</v>
      </c>
      <c r="BE155" s="215">
        <f>IF(N155="základní",J155,0)</f>
        <v>0</v>
      </c>
      <c r="BF155" s="215">
        <f>IF(N155="snížená",J155,0)</f>
        <v>0</v>
      </c>
      <c r="BG155" s="215">
        <f>IF(N155="zákl. přenesená",J155,0)</f>
        <v>0</v>
      </c>
      <c r="BH155" s="215">
        <f>IF(N155="sníž. přenesená",J155,0)</f>
        <v>0</v>
      </c>
      <c r="BI155" s="215">
        <f>IF(N155="nulová",J155,0)</f>
        <v>0</v>
      </c>
      <c r="BJ155" s="16" t="s">
        <v>83</v>
      </c>
      <c r="BK155" s="215">
        <f>ROUND(I155*H155,2)</f>
        <v>0</v>
      </c>
      <c r="BL155" s="16" t="s">
        <v>141</v>
      </c>
      <c r="BM155" s="214" t="s">
        <v>644</v>
      </c>
    </row>
    <row r="156" s="2" customFormat="1">
      <c r="A156" s="37"/>
      <c r="B156" s="38"/>
      <c r="C156" s="39"/>
      <c r="D156" s="216" t="s">
        <v>143</v>
      </c>
      <c r="E156" s="39"/>
      <c r="F156" s="217" t="s">
        <v>569</v>
      </c>
      <c r="G156" s="39"/>
      <c r="H156" s="39"/>
      <c r="I156" s="218"/>
      <c r="J156" s="39"/>
      <c r="K156" s="39"/>
      <c r="L156" s="43"/>
      <c r="M156" s="219"/>
      <c r="N156" s="220"/>
      <c r="O156" s="83"/>
      <c r="P156" s="83"/>
      <c r="Q156" s="83"/>
      <c r="R156" s="83"/>
      <c r="S156" s="83"/>
      <c r="T156" s="84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143</v>
      </c>
      <c r="AU156" s="16" t="s">
        <v>83</v>
      </c>
    </row>
    <row r="157" s="2" customFormat="1" ht="16.5" customHeight="1">
      <c r="A157" s="37"/>
      <c r="B157" s="38"/>
      <c r="C157" s="203" t="s">
        <v>272</v>
      </c>
      <c r="D157" s="203" t="s">
        <v>137</v>
      </c>
      <c r="E157" s="204" t="s">
        <v>645</v>
      </c>
      <c r="F157" s="205" t="s">
        <v>646</v>
      </c>
      <c r="G157" s="206" t="s">
        <v>140</v>
      </c>
      <c r="H157" s="207">
        <v>1</v>
      </c>
      <c r="I157" s="208"/>
      <c r="J157" s="209">
        <f>ROUND(I157*H157,2)</f>
        <v>0</v>
      </c>
      <c r="K157" s="205" t="s">
        <v>19</v>
      </c>
      <c r="L157" s="43"/>
      <c r="M157" s="210" t="s">
        <v>19</v>
      </c>
      <c r="N157" s="211" t="s">
        <v>46</v>
      </c>
      <c r="O157" s="83"/>
      <c r="P157" s="212">
        <f>O157*H157</f>
        <v>0</v>
      </c>
      <c r="Q157" s="212">
        <v>0.25</v>
      </c>
      <c r="R157" s="212">
        <f>Q157*H157</f>
        <v>0.25</v>
      </c>
      <c r="S157" s="212">
        <v>0</v>
      </c>
      <c r="T157" s="21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14" t="s">
        <v>141</v>
      </c>
      <c r="AT157" s="214" t="s">
        <v>137</v>
      </c>
      <c r="AU157" s="214" t="s">
        <v>83</v>
      </c>
      <c r="AY157" s="16" t="s">
        <v>135</v>
      </c>
      <c r="BE157" s="215">
        <f>IF(N157="základní",J157,0)</f>
        <v>0</v>
      </c>
      <c r="BF157" s="215">
        <f>IF(N157="snížená",J157,0)</f>
        <v>0</v>
      </c>
      <c r="BG157" s="215">
        <f>IF(N157="zákl. přenesená",J157,0)</f>
        <v>0</v>
      </c>
      <c r="BH157" s="215">
        <f>IF(N157="sníž. přenesená",J157,0)</f>
        <v>0</v>
      </c>
      <c r="BI157" s="215">
        <f>IF(N157="nulová",J157,0)</f>
        <v>0</v>
      </c>
      <c r="BJ157" s="16" t="s">
        <v>83</v>
      </c>
      <c r="BK157" s="215">
        <f>ROUND(I157*H157,2)</f>
        <v>0</v>
      </c>
      <c r="BL157" s="16" t="s">
        <v>141</v>
      </c>
      <c r="BM157" s="214" t="s">
        <v>647</v>
      </c>
    </row>
    <row r="158" s="2" customFormat="1">
      <c r="A158" s="37"/>
      <c r="B158" s="38"/>
      <c r="C158" s="39"/>
      <c r="D158" s="216" t="s">
        <v>143</v>
      </c>
      <c r="E158" s="39"/>
      <c r="F158" s="217" t="s">
        <v>646</v>
      </c>
      <c r="G158" s="39"/>
      <c r="H158" s="39"/>
      <c r="I158" s="218"/>
      <c r="J158" s="39"/>
      <c r="K158" s="39"/>
      <c r="L158" s="43"/>
      <c r="M158" s="219"/>
      <c r="N158" s="220"/>
      <c r="O158" s="83"/>
      <c r="P158" s="83"/>
      <c r="Q158" s="83"/>
      <c r="R158" s="83"/>
      <c r="S158" s="83"/>
      <c r="T158" s="84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143</v>
      </c>
      <c r="AU158" s="16" t="s">
        <v>83</v>
      </c>
    </row>
    <row r="159" s="2" customFormat="1" ht="16.5" customHeight="1">
      <c r="A159" s="37"/>
      <c r="B159" s="38"/>
      <c r="C159" s="203" t="s">
        <v>268</v>
      </c>
      <c r="D159" s="203" t="s">
        <v>137</v>
      </c>
      <c r="E159" s="204" t="s">
        <v>648</v>
      </c>
      <c r="F159" s="205" t="s">
        <v>649</v>
      </c>
      <c r="G159" s="206" t="s">
        <v>140</v>
      </c>
      <c r="H159" s="207">
        <v>1</v>
      </c>
      <c r="I159" s="208"/>
      <c r="J159" s="209">
        <f>ROUND(I159*H159,2)</f>
        <v>0</v>
      </c>
      <c r="K159" s="205" t="s">
        <v>19</v>
      </c>
      <c r="L159" s="43"/>
      <c r="M159" s="210" t="s">
        <v>19</v>
      </c>
      <c r="N159" s="211" t="s">
        <v>46</v>
      </c>
      <c r="O159" s="83"/>
      <c r="P159" s="212">
        <f>O159*H159</f>
        <v>0</v>
      </c>
      <c r="Q159" s="212">
        <v>1.0349999999999999</v>
      </c>
      <c r="R159" s="212">
        <f>Q159*H159</f>
        <v>1.0349999999999999</v>
      </c>
      <c r="S159" s="212">
        <v>0</v>
      </c>
      <c r="T159" s="21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14" t="s">
        <v>141</v>
      </c>
      <c r="AT159" s="214" t="s">
        <v>137</v>
      </c>
      <c r="AU159" s="214" t="s">
        <v>83</v>
      </c>
      <c r="AY159" s="16" t="s">
        <v>135</v>
      </c>
      <c r="BE159" s="215">
        <f>IF(N159="základní",J159,0)</f>
        <v>0</v>
      </c>
      <c r="BF159" s="215">
        <f>IF(N159="snížená",J159,0)</f>
        <v>0</v>
      </c>
      <c r="BG159" s="215">
        <f>IF(N159="zákl. přenesená",J159,0)</f>
        <v>0</v>
      </c>
      <c r="BH159" s="215">
        <f>IF(N159="sníž. přenesená",J159,0)</f>
        <v>0</v>
      </c>
      <c r="BI159" s="215">
        <f>IF(N159="nulová",J159,0)</f>
        <v>0</v>
      </c>
      <c r="BJ159" s="16" t="s">
        <v>83</v>
      </c>
      <c r="BK159" s="215">
        <f>ROUND(I159*H159,2)</f>
        <v>0</v>
      </c>
      <c r="BL159" s="16" t="s">
        <v>141</v>
      </c>
      <c r="BM159" s="214" t="s">
        <v>650</v>
      </c>
    </row>
    <row r="160" s="2" customFormat="1">
      <c r="A160" s="37"/>
      <c r="B160" s="38"/>
      <c r="C160" s="39"/>
      <c r="D160" s="216" t="s">
        <v>143</v>
      </c>
      <c r="E160" s="39"/>
      <c r="F160" s="217" t="s">
        <v>649</v>
      </c>
      <c r="G160" s="39"/>
      <c r="H160" s="39"/>
      <c r="I160" s="218"/>
      <c r="J160" s="39"/>
      <c r="K160" s="39"/>
      <c r="L160" s="43"/>
      <c r="M160" s="219"/>
      <c r="N160" s="220"/>
      <c r="O160" s="83"/>
      <c r="P160" s="83"/>
      <c r="Q160" s="83"/>
      <c r="R160" s="83"/>
      <c r="S160" s="83"/>
      <c r="T160" s="84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143</v>
      </c>
      <c r="AU160" s="16" t="s">
        <v>83</v>
      </c>
    </row>
    <row r="161" s="2" customFormat="1" ht="16.5" customHeight="1">
      <c r="A161" s="37"/>
      <c r="B161" s="38"/>
      <c r="C161" s="203" t="s">
        <v>280</v>
      </c>
      <c r="D161" s="203" t="s">
        <v>137</v>
      </c>
      <c r="E161" s="204" t="s">
        <v>651</v>
      </c>
      <c r="F161" s="205" t="s">
        <v>652</v>
      </c>
      <c r="G161" s="206" t="s">
        <v>140</v>
      </c>
      <c r="H161" s="207">
        <v>1</v>
      </c>
      <c r="I161" s="208"/>
      <c r="J161" s="209">
        <f>ROUND(I161*H161,2)</f>
        <v>0</v>
      </c>
      <c r="K161" s="205" t="s">
        <v>19</v>
      </c>
      <c r="L161" s="43"/>
      <c r="M161" s="210" t="s">
        <v>19</v>
      </c>
      <c r="N161" s="211" t="s">
        <v>46</v>
      </c>
      <c r="O161" s="83"/>
      <c r="P161" s="212">
        <f>O161*H161</f>
        <v>0</v>
      </c>
      <c r="Q161" s="212">
        <v>0.050999999999999997</v>
      </c>
      <c r="R161" s="212">
        <f>Q161*H161</f>
        <v>0.050999999999999997</v>
      </c>
      <c r="S161" s="212">
        <v>0</v>
      </c>
      <c r="T161" s="21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14" t="s">
        <v>141</v>
      </c>
      <c r="AT161" s="214" t="s">
        <v>137</v>
      </c>
      <c r="AU161" s="214" t="s">
        <v>83</v>
      </c>
      <c r="AY161" s="16" t="s">
        <v>135</v>
      </c>
      <c r="BE161" s="215">
        <f>IF(N161="základní",J161,0)</f>
        <v>0</v>
      </c>
      <c r="BF161" s="215">
        <f>IF(N161="snížená",J161,0)</f>
        <v>0</v>
      </c>
      <c r="BG161" s="215">
        <f>IF(N161="zákl. přenesená",J161,0)</f>
        <v>0</v>
      </c>
      <c r="BH161" s="215">
        <f>IF(N161="sníž. přenesená",J161,0)</f>
        <v>0</v>
      </c>
      <c r="BI161" s="215">
        <f>IF(N161="nulová",J161,0)</f>
        <v>0</v>
      </c>
      <c r="BJ161" s="16" t="s">
        <v>83</v>
      </c>
      <c r="BK161" s="215">
        <f>ROUND(I161*H161,2)</f>
        <v>0</v>
      </c>
      <c r="BL161" s="16" t="s">
        <v>141</v>
      </c>
      <c r="BM161" s="214" t="s">
        <v>653</v>
      </c>
    </row>
    <row r="162" s="2" customFormat="1">
      <c r="A162" s="37"/>
      <c r="B162" s="38"/>
      <c r="C162" s="39"/>
      <c r="D162" s="216" t="s">
        <v>143</v>
      </c>
      <c r="E162" s="39"/>
      <c r="F162" s="217" t="s">
        <v>652</v>
      </c>
      <c r="G162" s="39"/>
      <c r="H162" s="39"/>
      <c r="I162" s="218"/>
      <c r="J162" s="39"/>
      <c r="K162" s="39"/>
      <c r="L162" s="43"/>
      <c r="M162" s="219"/>
      <c r="N162" s="220"/>
      <c r="O162" s="83"/>
      <c r="P162" s="83"/>
      <c r="Q162" s="83"/>
      <c r="R162" s="83"/>
      <c r="S162" s="83"/>
      <c r="T162" s="84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143</v>
      </c>
      <c r="AU162" s="16" t="s">
        <v>83</v>
      </c>
    </row>
    <row r="163" s="2" customFormat="1" ht="16.5" customHeight="1">
      <c r="A163" s="37"/>
      <c r="B163" s="38"/>
      <c r="C163" s="203" t="s">
        <v>264</v>
      </c>
      <c r="D163" s="203" t="s">
        <v>137</v>
      </c>
      <c r="E163" s="204" t="s">
        <v>577</v>
      </c>
      <c r="F163" s="205" t="s">
        <v>578</v>
      </c>
      <c r="G163" s="206" t="s">
        <v>140</v>
      </c>
      <c r="H163" s="207">
        <v>1</v>
      </c>
      <c r="I163" s="208"/>
      <c r="J163" s="209">
        <f>ROUND(I163*H163,2)</f>
        <v>0</v>
      </c>
      <c r="K163" s="205" t="s">
        <v>19</v>
      </c>
      <c r="L163" s="43"/>
      <c r="M163" s="210" t="s">
        <v>19</v>
      </c>
      <c r="N163" s="211" t="s">
        <v>46</v>
      </c>
      <c r="O163" s="83"/>
      <c r="P163" s="212">
        <f>O163*H163</f>
        <v>0</v>
      </c>
      <c r="Q163" s="212">
        <v>0</v>
      </c>
      <c r="R163" s="212">
        <f>Q163*H163</f>
        <v>0</v>
      </c>
      <c r="S163" s="212">
        <v>0</v>
      </c>
      <c r="T163" s="21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14" t="s">
        <v>141</v>
      </c>
      <c r="AT163" s="214" t="s">
        <v>137</v>
      </c>
      <c r="AU163" s="214" t="s">
        <v>83</v>
      </c>
      <c r="AY163" s="16" t="s">
        <v>135</v>
      </c>
      <c r="BE163" s="215">
        <f>IF(N163="základní",J163,0)</f>
        <v>0</v>
      </c>
      <c r="BF163" s="215">
        <f>IF(N163="snížená",J163,0)</f>
        <v>0</v>
      </c>
      <c r="BG163" s="215">
        <f>IF(N163="zákl. přenesená",J163,0)</f>
        <v>0</v>
      </c>
      <c r="BH163" s="215">
        <f>IF(N163="sníž. přenesená",J163,0)</f>
        <v>0</v>
      </c>
      <c r="BI163" s="215">
        <f>IF(N163="nulová",J163,0)</f>
        <v>0</v>
      </c>
      <c r="BJ163" s="16" t="s">
        <v>83</v>
      </c>
      <c r="BK163" s="215">
        <f>ROUND(I163*H163,2)</f>
        <v>0</v>
      </c>
      <c r="BL163" s="16" t="s">
        <v>141</v>
      </c>
      <c r="BM163" s="214" t="s">
        <v>654</v>
      </c>
    </row>
    <row r="164" s="2" customFormat="1">
      <c r="A164" s="37"/>
      <c r="B164" s="38"/>
      <c r="C164" s="39"/>
      <c r="D164" s="216" t="s">
        <v>143</v>
      </c>
      <c r="E164" s="39"/>
      <c r="F164" s="217" t="s">
        <v>578</v>
      </c>
      <c r="G164" s="39"/>
      <c r="H164" s="39"/>
      <c r="I164" s="218"/>
      <c r="J164" s="39"/>
      <c r="K164" s="39"/>
      <c r="L164" s="43"/>
      <c r="M164" s="219"/>
      <c r="N164" s="220"/>
      <c r="O164" s="83"/>
      <c r="P164" s="83"/>
      <c r="Q164" s="83"/>
      <c r="R164" s="83"/>
      <c r="S164" s="83"/>
      <c r="T164" s="84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143</v>
      </c>
      <c r="AU164" s="16" t="s">
        <v>83</v>
      </c>
    </row>
    <row r="165" s="2" customFormat="1" ht="16.5" customHeight="1">
      <c r="A165" s="37"/>
      <c r="B165" s="38"/>
      <c r="C165" s="203" t="s">
        <v>288</v>
      </c>
      <c r="D165" s="203" t="s">
        <v>137</v>
      </c>
      <c r="E165" s="204" t="s">
        <v>655</v>
      </c>
      <c r="F165" s="205" t="s">
        <v>656</v>
      </c>
      <c r="G165" s="206" t="s">
        <v>140</v>
      </c>
      <c r="H165" s="207">
        <v>1</v>
      </c>
      <c r="I165" s="208"/>
      <c r="J165" s="209">
        <f>ROUND(I165*H165,2)</f>
        <v>0</v>
      </c>
      <c r="K165" s="205" t="s">
        <v>19</v>
      </c>
      <c r="L165" s="43"/>
      <c r="M165" s="210" t="s">
        <v>19</v>
      </c>
      <c r="N165" s="211" t="s">
        <v>46</v>
      </c>
      <c r="O165" s="83"/>
      <c r="P165" s="212">
        <f>O165*H165</f>
        <v>0</v>
      </c>
      <c r="Q165" s="212">
        <v>0.0030000000000000001</v>
      </c>
      <c r="R165" s="212">
        <f>Q165*H165</f>
        <v>0.0030000000000000001</v>
      </c>
      <c r="S165" s="212">
        <v>0</v>
      </c>
      <c r="T165" s="21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14" t="s">
        <v>141</v>
      </c>
      <c r="AT165" s="214" t="s">
        <v>137</v>
      </c>
      <c r="AU165" s="214" t="s">
        <v>83</v>
      </c>
      <c r="AY165" s="16" t="s">
        <v>135</v>
      </c>
      <c r="BE165" s="215">
        <f>IF(N165="základní",J165,0)</f>
        <v>0</v>
      </c>
      <c r="BF165" s="215">
        <f>IF(N165="snížená",J165,0)</f>
        <v>0</v>
      </c>
      <c r="BG165" s="215">
        <f>IF(N165="zákl. přenesená",J165,0)</f>
        <v>0</v>
      </c>
      <c r="BH165" s="215">
        <f>IF(N165="sníž. přenesená",J165,0)</f>
        <v>0</v>
      </c>
      <c r="BI165" s="215">
        <f>IF(N165="nulová",J165,0)</f>
        <v>0</v>
      </c>
      <c r="BJ165" s="16" t="s">
        <v>83</v>
      </c>
      <c r="BK165" s="215">
        <f>ROUND(I165*H165,2)</f>
        <v>0</v>
      </c>
      <c r="BL165" s="16" t="s">
        <v>141</v>
      </c>
      <c r="BM165" s="214" t="s">
        <v>657</v>
      </c>
    </row>
    <row r="166" s="2" customFormat="1">
      <c r="A166" s="37"/>
      <c r="B166" s="38"/>
      <c r="C166" s="39"/>
      <c r="D166" s="216" t="s">
        <v>143</v>
      </c>
      <c r="E166" s="39"/>
      <c r="F166" s="217" t="s">
        <v>656</v>
      </c>
      <c r="G166" s="39"/>
      <c r="H166" s="39"/>
      <c r="I166" s="218"/>
      <c r="J166" s="39"/>
      <c r="K166" s="39"/>
      <c r="L166" s="43"/>
      <c r="M166" s="219"/>
      <c r="N166" s="220"/>
      <c r="O166" s="83"/>
      <c r="P166" s="83"/>
      <c r="Q166" s="83"/>
      <c r="R166" s="83"/>
      <c r="S166" s="83"/>
      <c r="T166" s="84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143</v>
      </c>
      <c r="AU166" s="16" t="s">
        <v>83</v>
      </c>
    </row>
    <row r="167" s="2" customFormat="1" ht="16.5" customHeight="1">
      <c r="A167" s="37"/>
      <c r="B167" s="38"/>
      <c r="C167" s="203" t="s">
        <v>293</v>
      </c>
      <c r="D167" s="203" t="s">
        <v>137</v>
      </c>
      <c r="E167" s="204" t="s">
        <v>658</v>
      </c>
      <c r="F167" s="205" t="s">
        <v>659</v>
      </c>
      <c r="G167" s="206" t="s">
        <v>140</v>
      </c>
      <c r="H167" s="207">
        <v>1</v>
      </c>
      <c r="I167" s="208"/>
      <c r="J167" s="209">
        <f>ROUND(I167*H167,2)</f>
        <v>0</v>
      </c>
      <c r="K167" s="205" t="s">
        <v>19</v>
      </c>
      <c r="L167" s="43"/>
      <c r="M167" s="210" t="s">
        <v>19</v>
      </c>
      <c r="N167" s="211" t="s">
        <v>46</v>
      </c>
      <c r="O167" s="83"/>
      <c r="P167" s="212">
        <f>O167*H167</f>
        <v>0</v>
      </c>
      <c r="Q167" s="212">
        <v>0.0050000000000000001</v>
      </c>
      <c r="R167" s="212">
        <f>Q167*H167</f>
        <v>0.0050000000000000001</v>
      </c>
      <c r="S167" s="212">
        <v>0</v>
      </c>
      <c r="T167" s="21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14" t="s">
        <v>141</v>
      </c>
      <c r="AT167" s="214" t="s">
        <v>137</v>
      </c>
      <c r="AU167" s="214" t="s">
        <v>83</v>
      </c>
      <c r="AY167" s="16" t="s">
        <v>135</v>
      </c>
      <c r="BE167" s="215">
        <f>IF(N167="základní",J167,0)</f>
        <v>0</v>
      </c>
      <c r="BF167" s="215">
        <f>IF(N167="snížená",J167,0)</f>
        <v>0</v>
      </c>
      <c r="BG167" s="215">
        <f>IF(N167="zákl. přenesená",J167,0)</f>
        <v>0</v>
      </c>
      <c r="BH167" s="215">
        <f>IF(N167="sníž. přenesená",J167,0)</f>
        <v>0</v>
      </c>
      <c r="BI167" s="215">
        <f>IF(N167="nulová",J167,0)</f>
        <v>0</v>
      </c>
      <c r="BJ167" s="16" t="s">
        <v>83</v>
      </c>
      <c r="BK167" s="215">
        <f>ROUND(I167*H167,2)</f>
        <v>0</v>
      </c>
      <c r="BL167" s="16" t="s">
        <v>141</v>
      </c>
      <c r="BM167" s="214" t="s">
        <v>660</v>
      </c>
    </row>
    <row r="168" s="2" customFormat="1">
      <c r="A168" s="37"/>
      <c r="B168" s="38"/>
      <c r="C168" s="39"/>
      <c r="D168" s="216" t="s">
        <v>143</v>
      </c>
      <c r="E168" s="39"/>
      <c r="F168" s="217" t="s">
        <v>659</v>
      </c>
      <c r="G168" s="39"/>
      <c r="H168" s="39"/>
      <c r="I168" s="218"/>
      <c r="J168" s="39"/>
      <c r="K168" s="39"/>
      <c r="L168" s="43"/>
      <c r="M168" s="219"/>
      <c r="N168" s="220"/>
      <c r="O168" s="83"/>
      <c r="P168" s="83"/>
      <c r="Q168" s="83"/>
      <c r="R168" s="83"/>
      <c r="S168" s="83"/>
      <c r="T168" s="84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143</v>
      </c>
      <c r="AU168" s="16" t="s">
        <v>83</v>
      </c>
    </row>
    <row r="169" s="2" customFormat="1" ht="16.5" customHeight="1">
      <c r="A169" s="37"/>
      <c r="B169" s="38"/>
      <c r="C169" s="203" t="s">
        <v>284</v>
      </c>
      <c r="D169" s="203" t="s">
        <v>137</v>
      </c>
      <c r="E169" s="204" t="s">
        <v>661</v>
      </c>
      <c r="F169" s="205" t="s">
        <v>662</v>
      </c>
      <c r="G169" s="206" t="s">
        <v>140</v>
      </c>
      <c r="H169" s="207">
        <v>1</v>
      </c>
      <c r="I169" s="208"/>
      <c r="J169" s="209">
        <f>ROUND(I169*H169,2)</f>
        <v>0</v>
      </c>
      <c r="K169" s="205" t="s">
        <v>19</v>
      </c>
      <c r="L169" s="43"/>
      <c r="M169" s="210" t="s">
        <v>19</v>
      </c>
      <c r="N169" s="211" t="s">
        <v>46</v>
      </c>
      <c r="O169" s="83"/>
      <c r="P169" s="212">
        <f>O169*H169</f>
        <v>0</v>
      </c>
      <c r="Q169" s="212">
        <v>0.041000000000000002</v>
      </c>
      <c r="R169" s="212">
        <f>Q169*H169</f>
        <v>0.041000000000000002</v>
      </c>
      <c r="S169" s="212">
        <v>0</v>
      </c>
      <c r="T169" s="21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14" t="s">
        <v>141</v>
      </c>
      <c r="AT169" s="214" t="s">
        <v>137</v>
      </c>
      <c r="AU169" s="214" t="s">
        <v>83</v>
      </c>
      <c r="AY169" s="16" t="s">
        <v>135</v>
      </c>
      <c r="BE169" s="215">
        <f>IF(N169="základní",J169,0)</f>
        <v>0</v>
      </c>
      <c r="BF169" s="215">
        <f>IF(N169="snížená",J169,0)</f>
        <v>0</v>
      </c>
      <c r="BG169" s="215">
        <f>IF(N169="zákl. přenesená",J169,0)</f>
        <v>0</v>
      </c>
      <c r="BH169" s="215">
        <f>IF(N169="sníž. přenesená",J169,0)</f>
        <v>0</v>
      </c>
      <c r="BI169" s="215">
        <f>IF(N169="nulová",J169,0)</f>
        <v>0</v>
      </c>
      <c r="BJ169" s="16" t="s">
        <v>83</v>
      </c>
      <c r="BK169" s="215">
        <f>ROUND(I169*H169,2)</f>
        <v>0</v>
      </c>
      <c r="BL169" s="16" t="s">
        <v>141</v>
      </c>
      <c r="BM169" s="214" t="s">
        <v>663</v>
      </c>
    </row>
    <row r="170" s="2" customFormat="1">
      <c r="A170" s="37"/>
      <c r="B170" s="38"/>
      <c r="C170" s="39"/>
      <c r="D170" s="216" t="s">
        <v>143</v>
      </c>
      <c r="E170" s="39"/>
      <c r="F170" s="217" t="s">
        <v>662</v>
      </c>
      <c r="G170" s="39"/>
      <c r="H170" s="39"/>
      <c r="I170" s="218"/>
      <c r="J170" s="39"/>
      <c r="K170" s="39"/>
      <c r="L170" s="43"/>
      <c r="M170" s="219"/>
      <c r="N170" s="220"/>
      <c r="O170" s="83"/>
      <c r="P170" s="83"/>
      <c r="Q170" s="83"/>
      <c r="R170" s="83"/>
      <c r="S170" s="83"/>
      <c r="T170" s="84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143</v>
      </c>
      <c r="AU170" s="16" t="s">
        <v>83</v>
      </c>
    </row>
    <row r="171" s="12" customFormat="1" ht="25.92" customHeight="1">
      <c r="A171" s="12"/>
      <c r="B171" s="187"/>
      <c r="C171" s="188"/>
      <c r="D171" s="189" t="s">
        <v>74</v>
      </c>
      <c r="E171" s="190" t="s">
        <v>580</v>
      </c>
      <c r="F171" s="190" t="s">
        <v>581</v>
      </c>
      <c r="G171" s="188"/>
      <c r="H171" s="188"/>
      <c r="I171" s="191"/>
      <c r="J171" s="192">
        <f>BK171</f>
        <v>0</v>
      </c>
      <c r="K171" s="188"/>
      <c r="L171" s="193"/>
      <c r="M171" s="194"/>
      <c r="N171" s="195"/>
      <c r="O171" s="195"/>
      <c r="P171" s="196">
        <f>SUM(P172:P175)</f>
        <v>0</v>
      </c>
      <c r="Q171" s="195"/>
      <c r="R171" s="196">
        <f>SUM(R172:R175)</f>
        <v>0</v>
      </c>
      <c r="S171" s="195"/>
      <c r="T171" s="197">
        <f>SUM(T172:T175)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98" t="s">
        <v>83</v>
      </c>
      <c r="AT171" s="199" t="s">
        <v>74</v>
      </c>
      <c r="AU171" s="199" t="s">
        <v>75</v>
      </c>
      <c r="AY171" s="198" t="s">
        <v>135</v>
      </c>
      <c r="BK171" s="200">
        <f>SUM(BK172:BK175)</f>
        <v>0</v>
      </c>
    </row>
    <row r="172" s="2" customFormat="1" ht="16.5" customHeight="1">
      <c r="A172" s="37"/>
      <c r="B172" s="38"/>
      <c r="C172" s="203" t="s">
        <v>252</v>
      </c>
      <c r="D172" s="203" t="s">
        <v>137</v>
      </c>
      <c r="E172" s="204" t="s">
        <v>664</v>
      </c>
      <c r="F172" s="205" t="s">
        <v>665</v>
      </c>
      <c r="G172" s="206" t="s">
        <v>191</v>
      </c>
      <c r="H172" s="207">
        <v>36.045000000000002</v>
      </c>
      <c r="I172" s="208"/>
      <c r="J172" s="209">
        <f>ROUND(I172*H172,2)</f>
        <v>0</v>
      </c>
      <c r="K172" s="205" t="s">
        <v>19</v>
      </c>
      <c r="L172" s="43"/>
      <c r="M172" s="210" t="s">
        <v>19</v>
      </c>
      <c r="N172" s="211" t="s">
        <v>46</v>
      </c>
      <c r="O172" s="83"/>
      <c r="P172" s="212">
        <f>O172*H172</f>
        <v>0</v>
      </c>
      <c r="Q172" s="212">
        <v>0</v>
      </c>
      <c r="R172" s="212">
        <f>Q172*H172</f>
        <v>0</v>
      </c>
      <c r="S172" s="212">
        <v>0</v>
      </c>
      <c r="T172" s="21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14" t="s">
        <v>141</v>
      </c>
      <c r="AT172" s="214" t="s">
        <v>137</v>
      </c>
      <c r="AU172" s="214" t="s">
        <v>83</v>
      </c>
      <c r="AY172" s="16" t="s">
        <v>135</v>
      </c>
      <c r="BE172" s="215">
        <f>IF(N172="základní",J172,0)</f>
        <v>0</v>
      </c>
      <c r="BF172" s="215">
        <f>IF(N172="snížená",J172,0)</f>
        <v>0</v>
      </c>
      <c r="BG172" s="215">
        <f>IF(N172="zákl. přenesená",J172,0)</f>
        <v>0</v>
      </c>
      <c r="BH172" s="215">
        <f>IF(N172="sníž. přenesená",J172,0)</f>
        <v>0</v>
      </c>
      <c r="BI172" s="215">
        <f>IF(N172="nulová",J172,0)</f>
        <v>0</v>
      </c>
      <c r="BJ172" s="16" t="s">
        <v>83</v>
      </c>
      <c r="BK172" s="215">
        <f>ROUND(I172*H172,2)</f>
        <v>0</v>
      </c>
      <c r="BL172" s="16" t="s">
        <v>141</v>
      </c>
      <c r="BM172" s="214" t="s">
        <v>666</v>
      </c>
    </row>
    <row r="173" s="2" customFormat="1">
      <c r="A173" s="37"/>
      <c r="B173" s="38"/>
      <c r="C173" s="39"/>
      <c r="D173" s="216" t="s">
        <v>143</v>
      </c>
      <c r="E173" s="39"/>
      <c r="F173" s="217" t="s">
        <v>665</v>
      </c>
      <c r="G173" s="39"/>
      <c r="H173" s="39"/>
      <c r="I173" s="218"/>
      <c r="J173" s="39"/>
      <c r="K173" s="39"/>
      <c r="L173" s="43"/>
      <c r="M173" s="219"/>
      <c r="N173" s="220"/>
      <c r="O173" s="83"/>
      <c r="P173" s="83"/>
      <c r="Q173" s="83"/>
      <c r="R173" s="83"/>
      <c r="S173" s="83"/>
      <c r="T173" s="84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143</v>
      </c>
      <c r="AU173" s="16" t="s">
        <v>83</v>
      </c>
    </row>
    <row r="174" s="2" customFormat="1" ht="16.5" customHeight="1">
      <c r="A174" s="37"/>
      <c r="B174" s="38"/>
      <c r="C174" s="203" t="s">
        <v>256</v>
      </c>
      <c r="D174" s="203" t="s">
        <v>137</v>
      </c>
      <c r="E174" s="204" t="s">
        <v>667</v>
      </c>
      <c r="F174" s="205" t="s">
        <v>668</v>
      </c>
      <c r="G174" s="206" t="s">
        <v>191</v>
      </c>
      <c r="H174" s="207">
        <v>36.045000000000002</v>
      </c>
      <c r="I174" s="208"/>
      <c r="J174" s="209">
        <f>ROUND(I174*H174,2)</f>
        <v>0</v>
      </c>
      <c r="K174" s="205" t="s">
        <v>19</v>
      </c>
      <c r="L174" s="43"/>
      <c r="M174" s="210" t="s">
        <v>19</v>
      </c>
      <c r="N174" s="211" t="s">
        <v>46</v>
      </c>
      <c r="O174" s="83"/>
      <c r="P174" s="212">
        <f>O174*H174</f>
        <v>0</v>
      </c>
      <c r="Q174" s="212">
        <v>0</v>
      </c>
      <c r="R174" s="212">
        <f>Q174*H174</f>
        <v>0</v>
      </c>
      <c r="S174" s="212">
        <v>0</v>
      </c>
      <c r="T174" s="21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14" t="s">
        <v>141</v>
      </c>
      <c r="AT174" s="214" t="s">
        <v>137</v>
      </c>
      <c r="AU174" s="214" t="s">
        <v>83</v>
      </c>
      <c r="AY174" s="16" t="s">
        <v>135</v>
      </c>
      <c r="BE174" s="215">
        <f>IF(N174="základní",J174,0)</f>
        <v>0</v>
      </c>
      <c r="BF174" s="215">
        <f>IF(N174="snížená",J174,0)</f>
        <v>0</v>
      </c>
      <c r="BG174" s="215">
        <f>IF(N174="zákl. přenesená",J174,0)</f>
        <v>0</v>
      </c>
      <c r="BH174" s="215">
        <f>IF(N174="sníž. přenesená",J174,0)</f>
        <v>0</v>
      </c>
      <c r="BI174" s="215">
        <f>IF(N174="nulová",J174,0)</f>
        <v>0</v>
      </c>
      <c r="BJ174" s="16" t="s">
        <v>83</v>
      </c>
      <c r="BK174" s="215">
        <f>ROUND(I174*H174,2)</f>
        <v>0</v>
      </c>
      <c r="BL174" s="16" t="s">
        <v>141</v>
      </c>
      <c r="BM174" s="214" t="s">
        <v>669</v>
      </c>
    </row>
    <row r="175" s="2" customFormat="1">
      <c r="A175" s="37"/>
      <c r="B175" s="38"/>
      <c r="C175" s="39"/>
      <c r="D175" s="216" t="s">
        <v>143</v>
      </c>
      <c r="E175" s="39"/>
      <c r="F175" s="217" t="s">
        <v>668</v>
      </c>
      <c r="G175" s="39"/>
      <c r="H175" s="39"/>
      <c r="I175" s="218"/>
      <c r="J175" s="39"/>
      <c r="K175" s="39"/>
      <c r="L175" s="43"/>
      <c r="M175" s="232"/>
      <c r="N175" s="233"/>
      <c r="O175" s="234"/>
      <c r="P175" s="234"/>
      <c r="Q175" s="234"/>
      <c r="R175" s="234"/>
      <c r="S175" s="234"/>
      <c r="T175" s="235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143</v>
      </c>
      <c r="AU175" s="16" t="s">
        <v>83</v>
      </c>
    </row>
    <row r="176" s="2" customFormat="1" ht="6.96" customHeight="1">
      <c r="A176" s="37"/>
      <c r="B176" s="58"/>
      <c r="C176" s="59"/>
      <c r="D176" s="59"/>
      <c r="E176" s="59"/>
      <c r="F176" s="59"/>
      <c r="G176" s="59"/>
      <c r="H176" s="59"/>
      <c r="I176" s="59"/>
      <c r="J176" s="59"/>
      <c r="K176" s="59"/>
      <c r="L176" s="43"/>
      <c r="M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</row>
  </sheetData>
  <sheetProtection sheet="1" autoFilter="0" formatColumns="0" formatRows="0" objects="1" scenarios="1" spinCount="100000" saltValue="CesdskgMaottPlNdIyTQV/rmtiZdYL4bpJJScq0MZ8wQn65LKS1RqFsQlJEmcggucJ1XqGD+qWaZ4kldoXRvug==" hashValue="8cn9zWOWSUgi39x8JNquMdUXJaH4pDRV+RXXO1Dtw9wsPTr0s99kalZuHQ0SXr+rNEt8GPuKoqzfa5+x2BVSwg==" algorithmName="SHA-512" password="CC35"/>
  <autoFilter ref="C88:K175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94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85</v>
      </c>
    </row>
    <row r="4" s="1" customFormat="1" ht="24.96" customHeight="1">
      <c r="B4" s="19"/>
      <c r="D4" s="129" t="s">
        <v>98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Chodník v ul. Výškovská, Chodová Planá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99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670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15. 1. 2024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27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28</v>
      </c>
      <c r="F15" s="37"/>
      <c r="G15" s="37"/>
      <c r="H15" s="37"/>
      <c r="I15" s="131" t="s">
        <v>29</v>
      </c>
      <c r="J15" s="135" t="s">
        <v>19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30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29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32</v>
      </c>
      <c r="E20" s="37"/>
      <c r="F20" s="37"/>
      <c r="G20" s="37"/>
      <c r="H20" s="37"/>
      <c r="I20" s="131" t="s">
        <v>26</v>
      </c>
      <c r="J20" s="135" t="s">
        <v>444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445</v>
      </c>
      <c r="F21" s="37"/>
      <c r="G21" s="37"/>
      <c r="H21" s="37"/>
      <c r="I21" s="131" t="s">
        <v>29</v>
      </c>
      <c r="J21" s="135" t="s">
        <v>446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37</v>
      </c>
      <c r="E23" s="37"/>
      <c r="F23" s="37"/>
      <c r="G23" s="37"/>
      <c r="H23" s="37"/>
      <c r="I23" s="131" t="s">
        <v>26</v>
      </c>
      <c r="J23" s="135" t="s">
        <v>444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447</v>
      </c>
      <c r="F24" s="37"/>
      <c r="G24" s="37"/>
      <c r="H24" s="37"/>
      <c r="I24" s="131" t="s">
        <v>29</v>
      </c>
      <c r="J24" s="135" t="s">
        <v>19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39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41</v>
      </c>
      <c r="E30" s="37"/>
      <c r="F30" s="37"/>
      <c r="G30" s="37"/>
      <c r="H30" s="37"/>
      <c r="I30" s="37"/>
      <c r="J30" s="143">
        <f>ROUND(J95,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43</v>
      </c>
      <c r="G32" s="37"/>
      <c r="H32" s="37"/>
      <c r="I32" s="144" t="s">
        <v>42</v>
      </c>
      <c r="J32" s="144" t="s">
        <v>44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45</v>
      </c>
      <c r="E33" s="131" t="s">
        <v>46</v>
      </c>
      <c r="F33" s="146">
        <f>ROUND((SUM(BE95:BE235)),  2)</f>
        <v>0</v>
      </c>
      <c r="G33" s="37"/>
      <c r="H33" s="37"/>
      <c r="I33" s="147">
        <v>0.20999999999999999</v>
      </c>
      <c r="J33" s="146">
        <f>ROUND(((SUM(BE95:BE235))*I33),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47</v>
      </c>
      <c r="F34" s="146">
        <f>ROUND((SUM(BF95:BF235)),  2)</f>
        <v>0</v>
      </c>
      <c r="G34" s="37"/>
      <c r="H34" s="37"/>
      <c r="I34" s="147">
        <v>0.12</v>
      </c>
      <c r="J34" s="146">
        <f>ROUND(((SUM(BF95:BF235))*I34),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48</v>
      </c>
      <c r="F35" s="146">
        <f>ROUND((SUM(BG95:BG235)),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49</v>
      </c>
      <c r="F36" s="146">
        <f>ROUND((SUM(BH95:BH235)),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50</v>
      </c>
      <c r="F37" s="146">
        <f>ROUND((SUM(BI95:BI235)),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51</v>
      </c>
      <c r="E39" s="150"/>
      <c r="F39" s="150"/>
      <c r="G39" s="151" t="s">
        <v>52</v>
      </c>
      <c r="H39" s="152" t="s">
        <v>53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105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Chodník v ul. Výškovská, Chodová Planá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99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SO 303 - přeložka vodovodu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Výškovská ulice</v>
      </c>
      <c r="G52" s="39"/>
      <c r="H52" s="39"/>
      <c r="I52" s="31" t="s">
        <v>23</v>
      </c>
      <c r="J52" s="71" t="str">
        <f>IF(J12="","",J12)</f>
        <v>15. 1. 2024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25.65" customHeight="1">
      <c r="A54" s="37"/>
      <c r="B54" s="38"/>
      <c r="C54" s="31" t="s">
        <v>25</v>
      </c>
      <c r="D54" s="39"/>
      <c r="E54" s="39"/>
      <c r="F54" s="26" t="str">
        <f>E15</f>
        <v>Městys Chodová Planá</v>
      </c>
      <c r="G54" s="39"/>
      <c r="H54" s="39"/>
      <c r="I54" s="31" t="s">
        <v>32</v>
      </c>
      <c r="J54" s="35" t="str">
        <f>E21</f>
        <v>ing. Jaroslav Krystyník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30</v>
      </c>
      <c r="D55" s="39"/>
      <c r="E55" s="39"/>
      <c r="F55" s="26" t="str">
        <f>IF(E18="","",E18)</f>
        <v>Vyplň údaj</v>
      </c>
      <c r="G55" s="39"/>
      <c r="H55" s="39"/>
      <c r="I55" s="31" t="s">
        <v>37</v>
      </c>
      <c r="J55" s="35" t="str">
        <f>E24</f>
        <v>ng. Jaroslav Krystyník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106</v>
      </c>
      <c r="D57" s="161"/>
      <c r="E57" s="161"/>
      <c r="F57" s="161"/>
      <c r="G57" s="161"/>
      <c r="H57" s="161"/>
      <c r="I57" s="161"/>
      <c r="J57" s="162" t="s">
        <v>107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73</v>
      </c>
      <c r="D59" s="39"/>
      <c r="E59" s="39"/>
      <c r="F59" s="39"/>
      <c r="G59" s="39"/>
      <c r="H59" s="39"/>
      <c r="I59" s="39"/>
      <c r="J59" s="101">
        <f>J95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108</v>
      </c>
    </row>
    <row r="60" s="9" customFormat="1" ht="24.96" customHeight="1">
      <c r="A60" s="9"/>
      <c r="B60" s="164"/>
      <c r="C60" s="165"/>
      <c r="D60" s="166" t="s">
        <v>671</v>
      </c>
      <c r="E60" s="167"/>
      <c r="F60" s="167"/>
      <c r="G60" s="167"/>
      <c r="H60" s="167"/>
      <c r="I60" s="167"/>
      <c r="J60" s="168">
        <f>J96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4"/>
      <c r="C61" s="165"/>
      <c r="D61" s="166" t="s">
        <v>672</v>
      </c>
      <c r="E61" s="167"/>
      <c r="F61" s="167"/>
      <c r="G61" s="167"/>
      <c r="H61" s="167"/>
      <c r="I61" s="167"/>
      <c r="J61" s="168">
        <f>J99</f>
        <v>0</v>
      </c>
      <c r="K61" s="165"/>
      <c r="L61" s="16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4"/>
      <c r="C62" s="165"/>
      <c r="D62" s="166" t="s">
        <v>448</v>
      </c>
      <c r="E62" s="167"/>
      <c r="F62" s="167"/>
      <c r="G62" s="167"/>
      <c r="H62" s="167"/>
      <c r="I62" s="167"/>
      <c r="J62" s="168">
        <f>J102</f>
        <v>0</v>
      </c>
      <c r="K62" s="165"/>
      <c r="L62" s="16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4"/>
      <c r="C63" s="165"/>
      <c r="D63" s="166" t="s">
        <v>673</v>
      </c>
      <c r="E63" s="167"/>
      <c r="F63" s="167"/>
      <c r="G63" s="167"/>
      <c r="H63" s="167"/>
      <c r="I63" s="167"/>
      <c r="J63" s="168">
        <f>J121</f>
        <v>0</v>
      </c>
      <c r="K63" s="165"/>
      <c r="L63" s="16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4"/>
      <c r="C64" s="165"/>
      <c r="D64" s="166" t="s">
        <v>449</v>
      </c>
      <c r="E64" s="167"/>
      <c r="F64" s="167"/>
      <c r="G64" s="167"/>
      <c r="H64" s="167"/>
      <c r="I64" s="167"/>
      <c r="J64" s="168">
        <f>J124</f>
        <v>0</v>
      </c>
      <c r="K64" s="165"/>
      <c r="L64" s="16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4"/>
      <c r="C65" s="165"/>
      <c r="D65" s="166" t="s">
        <v>450</v>
      </c>
      <c r="E65" s="167"/>
      <c r="F65" s="167"/>
      <c r="G65" s="167"/>
      <c r="H65" s="167"/>
      <c r="I65" s="167"/>
      <c r="J65" s="168">
        <f>J129</f>
        <v>0</v>
      </c>
      <c r="K65" s="165"/>
      <c r="L65" s="16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4"/>
      <c r="C66" s="165"/>
      <c r="D66" s="166" t="s">
        <v>451</v>
      </c>
      <c r="E66" s="167"/>
      <c r="F66" s="167"/>
      <c r="G66" s="167"/>
      <c r="H66" s="167"/>
      <c r="I66" s="167"/>
      <c r="J66" s="168">
        <f>J134</f>
        <v>0</v>
      </c>
      <c r="K66" s="165"/>
      <c r="L66" s="16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4"/>
      <c r="C67" s="165"/>
      <c r="D67" s="166" t="s">
        <v>589</v>
      </c>
      <c r="E67" s="167"/>
      <c r="F67" s="167"/>
      <c r="G67" s="167"/>
      <c r="H67" s="167"/>
      <c r="I67" s="167"/>
      <c r="J67" s="168">
        <f>J141</f>
        <v>0</v>
      </c>
      <c r="K67" s="165"/>
      <c r="L67" s="16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4"/>
      <c r="C68" s="165"/>
      <c r="D68" s="166" t="s">
        <v>674</v>
      </c>
      <c r="E68" s="167"/>
      <c r="F68" s="167"/>
      <c r="G68" s="167"/>
      <c r="H68" s="167"/>
      <c r="I68" s="167"/>
      <c r="J68" s="168">
        <f>J144</f>
        <v>0</v>
      </c>
      <c r="K68" s="165"/>
      <c r="L68" s="16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4"/>
      <c r="C69" s="165"/>
      <c r="D69" s="166" t="s">
        <v>452</v>
      </c>
      <c r="E69" s="167"/>
      <c r="F69" s="167"/>
      <c r="G69" s="167"/>
      <c r="H69" s="167"/>
      <c r="I69" s="167"/>
      <c r="J69" s="168">
        <f>J149</f>
        <v>0</v>
      </c>
      <c r="K69" s="165"/>
      <c r="L69" s="16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4"/>
      <c r="C70" s="165"/>
      <c r="D70" s="166" t="s">
        <v>675</v>
      </c>
      <c r="E70" s="167"/>
      <c r="F70" s="167"/>
      <c r="G70" s="167"/>
      <c r="H70" s="167"/>
      <c r="I70" s="167"/>
      <c r="J70" s="168">
        <f>J156</f>
        <v>0</v>
      </c>
      <c r="K70" s="165"/>
      <c r="L70" s="16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4"/>
      <c r="C71" s="165"/>
      <c r="D71" s="166" t="s">
        <v>455</v>
      </c>
      <c r="E71" s="167"/>
      <c r="F71" s="167"/>
      <c r="G71" s="167"/>
      <c r="H71" s="167"/>
      <c r="I71" s="167"/>
      <c r="J71" s="168">
        <f>J161</f>
        <v>0</v>
      </c>
      <c r="K71" s="165"/>
      <c r="L71" s="16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64"/>
      <c r="C72" s="165"/>
      <c r="D72" s="166" t="s">
        <v>456</v>
      </c>
      <c r="E72" s="167"/>
      <c r="F72" s="167"/>
      <c r="G72" s="167"/>
      <c r="H72" s="167"/>
      <c r="I72" s="167"/>
      <c r="J72" s="168">
        <f>J168</f>
        <v>0</v>
      </c>
      <c r="K72" s="165"/>
      <c r="L72" s="16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64"/>
      <c r="C73" s="165"/>
      <c r="D73" s="166" t="s">
        <v>458</v>
      </c>
      <c r="E73" s="167"/>
      <c r="F73" s="167"/>
      <c r="G73" s="167"/>
      <c r="H73" s="167"/>
      <c r="I73" s="167"/>
      <c r="J73" s="168">
        <f>J191</f>
        <v>0</v>
      </c>
      <c r="K73" s="165"/>
      <c r="L73" s="16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9" customFormat="1" ht="24.96" customHeight="1">
      <c r="A74" s="9"/>
      <c r="B74" s="164"/>
      <c r="C74" s="165"/>
      <c r="D74" s="166" t="s">
        <v>459</v>
      </c>
      <c r="E74" s="167"/>
      <c r="F74" s="167"/>
      <c r="G74" s="167"/>
      <c r="H74" s="167"/>
      <c r="I74" s="167"/>
      <c r="J74" s="168">
        <f>J228</f>
        <v>0</v>
      </c>
      <c r="K74" s="165"/>
      <c r="L74" s="16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9" customFormat="1" ht="24.96" customHeight="1">
      <c r="A75" s="9"/>
      <c r="B75" s="164"/>
      <c r="C75" s="165"/>
      <c r="D75" s="166" t="s">
        <v>676</v>
      </c>
      <c r="E75" s="167"/>
      <c r="F75" s="167"/>
      <c r="G75" s="167"/>
      <c r="H75" s="167"/>
      <c r="I75" s="167"/>
      <c r="J75" s="168">
        <f>J233</f>
        <v>0</v>
      </c>
      <c r="K75" s="165"/>
      <c r="L75" s="16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2" customFormat="1" ht="21.84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6.96" customHeight="1">
      <c r="A77" s="37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120</v>
      </c>
      <c r="D82" s="39"/>
      <c r="E82" s="39"/>
      <c r="F82" s="39"/>
      <c r="G82" s="39"/>
      <c r="H82" s="39"/>
      <c r="I82" s="39"/>
      <c r="J82" s="39"/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3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13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59" t="str">
        <f>E7</f>
        <v>Chodník v ul. Výškovská, Chodová Planá</v>
      </c>
      <c r="F85" s="31"/>
      <c r="G85" s="31"/>
      <c r="H85" s="31"/>
      <c r="I85" s="39"/>
      <c r="J85" s="39"/>
      <c r="K85" s="39"/>
      <c r="L85" s="13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99</v>
      </c>
      <c r="D86" s="39"/>
      <c r="E86" s="39"/>
      <c r="F86" s="39"/>
      <c r="G86" s="39"/>
      <c r="H86" s="39"/>
      <c r="I86" s="39"/>
      <c r="J86" s="39"/>
      <c r="K86" s="39"/>
      <c r="L86" s="13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68" t="str">
        <f>E9</f>
        <v>SO 303 - přeložka vodovodu</v>
      </c>
      <c r="F87" s="39"/>
      <c r="G87" s="39"/>
      <c r="H87" s="39"/>
      <c r="I87" s="39"/>
      <c r="J87" s="39"/>
      <c r="K87" s="39"/>
      <c r="L87" s="13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133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21</v>
      </c>
      <c r="D89" s="39"/>
      <c r="E89" s="39"/>
      <c r="F89" s="26" t="str">
        <f>F12</f>
        <v>Výškovská ulice</v>
      </c>
      <c r="G89" s="39"/>
      <c r="H89" s="39"/>
      <c r="I89" s="31" t="s">
        <v>23</v>
      </c>
      <c r="J89" s="71" t="str">
        <f>IF(J12="","",J12)</f>
        <v>15. 1. 2024</v>
      </c>
      <c r="K89" s="39"/>
      <c r="L89" s="133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33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25</v>
      </c>
      <c r="D91" s="39"/>
      <c r="E91" s="39"/>
      <c r="F91" s="26" t="str">
        <f>E15</f>
        <v>Městys Chodová Planá</v>
      </c>
      <c r="G91" s="39"/>
      <c r="H91" s="39"/>
      <c r="I91" s="31" t="s">
        <v>32</v>
      </c>
      <c r="J91" s="35" t="str">
        <f>E21</f>
        <v>ing. Jaroslav Krystyník</v>
      </c>
      <c r="K91" s="39"/>
      <c r="L91" s="133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37</v>
      </c>
      <c r="J92" s="35" t="str">
        <f>E24</f>
        <v>ng. Jaroslav Krystyník</v>
      </c>
      <c r="K92" s="39"/>
      <c r="L92" s="133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133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11" customFormat="1" ht="29.28" customHeight="1">
      <c r="A94" s="176"/>
      <c r="B94" s="177"/>
      <c r="C94" s="178" t="s">
        <v>121</v>
      </c>
      <c r="D94" s="179" t="s">
        <v>60</v>
      </c>
      <c r="E94" s="179" t="s">
        <v>56</v>
      </c>
      <c r="F94" s="179" t="s">
        <v>57</v>
      </c>
      <c r="G94" s="179" t="s">
        <v>122</v>
      </c>
      <c r="H94" s="179" t="s">
        <v>123</v>
      </c>
      <c r="I94" s="179" t="s">
        <v>124</v>
      </c>
      <c r="J94" s="179" t="s">
        <v>107</v>
      </c>
      <c r="K94" s="180" t="s">
        <v>125</v>
      </c>
      <c r="L94" s="181"/>
      <c r="M94" s="91" t="s">
        <v>19</v>
      </c>
      <c r="N94" s="92" t="s">
        <v>45</v>
      </c>
      <c r="O94" s="92" t="s">
        <v>126</v>
      </c>
      <c r="P94" s="92" t="s">
        <v>127</v>
      </c>
      <c r="Q94" s="92" t="s">
        <v>128</v>
      </c>
      <c r="R94" s="92" t="s">
        <v>129</v>
      </c>
      <c r="S94" s="92" t="s">
        <v>130</v>
      </c>
      <c r="T94" s="93" t="s">
        <v>131</v>
      </c>
      <c r="U94" s="176"/>
      <c r="V94" s="176"/>
      <c r="W94" s="176"/>
      <c r="X94" s="176"/>
      <c r="Y94" s="176"/>
      <c r="Z94" s="176"/>
      <c r="AA94" s="176"/>
      <c r="AB94" s="176"/>
      <c r="AC94" s="176"/>
      <c r="AD94" s="176"/>
      <c r="AE94" s="176"/>
    </row>
    <row r="95" s="2" customFormat="1" ht="22.8" customHeight="1">
      <c r="A95" s="37"/>
      <c r="B95" s="38"/>
      <c r="C95" s="98" t="s">
        <v>132</v>
      </c>
      <c r="D95" s="39"/>
      <c r="E95" s="39"/>
      <c r="F95" s="39"/>
      <c r="G95" s="39"/>
      <c r="H95" s="39"/>
      <c r="I95" s="39"/>
      <c r="J95" s="182">
        <f>BK95</f>
        <v>0</v>
      </c>
      <c r="K95" s="39"/>
      <c r="L95" s="43"/>
      <c r="M95" s="94"/>
      <c r="N95" s="183"/>
      <c r="O95" s="95"/>
      <c r="P95" s="184">
        <f>P96+P99+P102+P121+P124+P129+P134+P141+P144+P149+P156+P161+P168+P191+P228+P233</f>
        <v>0</v>
      </c>
      <c r="Q95" s="95"/>
      <c r="R95" s="184">
        <f>R96+R99+R102+R121+R124+R129+R134+R141+R144+R149+R156+R161+R168+R191+R228+R233</f>
        <v>44.114403000000003</v>
      </c>
      <c r="S95" s="95"/>
      <c r="T95" s="185">
        <f>T96+T99+T102+T121+T124+T129+T134+T141+T144+T149+T156+T161+T168+T191+T228+T233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6" t="s">
        <v>74</v>
      </c>
      <c r="AU95" s="16" t="s">
        <v>108</v>
      </c>
      <c r="BK95" s="186">
        <f>BK96+BK99+BK102+BK121+BK124+BK129+BK134+BK141+BK144+BK149+BK156+BK161+BK168+BK191+BK228+BK233</f>
        <v>0</v>
      </c>
    </row>
    <row r="96" s="12" customFormat="1" ht="25.92" customHeight="1">
      <c r="A96" s="12"/>
      <c r="B96" s="187"/>
      <c r="C96" s="188"/>
      <c r="D96" s="189" t="s">
        <v>74</v>
      </c>
      <c r="E96" s="190" t="s">
        <v>181</v>
      </c>
      <c r="F96" s="190" t="s">
        <v>677</v>
      </c>
      <c r="G96" s="188"/>
      <c r="H96" s="188"/>
      <c r="I96" s="191"/>
      <c r="J96" s="192">
        <f>BK96</f>
        <v>0</v>
      </c>
      <c r="K96" s="188"/>
      <c r="L96" s="193"/>
      <c r="M96" s="194"/>
      <c r="N96" s="195"/>
      <c r="O96" s="195"/>
      <c r="P96" s="196">
        <f>SUM(P97:P98)</f>
        <v>0</v>
      </c>
      <c r="Q96" s="195"/>
      <c r="R96" s="196">
        <f>SUM(R97:R98)</f>
        <v>0.021399999999999999</v>
      </c>
      <c r="S96" s="195"/>
      <c r="T96" s="197">
        <f>SUM(T97:T98)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198" t="s">
        <v>83</v>
      </c>
      <c r="AT96" s="199" t="s">
        <v>74</v>
      </c>
      <c r="AU96" s="199" t="s">
        <v>75</v>
      </c>
      <c r="AY96" s="198" t="s">
        <v>135</v>
      </c>
      <c r="BK96" s="200">
        <f>SUM(BK97:BK98)</f>
        <v>0</v>
      </c>
    </row>
    <row r="97" s="2" customFormat="1" ht="16.5" customHeight="1">
      <c r="A97" s="37"/>
      <c r="B97" s="38"/>
      <c r="C97" s="203" t="s">
        <v>83</v>
      </c>
      <c r="D97" s="203" t="s">
        <v>137</v>
      </c>
      <c r="E97" s="204" t="s">
        <v>678</v>
      </c>
      <c r="F97" s="205" t="s">
        <v>679</v>
      </c>
      <c r="G97" s="206" t="s">
        <v>162</v>
      </c>
      <c r="H97" s="207">
        <v>2</v>
      </c>
      <c r="I97" s="208"/>
      <c r="J97" s="209">
        <f>ROUND(I97*H97,2)</f>
        <v>0</v>
      </c>
      <c r="K97" s="205" t="s">
        <v>19</v>
      </c>
      <c r="L97" s="43"/>
      <c r="M97" s="210" t="s">
        <v>19</v>
      </c>
      <c r="N97" s="211" t="s">
        <v>46</v>
      </c>
      <c r="O97" s="83"/>
      <c r="P97" s="212">
        <f>O97*H97</f>
        <v>0</v>
      </c>
      <c r="Q97" s="212">
        <v>0.010699999999999999</v>
      </c>
      <c r="R97" s="212">
        <f>Q97*H97</f>
        <v>0.021399999999999999</v>
      </c>
      <c r="S97" s="212">
        <v>0</v>
      </c>
      <c r="T97" s="213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14" t="s">
        <v>141</v>
      </c>
      <c r="AT97" s="214" t="s">
        <v>137</v>
      </c>
      <c r="AU97" s="214" t="s">
        <v>83</v>
      </c>
      <c r="AY97" s="16" t="s">
        <v>135</v>
      </c>
      <c r="BE97" s="215">
        <f>IF(N97="základní",J97,0)</f>
        <v>0</v>
      </c>
      <c r="BF97" s="215">
        <f>IF(N97="snížená",J97,0)</f>
        <v>0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6" t="s">
        <v>83</v>
      </c>
      <c r="BK97" s="215">
        <f>ROUND(I97*H97,2)</f>
        <v>0</v>
      </c>
      <c r="BL97" s="16" t="s">
        <v>141</v>
      </c>
      <c r="BM97" s="214" t="s">
        <v>680</v>
      </c>
    </row>
    <row r="98" s="2" customFormat="1">
      <c r="A98" s="37"/>
      <c r="B98" s="38"/>
      <c r="C98" s="39"/>
      <c r="D98" s="216" t="s">
        <v>143</v>
      </c>
      <c r="E98" s="39"/>
      <c r="F98" s="217" t="s">
        <v>679</v>
      </c>
      <c r="G98" s="39"/>
      <c r="H98" s="39"/>
      <c r="I98" s="218"/>
      <c r="J98" s="39"/>
      <c r="K98" s="39"/>
      <c r="L98" s="43"/>
      <c r="M98" s="219"/>
      <c r="N98" s="220"/>
      <c r="O98" s="83"/>
      <c r="P98" s="83"/>
      <c r="Q98" s="83"/>
      <c r="R98" s="83"/>
      <c r="S98" s="83"/>
      <c r="T98" s="84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6" t="s">
        <v>143</v>
      </c>
      <c r="AU98" s="16" t="s">
        <v>83</v>
      </c>
    </row>
    <row r="99" s="12" customFormat="1" ht="25.92" customHeight="1">
      <c r="A99" s="12"/>
      <c r="B99" s="187"/>
      <c r="C99" s="188"/>
      <c r="D99" s="189" t="s">
        <v>74</v>
      </c>
      <c r="E99" s="190" t="s">
        <v>8</v>
      </c>
      <c r="F99" s="190" t="s">
        <v>681</v>
      </c>
      <c r="G99" s="188"/>
      <c r="H99" s="188"/>
      <c r="I99" s="191"/>
      <c r="J99" s="192">
        <f>BK99</f>
        <v>0</v>
      </c>
      <c r="K99" s="188"/>
      <c r="L99" s="193"/>
      <c r="M99" s="194"/>
      <c r="N99" s="195"/>
      <c r="O99" s="195"/>
      <c r="P99" s="196">
        <f>SUM(P100:P101)</f>
        <v>0</v>
      </c>
      <c r="Q99" s="195"/>
      <c r="R99" s="196">
        <f>SUM(R100:R101)</f>
        <v>0</v>
      </c>
      <c r="S99" s="195"/>
      <c r="T99" s="197">
        <f>SUM(T100:T101)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198" t="s">
        <v>83</v>
      </c>
      <c r="AT99" s="199" t="s">
        <v>74</v>
      </c>
      <c r="AU99" s="199" t="s">
        <v>75</v>
      </c>
      <c r="AY99" s="198" t="s">
        <v>135</v>
      </c>
      <c r="BK99" s="200">
        <f>SUM(BK100:BK101)</f>
        <v>0</v>
      </c>
    </row>
    <row r="100" s="2" customFormat="1" ht="16.5" customHeight="1">
      <c r="A100" s="37"/>
      <c r="B100" s="38"/>
      <c r="C100" s="203" t="s">
        <v>85</v>
      </c>
      <c r="D100" s="203" t="s">
        <v>137</v>
      </c>
      <c r="E100" s="204" t="s">
        <v>682</v>
      </c>
      <c r="F100" s="205" t="s">
        <v>683</v>
      </c>
      <c r="G100" s="206" t="s">
        <v>175</v>
      </c>
      <c r="H100" s="207">
        <v>1.8</v>
      </c>
      <c r="I100" s="208"/>
      <c r="J100" s="209">
        <f>ROUND(I100*H100,2)</f>
        <v>0</v>
      </c>
      <c r="K100" s="205" t="s">
        <v>19</v>
      </c>
      <c r="L100" s="43"/>
      <c r="M100" s="210" t="s">
        <v>19</v>
      </c>
      <c r="N100" s="211" t="s">
        <v>46</v>
      </c>
      <c r="O100" s="83"/>
      <c r="P100" s="212">
        <f>O100*H100</f>
        <v>0</v>
      </c>
      <c r="Q100" s="212">
        <v>0</v>
      </c>
      <c r="R100" s="212">
        <f>Q100*H100</f>
        <v>0</v>
      </c>
      <c r="S100" s="212">
        <v>0</v>
      </c>
      <c r="T100" s="213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214" t="s">
        <v>141</v>
      </c>
      <c r="AT100" s="214" t="s">
        <v>137</v>
      </c>
      <c r="AU100" s="214" t="s">
        <v>83</v>
      </c>
      <c r="AY100" s="16" t="s">
        <v>135</v>
      </c>
      <c r="BE100" s="215">
        <f>IF(N100="základní",J100,0)</f>
        <v>0</v>
      </c>
      <c r="BF100" s="215">
        <f>IF(N100="snížená",J100,0)</f>
        <v>0</v>
      </c>
      <c r="BG100" s="215">
        <f>IF(N100="zákl. přenesená",J100,0)</f>
        <v>0</v>
      </c>
      <c r="BH100" s="215">
        <f>IF(N100="sníž. přenesená",J100,0)</f>
        <v>0</v>
      </c>
      <c r="BI100" s="215">
        <f>IF(N100="nulová",J100,0)</f>
        <v>0</v>
      </c>
      <c r="BJ100" s="16" t="s">
        <v>83</v>
      </c>
      <c r="BK100" s="215">
        <f>ROUND(I100*H100,2)</f>
        <v>0</v>
      </c>
      <c r="BL100" s="16" t="s">
        <v>141</v>
      </c>
      <c r="BM100" s="214" t="s">
        <v>684</v>
      </c>
    </row>
    <row r="101" s="2" customFormat="1">
      <c r="A101" s="37"/>
      <c r="B101" s="38"/>
      <c r="C101" s="39"/>
      <c r="D101" s="216" t="s">
        <v>143</v>
      </c>
      <c r="E101" s="39"/>
      <c r="F101" s="217" t="s">
        <v>683</v>
      </c>
      <c r="G101" s="39"/>
      <c r="H101" s="39"/>
      <c r="I101" s="218"/>
      <c r="J101" s="39"/>
      <c r="K101" s="39"/>
      <c r="L101" s="43"/>
      <c r="M101" s="219"/>
      <c r="N101" s="220"/>
      <c r="O101" s="83"/>
      <c r="P101" s="83"/>
      <c r="Q101" s="83"/>
      <c r="R101" s="83"/>
      <c r="S101" s="83"/>
      <c r="T101" s="84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16" t="s">
        <v>143</v>
      </c>
      <c r="AU101" s="16" t="s">
        <v>83</v>
      </c>
    </row>
    <row r="102" s="12" customFormat="1" ht="25.92" customHeight="1">
      <c r="A102" s="12"/>
      <c r="B102" s="187"/>
      <c r="C102" s="188"/>
      <c r="D102" s="189" t="s">
        <v>74</v>
      </c>
      <c r="E102" s="190" t="s">
        <v>188</v>
      </c>
      <c r="F102" s="190" t="s">
        <v>460</v>
      </c>
      <c r="G102" s="188"/>
      <c r="H102" s="188"/>
      <c r="I102" s="191"/>
      <c r="J102" s="192">
        <f>BK102</f>
        <v>0</v>
      </c>
      <c r="K102" s="188"/>
      <c r="L102" s="193"/>
      <c r="M102" s="194"/>
      <c r="N102" s="195"/>
      <c r="O102" s="195"/>
      <c r="P102" s="196">
        <f>SUM(P103:P120)</f>
        <v>0</v>
      </c>
      <c r="Q102" s="195"/>
      <c r="R102" s="196">
        <f>SUM(R103:R120)</f>
        <v>0</v>
      </c>
      <c r="S102" s="195"/>
      <c r="T102" s="197">
        <f>SUM(T103:T120)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198" t="s">
        <v>83</v>
      </c>
      <c r="AT102" s="199" t="s">
        <v>74</v>
      </c>
      <c r="AU102" s="199" t="s">
        <v>75</v>
      </c>
      <c r="AY102" s="198" t="s">
        <v>135</v>
      </c>
      <c r="BK102" s="200">
        <f>SUM(BK103:BK120)</f>
        <v>0</v>
      </c>
    </row>
    <row r="103" s="2" customFormat="1" ht="16.5" customHeight="1">
      <c r="A103" s="37"/>
      <c r="B103" s="38"/>
      <c r="C103" s="203" t="s">
        <v>148</v>
      </c>
      <c r="D103" s="203" t="s">
        <v>137</v>
      </c>
      <c r="E103" s="204" t="s">
        <v>685</v>
      </c>
      <c r="F103" s="205" t="s">
        <v>686</v>
      </c>
      <c r="G103" s="206" t="s">
        <v>175</v>
      </c>
      <c r="H103" s="207">
        <v>12</v>
      </c>
      <c r="I103" s="208"/>
      <c r="J103" s="209">
        <f>ROUND(I103*H103,2)</f>
        <v>0</v>
      </c>
      <c r="K103" s="205" t="s">
        <v>19</v>
      </c>
      <c r="L103" s="43"/>
      <c r="M103" s="210" t="s">
        <v>19</v>
      </c>
      <c r="N103" s="211" t="s">
        <v>46</v>
      </c>
      <c r="O103" s="83"/>
      <c r="P103" s="212">
        <f>O103*H103</f>
        <v>0</v>
      </c>
      <c r="Q103" s="212">
        <v>0</v>
      </c>
      <c r="R103" s="212">
        <f>Q103*H103</f>
        <v>0</v>
      </c>
      <c r="S103" s="212">
        <v>0</v>
      </c>
      <c r="T103" s="213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214" t="s">
        <v>141</v>
      </c>
      <c r="AT103" s="214" t="s">
        <v>137</v>
      </c>
      <c r="AU103" s="214" t="s">
        <v>83</v>
      </c>
      <c r="AY103" s="16" t="s">
        <v>135</v>
      </c>
      <c r="BE103" s="215">
        <f>IF(N103="základní",J103,0)</f>
        <v>0</v>
      </c>
      <c r="BF103" s="215">
        <f>IF(N103="snížená",J103,0)</f>
        <v>0</v>
      </c>
      <c r="BG103" s="215">
        <f>IF(N103="zákl. přenesená",J103,0)</f>
        <v>0</v>
      </c>
      <c r="BH103" s="215">
        <f>IF(N103="sníž. přenesená",J103,0)</f>
        <v>0</v>
      </c>
      <c r="BI103" s="215">
        <f>IF(N103="nulová",J103,0)</f>
        <v>0</v>
      </c>
      <c r="BJ103" s="16" t="s">
        <v>83</v>
      </c>
      <c r="BK103" s="215">
        <f>ROUND(I103*H103,2)</f>
        <v>0</v>
      </c>
      <c r="BL103" s="16" t="s">
        <v>141</v>
      </c>
      <c r="BM103" s="214" t="s">
        <v>687</v>
      </c>
    </row>
    <row r="104" s="2" customFormat="1">
      <c r="A104" s="37"/>
      <c r="B104" s="38"/>
      <c r="C104" s="39"/>
      <c r="D104" s="216" t="s">
        <v>143</v>
      </c>
      <c r="E104" s="39"/>
      <c r="F104" s="217" t="s">
        <v>686</v>
      </c>
      <c r="G104" s="39"/>
      <c r="H104" s="39"/>
      <c r="I104" s="218"/>
      <c r="J104" s="39"/>
      <c r="K104" s="39"/>
      <c r="L104" s="43"/>
      <c r="M104" s="219"/>
      <c r="N104" s="220"/>
      <c r="O104" s="83"/>
      <c r="P104" s="83"/>
      <c r="Q104" s="83"/>
      <c r="R104" s="83"/>
      <c r="S104" s="83"/>
      <c r="T104" s="84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6" t="s">
        <v>143</v>
      </c>
      <c r="AU104" s="16" t="s">
        <v>83</v>
      </c>
    </row>
    <row r="105" s="2" customFormat="1" ht="16.5" customHeight="1">
      <c r="A105" s="37"/>
      <c r="B105" s="38"/>
      <c r="C105" s="203" t="s">
        <v>141</v>
      </c>
      <c r="D105" s="203" t="s">
        <v>137</v>
      </c>
      <c r="E105" s="204" t="s">
        <v>688</v>
      </c>
      <c r="F105" s="205" t="s">
        <v>689</v>
      </c>
      <c r="G105" s="206" t="s">
        <v>175</v>
      </c>
      <c r="H105" s="207">
        <v>5.7000000000000002</v>
      </c>
      <c r="I105" s="208"/>
      <c r="J105" s="209">
        <f>ROUND(I105*H105,2)</f>
        <v>0</v>
      </c>
      <c r="K105" s="205" t="s">
        <v>19</v>
      </c>
      <c r="L105" s="43"/>
      <c r="M105" s="210" t="s">
        <v>19</v>
      </c>
      <c r="N105" s="211" t="s">
        <v>46</v>
      </c>
      <c r="O105" s="83"/>
      <c r="P105" s="212">
        <f>O105*H105</f>
        <v>0</v>
      </c>
      <c r="Q105" s="212">
        <v>0</v>
      </c>
      <c r="R105" s="212">
        <f>Q105*H105</f>
        <v>0</v>
      </c>
      <c r="S105" s="212">
        <v>0</v>
      </c>
      <c r="T105" s="213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214" t="s">
        <v>141</v>
      </c>
      <c r="AT105" s="214" t="s">
        <v>137</v>
      </c>
      <c r="AU105" s="214" t="s">
        <v>83</v>
      </c>
      <c r="AY105" s="16" t="s">
        <v>135</v>
      </c>
      <c r="BE105" s="215">
        <f>IF(N105="základní",J105,0)</f>
        <v>0</v>
      </c>
      <c r="BF105" s="215">
        <f>IF(N105="snížená",J105,0)</f>
        <v>0</v>
      </c>
      <c r="BG105" s="215">
        <f>IF(N105="zákl. přenesená",J105,0)</f>
        <v>0</v>
      </c>
      <c r="BH105" s="215">
        <f>IF(N105="sníž. přenesená",J105,0)</f>
        <v>0</v>
      </c>
      <c r="BI105" s="215">
        <f>IF(N105="nulová",J105,0)</f>
        <v>0</v>
      </c>
      <c r="BJ105" s="16" t="s">
        <v>83</v>
      </c>
      <c r="BK105" s="215">
        <f>ROUND(I105*H105,2)</f>
        <v>0</v>
      </c>
      <c r="BL105" s="16" t="s">
        <v>141</v>
      </c>
      <c r="BM105" s="214" t="s">
        <v>690</v>
      </c>
    </row>
    <row r="106" s="2" customFormat="1">
      <c r="A106" s="37"/>
      <c r="B106" s="38"/>
      <c r="C106" s="39"/>
      <c r="D106" s="216" t="s">
        <v>143</v>
      </c>
      <c r="E106" s="39"/>
      <c r="F106" s="217" t="s">
        <v>689</v>
      </c>
      <c r="G106" s="39"/>
      <c r="H106" s="39"/>
      <c r="I106" s="218"/>
      <c r="J106" s="39"/>
      <c r="K106" s="39"/>
      <c r="L106" s="43"/>
      <c r="M106" s="219"/>
      <c r="N106" s="220"/>
      <c r="O106" s="83"/>
      <c r="P106" s="83"/>
      <c r="Q106" s="83"/>
      <c r="R106" s="83"/>
      <c r="S106" s="83"/>
      <c r="T106" s="84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16" t="s">
        <v>143</v>
      </c>
      <c r="AU106" s="16" t="s">
        <v>83</v>
      </c>
    </row>
    <row r="107" s="2" customFormat="1" ht="16.5" customHeight="1">
      <c r="A107" s="37"/>
      <c r="B107" s="38"/>
      <c r="C107" s="203" t="s">
        <v>155</v>
      </c>
      <c r="D107" s="203" t="s">
        <v>137</v>
      </c>
      <c r="E107" s="204" t="s">
        <v>691</v>
      </c>
      <c r="F107" s="205" t="s">
        <v>692</v>
      </c>
      <c r="G107" s="206" t="s">
        <v>175</v>
      </c>
      <c r="H107" s="207">
        <v>2.8999999999999999</v>
      </c>
      <c r="I107" s="208"/>
      <c r="J107" s="209">
        <f>ROUND(I107*H107,2)</f>
        <v>0</v>
      </c>
      <c r="K107" s="205" t="s">
        <v>19</v>
      </c>
      <c r="L107" s="43"/>
      <c r="M107" s="210" t="s">
        <v>19</v>
      </c>
      <c r="N107" s="211" t="s">
        <v>46</v>
      </c>
      <c r="O107" s="83"/>
      <c r="P107" s="212">
        <f>O107*H107</f>
        <v>0</v>
      </c>
      <c r="Q107" s="212">
        <v>0</v>
      </c>
      <c r="R107" s="212">
        <f>Q107*H107</f>
        <v>0</v>
      </c>
      <c r="S107" s="212">
        <v>0</v>
      </c>
      <c r="T107" s="213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214" t="s">
        <v>141</v>
      </c>
      <c r="AT107" s="214" t="s">
        <v>137</v>
      </c>
      <c r="AU107" s="214" t="s">
        <v>83</v>
      </c>
      <c r="AY107" s="16" t="s">
        <v>135</v>
      </c>
      <c r="BE107" s="215">
        <f>IF(N107="základní",J107,0)</f>
        <v>0</v>
      </c>
      <c r="BF107" s="215">
        <f>IF(N107="snížená",J107,0)</f>
        <v>0</v>
      </c>
      <c r="BG107" s="215">
        <f>IF(N107="zákl. přenesená",J107,0)</f>
        <v>0</v>
      </c>
      <c r="BH107" s="215">
        <f>IF(N107="sníž. přenesená",J107,0)</f>
        <v>0</v>
      </c>
      <c r="BI107" s="215">
        <f>IF(N107="nulová",J107,0)</f>
        <v>0</v>
      </c>
      <c r="BJ107" s="16" t="s">
        <v>83</v>
      </c>
      <c r="BK107" s="215">
        <f>ROUND(I107*H107,2)</f>
        <v>0</v>
      </c>
      <c r="BL107" s="16" t="s">
        <v>141</v>
      </c>
      <c r="BM107" s="214" t="s">
        <v>693</v>
      </c>
    </row>
    <row r="108" s="2" customFormat="1">
      <c r="A108" s="37"/>
      <c r="B108" s="38"/>
      <c r="C108" s="39"/>
      <c r="D108" s="216" t="s">
        <v>143</v>
      </c>
      <c r="E108" s="39"/>
      <c r="F108" s="217" t="s">
        <v>692</v>
      </c>
      <c r="G108" s="39"/>
      <c r="H108" s="39"/>
      <c r="I108" s="218"/>
      <c r="J108" s="39"/>
      <c r="K108" s="39"/>
      <c r="L108" s="43"/>
      <c r="M108" s="219"/>
      <c r="N108" s="220"/>
      <c r="O108" s="83"/>
      <c r="P108" s="83"/>
      <c r="Q108" s="83"/>
      <c r="R108" s="83"/>
      <c r="S108" s="83"/>
      <c r="T108" s="84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16" t="s">
        <v>143</v>
      </c>
      <c r="AU108" s="16" t="s">
        <v>83</v>
      </c>
    </row>
    <row r="109" s="2" customFormat="1" ht="16.5" customHeight="1">
      <c r="A109" s="37"/>
      <c r="B109" s="38"/>
      <c r="C109" s="203" t="s">
        <v>159</v>
      </c>
      <c r="D109" s="203" t="s">
        <v>137</v>
      </c>
      <c r="E109" s="204" t="s">
        <v>694</v>
      </c>
      <c r="F109" s="205" t="s">
        <v>695</v>
      </c>
      <c r="G109" s="206" t="s">
        <v>175</v>
      </c>
      <c r="H109" s="207">
        <v>5.7000000000000002</v>
      </c>
      <c r="I109" s="208"/>
      <c r="J109" s="209">
        <f>ROUND(I109*H109,2)</f>
        <v>0</v>
      </c>
      <c r="K109" s="205" t="s">
        <v>19</v>
      </c>
      <c r="L109" s="43"/>
      <c r="M109" s="210" t="s">
        <v>19</v>
      </c>
      <c r="N109" s="211" t="s">
        <v>46</v>
      </c>
      <c r="O109" s="83"/>
      <c r="P109" s="212">
        <f>O109*H109</f>
        <v>0</v>
      </c>
      <c r="Q109" s="212">
        <v>0</v>
      </c>
      <c r="R109" s="212">
        <f>Q109*H109</f>
        <v>0</v>
      </c>
      <c r="S109" s="212">
        <v>0</v>
      </c>
      <c r="T109" s="213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214" t="s">
        <v>141</v>
      </c>
      <c r="AT109" s="214" t="s">
        <v>137</v>
      </c>
      <c r="AU109" s="214" t="s">
        <v>83</v>
      </c>
      <c r="AY109" s="16" t="s">
        <v>135</v>
      </c>
      <c r="BE109" s="215">
        <f>IF(N109="základní",J109,0)</f>
        <v>0</v>
      </c>
      <c r="BF109" s="215">
        <f>IF(N109="snížená",J109,0)</f>
        <v>0</v>
      </c>
      <c r="BG109" s="215">
        <f>IF(N109="zákl. přenesená",J109,0)</f>
        <v>0</v>
      </c>
      <c r="BH109" s="215">
        <f>IF(N109="sníž. přenesená",J109,0)</f>
        <v>0</v>
      </c>
      <c r="BI109" s="215">
        <f>IF(N109="nulová",J109,0)</f>
        <v>0</v>
      </c>
      <c r="BJ109" s="16" t="s">
        <v>83</v>
      </c>
      <c r="BK109" s="215">
        <f>ROUND(I109*H109,2)</f>
        <v>0</v>
      </c>
      <c r="BL109" s="16" t="s">
        <v>141</v>
      </c>
      <c r="BM109" s="214" t="s">
        <v>696</v>
      </c>
    </row>
    <row r="110" s="2" customFormat="1">
      <c r="A110" s="37"/>
      <c r="B110" s="38"/>
      <c r="C110" s="39"/>
      <c r="D110" s="216" t="s">
        <v>143</v>
      </c>
      <c r="E110" s="39"/>
      <c r="F110" s="217" t="s">
        <v>695</v>
      </c>
      <c r="G110" s="39"/>
      <c r="H110" s="39"/>
      <c r="I110" s="218"/>
      <c r="J110" s="39"/>
      <c r="K110" s="39"/>
      <c r="L110" s="43"/>
      <c r="M110" s="219"/>
      <c r="N110" s="220"/>
      <c r="O110" s="83"/>
      <c r="P110" s="83"/>
      <c r="Q110" s="83"/>
      <c r="R110" s="83"/>
      <c r="S110" s="83"/>
      <c r="T110" s="84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16" t="s">
        <v>143</v>
      </c>
      <c r="AU110" s="16" t="s">
        <v>83</v>
      </c>
    </row>
    <row r="111" s="2" customFormat="1" ht="16.5" customHeight="1">
      <c r="A111" s="37"/>
      <c r="B111" s="38"/>
      <c r="C111" s="203" t="s">
        <v>164</v>
      </c>
      <c r="D111" s="203" t="s">
        <v>137</v>
      </c>
      <c r="E111" s="204" t="s">
        <v>697</v>
      </c>
      <c r="F111" s="205" t="s">
        <v>698</v>
      </c>
      <c r="G111" s="206" t="s">
        <v>175</v>
      </c>
      <c r="H111" s="207">
        <v>2.8999999999999999</v>
      </c>
      <c r="I111" s="208"/>
      <c r="J111" s="209">
        <f>ROUND(I111*H111,2)</f>
        <v>0</v>
      </c>
      <c r="K111" s="205" t="s">
        <v>19</v>
      </c>
      <c r="L111" s="43"/>
      <c r="M111" s="210" t="s">
        <v>19</v>
      </c>
      <c r="N111" s="211" t="s">
        <v>46</v>
      </c>
      <c r="O111" s="83"/>
      <c r="P111" s="212">
        <f>O111*H111</f>
        <v>0</v>
      </c>
      <c r="Q111" s="212">
        <v>0</v>
      </c>
      <c r="R111" s="212">
        <f>Q111*H111</f>
        <v>0</v>
      </c>
      <c r="S111" s="212">
        <v>0</v>
      </c>
      <c r="T111" s="213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214" t="s">
        <v>141</v>
      </c>
      <c r="AT111" s="214" t="s">
        <v>137</v>
      </c>
      <c r="AU111" s="214" t="s">
        <v>83</v>
      </c>
      <c r="AY111" s="16" t="s">
        <v>135</v>
      </c>
      <c r="BE111" s="215">
        <f>IF(N111="základní",J111,0)</f>
        <v>0</v>
      </c>
      <c r="BF111" s="215">
        <f>IF(N111="snížená",J111,0)</f>
        <v>0</v>
      </c>
      <c r="BG111" s="215">
        <f>IF(N111="zákl. přenesená",J111,0)</f>
        <v>0</v>
      </c>
      <c r="BH111" s="215">
        <f>IF(N111="sníž. přenesená",J111,0)</f>
        <v>0</v>
      </c>
      <c r="BI111" s="215">
        <f>IF(N111="nulová",J111,0)</f>
        <v>0</v>
      </c>
      <c r="BJ111" s="16" t="s">
        <v>83</v>
      </c>
      <c r="BK111" s="215">
        <f>ROUND(I111*H111,2)</f>
        <v>0</v>
      </c>
      <c r="BL111" s="16" t="s">
        <v>141</v>
      </c>
      <c r="BM111" s="214" t="s">
        <v>699</v>
      </c>
    </row>
    <row r="112" s="2" customFormat="1">
      <c r="A112" s="37"/>
      <c r="B112" s="38"/>
      <c r="C112" s="39"/>
      <c r="D112" s="216" t="s">
        <v>143</v>
      </c>
      <c r="E112" s="39"/>
      <c r="F112" s="217" t="s">
        <v>698</v>
      </c>
      <c r="G112" s="39"/>
      <c r="H112" s="39"/>
      <c r="I112" s="218"/>
      <c r="J112" s="39"/>
      <c r="K112" s="39"/>
      <c r="L112" s="43"/>
      <c r="M112" s="219"/>
      <c r="N112" s="220"/>
      <c r="O112" s="83"/>
      <c r="P112" s="83"/>
      <c r="Q112" s="83"/>
      <c r="R112" s="83"/>
      <c r="S112" s="83"/>
      <c r="T112" s="84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16" t="s">
        <v>143</v>
      </c>
      <c r="AU112" s="16" t="s">
        <v>83</v>
      </c>
    </row>
    <row r="113" s="2" customFormat="1" ht="16.5" customHeight="1">
      <c r="A113" s="37"/>
      <c r="B113" s="38"/>
      <c r="C113" s="203" t="s">
        <v>168</v>
      </c>
      <c r="D113" s="203" t="s">
        <v>137</v>
      </c>
      <c r="E113" s="204" t="s">
        <v>461</v>
      </c>
      <c r="F113" s="205" t="s">
        <v>462</v>
      </c>
      <c r="G113" s="206" t="s">
        <v>175</v>
      </c>
      <c r="H113" s="207">
        <v>43.600000000000001</v>
      </c>
      <c r="I113" s="208"/>
      <c r="J113" s="209">
        <f>ROUND(I113*H113,2)</f>
        <v>0</v>
      </c>
      <c r="K113" s="205" t="s">
        <v>19</v>
      </c>
      <c r="L113" s="43"/>
      <c r="M113" s="210" t="s">
        <v>19</v>
      </c>
      <c r="N113" s="211" t="s">
        <v>46</v>
      </c>
      <c r="O113" s="83"/>
      <c r="P113" s="212">
        <f>O113*H113</f>
        <v>0</v>
      </c>
      <c r="Q113" s="212">
        <v>0</v>
      </c>
      <c r="R113" s="212">
        <f>Q113*H113</f>
        <v>0</v>
      </c>
      <c r="S113" s="212">
        <v>0</v>
      </c>
      <c r="T113" s="213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214" t="s">
        <v>141</v>
      </c>
      <c r="AT113" s="214" t="s">
        <v>137</v>
      </c>
      <c r="AU113" s="214" t="s">
        <v>83</v>
      </c>
      <c r="AY113" s="16" t="s">
        <v>135</v>
      </c>
      <c r="BE113" s="215">
        <f>IF(N113="základní",J113,0)</f>
        <v>0</v>
      </c>
      <c r="BF113" s="215">
        <f>IF(N113="snížená",J113,0)</f>
        <v>0</v>
      </c>
      <c r="BG113" s="215">
        <f>IF(N113="zákl. přenesená",J113,0)</f>
        <v>0</v>
      </c>
      <c r="BH113" s="215">
        <f>IF(N113="sníž. přenesená",J113,0)</f>
        <v>0</v>
      </c>
      <c r="BI113" s="215">
        <f>IF(N113="nulová",J113,0)</f>
        <v>0</v>
      </c>
      <c r="BJ113" s="16" t="s">
        <v>83</v>
      </c>
      <c r="BK113" s="215">
        <f>ROUND(I113*H113,2)</f>
        <v>0</v>
      </c>
      <c r="BL113" s="16" t="s">
        <v>141</v>
      </c>
      <c r="BM113" s="214" t="s">
        <v>700</v>
      </c>
    </row>
    <row r="114" s="2" customFormat="1">
      <c r="A114" s="37"/>
      <c r="B114" s="38"/>
      <c r="C114" s="39"/>
      <c r="D114" s="216" t="s">
        <v>143</v>
      </c>
      <c r="E114" s="39"/>
      <c r="F114" s="217" t="s">
        <v>462</v>
      </c>
      <c r="G114" s="39"/>
      <c r="H114" s="39"/>
      <c r="I114" s="218"/>
      <c r="J114" s="39"/>
      <c r="K114" s="39"/>
      <c r="L114" s="43"/>
      <c r="M114" s="219"/>
      <c r="N114" s="220"/>
      <c r="O114" s="83"/>
      <c r="P114" s="83"/>
      <c r="Q114" s="83"/>
      <c r="R114" s="83"/>
      <c r="S114" s="83"/>
      <c r="T114" s="84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6" t="s">
        <v>143</v>
      </c>
      <c r="AU114" s="16" t="s">
        <v>83</v>
      </c>
    </row>
    <row r="115" s="2" customFormat="1" ht="16.5" customHeight="1">
      <c r="A115" s="37"/>
      <c r="B115" s="38"/>
      <c r="C115" s="203" t="s">
        <v>172</v>
      </c>
      <c r="D115" s="203" t="s">
        <v>137</v>
      </c>
      <c r="E115" s="204" t="s">
        <v>464</v>
      </c>
      <c r="F115" s="205" t="s">
        <v>465</v>
      </c>
      <c r="G115" s="206" t="s">
        <v>175</v>
      </c>
      <c r="H115" s="207">
        <v>21.800000000000001</v>
      </c>
      <c r="I115" s="208"/>
      <c r="J115" s="209">
        <f>ROUND(I115*H115,2)</f>
        <v>0</v>
      </c>
      <c r="K115" s="205" t="s">
        <v>19</v>
      </c>
      <c r="L115" s="43"/>
      <c r="M115" s="210" t="s">
        <v>19</v>
      </c>
      <c r="N115" s="211" t="s">
        <v>46</v>
      </c>
      <c r="O115" s="83"/>
      <c r="P115" s="212">
        <f>O115*H115</f>
        <v>0</v>
      </c>
      <c r="Q115" s="212">
        <v>0</v>
      </c>
      <c r="R115" s="212">
        <f>Q115*H115</f>
        <v>0</v>
      </c>
      <c r="S115" s="212">
        <v>0</v>
      </c>
      <c r="T115" s="213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214" t="s">
        <v>141</v>
      </c>
      <c r="AT115" s="214" t="s">
        <v>137</v>
      </c>
      <c r="AU115" s="214" t="s">
        <v>83</v>
      </c>
      <c r="AY115" s="16" t="s">
        <v>135</v>
      </c>
      <c r="BE115" s="215">
        <f>IF(N115="základní",J115,0)</f>
        <v>0</v>
      </c>
      <c r="BF115" s="215">
        <f>IF(N115="snížená",J115,0)</f>
        <v>0</v>
      </c>
      <c r="BG115" s="215">
        <f>IF(N115="zákl. přenesená",J115,0)</f>
        <v>0</v>
      </c>
      <c r="BH115" s="215">
        <f>IF(N115="sníž. přenesená",J115,0)</f>
        <v>0</v>
      </c>
      <c r="BI115" s="215">
        <f>IF(N115="nulová",J115,0)</f>
        <v>0</v>
      </c>
      <c r="BJ115" s="16" t="s">
        <v>83</v>
      </c>
      <c r="BK115" s="215">
        <f>ROUND(I115*H115,2)</f>
        <v>0</v>
      </c>
      <c r="BL115" s="16" t="s">
        <v>141</v>
      </c>
      <c r="BM115" s="214" t="s">
        <v>701</v>
      </c>
    </row>
    <row r="116" s="2" customFormat="1">
      <c r="A116" s="37"/>
      <c r="B116" s="38"/>
      <c r="C116" s="39"/>
      <c r="D116" s="216" t="s">
        <v>143</v>
      </c>
      <c r="E116" s="39"/>
      <c r="F116" s="217" t="s">
        <v>465</v>
      </c>
      <c r="G116" s="39"/>
      <c r="H116" s="39"/>
      <c r="I116" s="218"/>
      <c r="J116" s="39"/>
      <c r="K116" s="39"/>
      <c r="L116" s="43"/>
      <c r="M116" s="219"/>
      <c r="N116" s="220"/>
      <c r="O116" s="83"/>
      <c r="P116" s="83"/>
      <c r="Q116" s="83"/>
      <c r="R116" s="83"/>
      <c r="S116" s="83"/>
      <c r="T116" s="84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6" t="s">
        <v>143</v>
      </c>
      <c r="AU116" s="16" t="s">
        <v>83</v>
      </c>
    </row>
    <row r="117" s="2" customFormat="1" ht="16.5" customHeight="1">
      <c r="A117" s="37"/>
      <c r="B117" s="38"/>
      <c r="C117" s="203" t="s">
        <v>177</v>
      </c>
      <c r="D117" s="203" t="s">
        <v>137</v>
      </c>
      <c r="E117" s="204" t="s">
        <v>467</v>
      </c>
      <c r="F117" s="205" t="s">
        <v>468</v>
      </c>
      <c r="G117" s="206" t="s">
        <v>175</v>
      </c>
      <c r="H117" s="207">
        <v>43.600000000000001</v>
      </c>
      <c r="I117" s="208"/>
      <c r="J117" s="209">
        <f>ROUND(I117*H117,2)</f>
        <v>0</v>
      </c>
      <c r="K117" s="205" t="s">
        <v>19</v>
      </c>
      <c r="L117" s="43"/>
      <c r="M117" s="210" t="s">
        <v>19</v>
      </c>
      <c r="N117" s="211" t="s">
        <v>46</v>
      </c>
      <c r="O117" s="83"/>
      <c r="P117" s="212">
        <f>O117*H117</f>
        <v>0</v>
      </c>
      <c r="Q117" s="212">
        <v>0</v>
      </c>
      <c r="R117" s="212">
        <f>Q117*H117</f>
        <v>0</v>
      </c>
      <c r="S117" s="212">
        <v>0</v>
      </c>
      <c r="T117" s="213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214" t="s">
        <v>141</v>
      </c>
      <c r="AT117" s="214" t="s">
        <v>137</v>
      </c>
      <c r="AU117" s="214" t="s">
        <v>83</v>
      </c>
      <c r="AY117" s="16" t="s">
        <v>135</v>
      </c>
      <c r="BE117" s="215">
        <f>IF(N117="základní",J117,0)</f>
        <v>0</v>
      </c>
      <c r="BF117" s="215">
        <f>IF(N117="snížená",J117,0)</f>
        <v>0</v>
      </c>
      <c r="BG117" s="215">
        <f>IF(N117="zákl. přenesená",J117,0)</f>
        <v>0</v>
      </c>
      <c r="BH117" s="215">
        <f>IF(N117="sníž. přenesená",J117,0)</f>
        <v>0</v>
      </c>
      <c r="BI117" s="215">
        <f>IF(N117="nulová",J117,0)</f>
        <v>0</v>
      </c>
      <c r="BJ117" s="16" t="s">
        <v>83</v>
      </c>
      <c r="BK117" s="215">
        <f>ROUND(I117*H117,2)</f>
        <v>0</v>
      </c>
      <c r="BL117" s="16" t="s">
        <v>141</v>
      </c>
      <c r="BM117" s="214" t="s">
        <v>702</v>
      </c>
    </row>
    <row r="118" s="2" customFormat="1">
      <c r="A118" s="37"/>
      <c r="B118" s="38"/>
      <c r="C118" s="39"/>
      <c r="D118" s="216" t="s">
        <v>143</v>
      </c>
      <c r="E118" s="39"/>
      <c r="F118" s="217" t="s">
        <v>468</v>
      </c>
      <c r="G118" s="39"/>
      <c r="H118" s="39"/>
      <c r="I118" s="218"/>
      <c r="J118" s="39"/>
      <c r="K118" s="39"/>
      <c r="L118" s="43"/>
      <c r="M118" s="219"/>
      <c r="N118" s="220"/>
      <c r="O118" s="83"/>
      <c r="P118" s="83"/>
      <c r="Q118" s="83"/>
      <c r="R118" s="83"/>
      <c r="S118" s="83"/>
      <c r="T118" s="84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143</v>
      </c>
      <c r="AU118" s="16" t="s">
        <v>83</v>
      </c>
    </row>
    <row r="119" s="2" customFormat="1" ht="16.5" customHeight="1">
      <c r="A119" s="37"/>
      <c r="B119" s="38"/>
      <c r="C119" s="203" t="s">
        <v>181</v>
      </c>
      <c r="D119" s="203" t="s">
        <v>137</v>
      </c>
      <c r="E119" s="204" t="s">
        <v>470</v>
      </c>
      <c r="F119" s="205" t="s">
        <v>471</v>
      </c>
      <c r="G119" s="206" t="s">
        <v>175</v>
      </c>
      <c r="H119" s="207">
        <v>21.800000000000001</v>
      </c>
      <c r="I119" s="208"/>
      <c r="J119" s="209">
        <f>ROUND(I119*H119,2)</f>
        <v>0</v>
      </c>
      <c r="K119" s="205" t="s">
        <v>19</v>
      </c>
      <c r="L119" s="43"/>
      <c r="M119" s="210" t="s">
        <v>19</v>
      </c>
      <c r="N119" s="211" t="s">
        <v>46</v>
      </c>
      <c r="O119" s="83"/>
      <c r="P119" s="212">
        <f>O119*H119</f>
        <v>0</v>
      </c>
      <c r="Q119" s="212">
        <v>0</v>
      </c>
      <c r="R119" s="212">
        <f>Q119*H119</f>
        <v>0</v>
      </c>
      <c r="S119" s="212">
        <v>0</v>
      </c>
      <c r="T119" s="213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14" t="s">
        <v>141</v>
      </c>
      <c r="AT119" s="214" t="s">
        <v>137</v>
      </c>
      <c r="AU119" s="214" t="s">
        <v>83</v>
      </c>
      <c r="AY119" s="16" t="s">
        <v>135</v>
      </c>
      <c r="BE119" s="215">
        <f>IF(N119="základní",J119,0)</f>
        <v>0</v>
      </c>
      <c r="BF119" s="215">
        <f>IF(N119="snížená",J119,0)</f>
        <v>0</v>
      </c>
      <c r="BG119" s="215">
        <f>IF(N119="zákl. přenesená",J119,0)</f>
        <v>0</v>
      </c>
      <c r="BH119" s="215">
        <f>IF(N119="sníž. přenesená",J119,0)</f>
        <v>0</v>
      </c>
      <c r="BI119" s="215">
        <f>IF(N119="nulová",J119,0)</f>
        <v>0</v>
      </c>
      <c r="BJ119" s="16" t="s">
        <v>83</v>
      </c>
      <c r="BK119" s="215">
        <f>ROUND(I119*H119,2)</f>
        <v>0</v>
      </c>
      <c r="BL119" s="16" t="s">
        <v>141</v>
      </c>
      <c r="BM119" s="214" t="s">
        <v>703</v>
      </c>
    </row>
    <row r="120" s="2" customFormat="1">
      <c r="A120" s="37"/>
      <c r="B120" s="38"/>
      <c r="C120" s="39"/>
      <c r="D120" s="216" t="s">
        <v>143</v>
      </c>
      <c r="E120" s="39"/>
      <c r="F120" s="217" t="s">
        <v>471</v>
      </c>
      <c r="G120" s="39"/>
      <c r="H120" s="39"/>
      <c r="I120" s="218"/>
      <c r="J120" s="39"/>
      <c r="K120" s="39"/>
      <c r="L120" s="43"/>
      <c r="M120" s="219"/>
      <c r="N120" s="220"/>
      <c r="O120" s="83"/>
      <c r="P120" s="83"/>
      <c r="Q120" s="83"/>
      <c r="R120" s="83"/>
      <c r="S120" s="83"/>
      <c r="T120" s="84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143</v>
      </c>
      <c r="AU120" s="16" t="s">
        <v>83</v>
      </c>
    </row>
    <row r="121" s="12" customFormat="1" ht="25.92" customHeight="1">
      <c r="A121" s="12"/>
      <c r="B121" s="187"/>
      <c r="C121" s="188"/>
      <c r="D121" s="189" t="s">
        <v>74</v>
      </c>
      <c r="E121" s="190" t="s">
        <v>193</v>
      </c>
      <c r="F121" s="190" t="s">
        <v>704</v>
      </c>
      <c r="G121" s="188"/>
      <c r="H121" s="188"/>
      <c r="I121" s="191"/>
      <c r="J121" s="192">
        <f>BK121</f>
        <v>0</v>
      </c>
      <c r="K121" s="188"/>
      <c r="L121" s="193"/>
      <c r="M121" s="194"/>
      <c r="N121" s="195"/>
      <c r="O121" s="195"/>
      <c r="P121" s="196">
        <f>SUM(P122:P123)</f>
        <v>0</v>
      </c>
      <c r="Q121" s="195"/>
      <c r="R121" s="196">
        <f>SUM(R122:R123)</f>
        <v>0.058986000000000004</v>
      </c>
      <c r="S121" s="195"/>
      <c r="T121" s="197">
        <f>SUM(T122:T123)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98" t="s">
        <v>83</v>
      </c>
      <c r="AT121" s="199" t="s">
        <v>74</v>
      </c>
      <c r="AU121" s="199" t="s">
        <v>75</v>
      </c>
      <c r="AY121" s="198" t="s">
        <v>135</v>
      </c>
      <c r="BK121" s="200">
        <f>SUM(BK122:BK123)</f>
        <v>0</v>
      </c>
    </row>
    <row r="122" s="2" customFormat="1" ht="16.5" customHeight="1">
      <c r="A122" s="37"/>
      <c r="B122" s="38"/>
      <c r="C122" s="203" t="s">
        <v>8</v>
      </c>
      <c r="D122" s="203" t="s">
        <v>137</v>
      </c>
      <c r="E122" s="204" t="s">
        <v>705</v>
      </c>
      <c r="F122" s="205" t="s">
        <v>706</v>
      </c>
      <c r="G122" s="206" t="s">
        <v>162</v>
      </c>
      <c r="H122" s="207">
        <v>11.300000000000001</v>
      </c>
      <c r="I122" s="208"/>
      <c r="J122" s="209">
        <f>ROUND(I122*H122,2)</f>
        <v>0</v>
      </c>
      <c r="K122" s="205" t="s">
        <v>19</v>
      </c>
      <c r="L122" s="43"/>
      <c r="M122" s="210" t="s">
        <v>19</v>
      </c>
      <c r="N122" s="211" t="s">
        <v>46</v>
      </c>
      <c r="O122" s="83"/>
      <c r="P122" s="212">
        <f>O122*H122</f>
        <v>0</v>
      </c>
      <c r="Q122" s="212">
        <v>0.0052199999999999998</v>
      </c>
      <c r="R122" s="212">
        <f>Q122*H122</f>
        <v>0.058986000000000004</v>
      </c>
      <c r="S122" s="212">
        <v>0</v>
      </c>
      <c r="T122" s="213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14" t="s">
        <v>141</v>
      </c>
      <c r="AT122" s="214" t="s">
        <v>137</v>
      </c>
      <c r="AU122" s="214" t="s">
        <v>83</v>
      </c>
      <c r="AY122" s="16" t="s">
        <v>135</v>
      </c>
      <c r="BE122" s="215">
        <f>IF(N122="základní",J122,0)</f>
        <v>0</v>
      </c>
      <c r="BF122" s="215">
        <f>IF(N122="snížená",J122,0)</f>
        <v>0</v>
      </c>
      <c r="BG122" s="215">
        <f>IF(N122="zákl. přenesená",J122,0)</f>
        <v>0</v>
      </c>
      <c r="BH122" s="215">
        <f>IF(N122="sníž. přenesená",J122,0)</f>
        <v>0</v>
      </c>
      <c r="BI122" s="215">
        <f>IF(N122="nulová",J122,0)</f>
        <v>0</v>
      </c>
      <c r="BJ122" s="16" t="s">
        <v>83</v>
      </c>
      <c r="BK122" s="215">
        <f>ROUND(I122*H122,2)</f>
        <v>0</v>
      </c>
      <c r="BL122" s="16" t="s">
        <v>141</v>
      </c>
      <c r="BM122" s="214" t="s">
        <v>707</v>
      </c>
    </row>
    <row r="123" s="2" customFormat="1">
      <c r="A123" s="37"/>
      <c r="B123" s="38"/>
      <c r="C123" s="39"/>
      <c r="D123" s="216" t="s">
        <v>143</v>
      </c>
      <c r="E123" s="39"/>
      <c r="F123" s="217" t="s">
        <v>706</v>
      </c>
      <c r="G123" s="39"/>
      <c r="H123" s="39"/>
      <c r="I123" s="218"/>
      <c r="J123" s="39"/>
      <c r="K123" s="39"/>
      <c r="L123" s="43"/>
      <c r="M123" s="219"/>
      <c r="N123" s="220"/>
      <c r="O123" s="83"/>
      <c r="P123" s="83"/>
      <c r="Q123" s="83"/>
      <c r="R123" s="83"/>
      <c r="S123" s="83"/>
      <c r="T123" s="84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143</v>
      </c>
      <c r="AU123" s="16" t="s">
        <v>83</v>
      </c>
    </row>
    <row r="124" s="12" customFormat="1" ht="25.92" customHeight="1">
      <c r="A124" s="12"/>
      <c r="B124" s="187"/>
      <c r="C124" s="188"/>
      <c r="D124" s="189" t="s">
        <v>74</v>
      </c>
      <c r="E124" s="190" t="s">
        <v>197</v>
      </c>
      <c r="F124" s="190" t="s">
        <v>473</v>
      </c>
      <c r="G124" s="188"/>
      <c r="H124" s="188"/>
      <c r="I124" s="191"/>
      <c r="J124" s="192">
        <f>BK124</f>
        <v>0</v>
      </c>
      <c r="K124" s="188"/>
      <c r="L124" s="193"/>
      <c r="M124" s="194"/>
      <c r="N124" s="195"/>
      <c r="O124" s="195"/>
      <c r="P124" s="196">
        <f>SUM(P125:P128)</f>
        <v>0</v>
      </c>
      <c r="Q124" s="195"/>
      <c r="R124" s="196">
        <f>SUM(R125:R128)</f>
        <v>0.14810399999999999</v>
      </c>
      <c r="S124" s="195"/>
      <c r="T124" s="197">
        <f>SUM(T125:T128)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98" t="s">
        <v>83</v>
      </c>
      <c r="AT124" s="199" t="s">
        <v>74</v>
      </c>
      <c r="AU124" s="199" t="s">
        <v>75</v>
      </c>
      <c r="AY124" s="198" t="s">
        <v>135</v>
      </c>
      <c r="BK124" s="200">
        <f>SUM(BK125:BK128)</f>
        <v>0</v>
      </c>
    </row>
    <row r="125" s="2" customFormat="1" ht="16.5" customHeight="1">
      <c r="A125" s="37"/>
      <c r="B125" s="38"/>
      <c r="C125" s="203" t="s">
        <v>188</v>
      </c>
      <c r="D125" s="203" t="s">
        <v>137</v>
      </c>
      <c r="E125" s="204" t="s">
        <v>474</v>
      </c>
      <c r="F125" s="205" t="s">
        <v>475</v>
      </c>
      <c r="G125" s="206" t="s">
        <v>146</v>
      </c>
      <c r="H125" s="207">
        <v>149.59999999999999</v>
      </c>
      <c r="I125" s="208"/>
      <c r="J125" s="209">
        <f>ROUND(I125*H125,2)</f>
        <v>0</v>
      </c>
      <c r="K125" s="205" t="s">
        <v>19</v>
      </c>
      <c r="L125" s="43"/>
      <c r="M125" s="210" t="s">
        <v>19</v>
      </c>
      <c r="N125" s="211" t="s">
        <v>46</v>
      </c>
      <c r="O125" s="83"/>
      <c r="P125" s="212">
        <f>O125*H125</f>
        <v>0</v>
      </c>
      <c r="Q125" s="212">
        <v>0.00098999999999999999</v>
      </c>
      <c r="R125" s="212">
        <f>Q125*H125</f>
        <v>0.14810399999999999</v>
      </c>
      <c r="S125" s="212">
        <v>0</v>
      </c>
      <c r="T125" s="21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14" t="s">
        <v>141</v>
      </c>
      <c r="AT125" s="214" t="s">
        <v>137</v>
      </c>
      <c r="AU125" s="214" t="s">
        <v>83</v>
      </c>
      <c r="AY125" s="16" t="s">
        <v>135</v>
      </c>
      <c r="BE125" s="215">
        <f>IF(N125="základní",J125,0)</f>
        <v>0</v>
      </c>
      <c r="BF125" s="215">
        <f>IF(N125="snížená",J125,0)</f>
        <v>0</v>
      </c>
      <c r="BG125" s="215">
        <f>IF(N125="zákl. přenesená",J125,0)</f>
        <v>0</v>
      </c>
      <c r="BH125" s="215">
        <f>IF(N125="sníž. přenesená",J125,0)</f>
        <v>0</v>
      </c>
      <c r="BI125" s="215">
        <f>IF(N125="nulová",J125,0)</f>
        <v>0</v>
      </c>
      <c r="BJ125" s="16" t="s">
        <v>83</v>
      </c>
      <c r="BK125" s="215">
        <f>ROUND(I125*H125,2)</f>
        <v>0</v>
      </c>
      <c r="BL125" s="16" t="s">
        <v>141</v>
      </c>
      <c r="BM125" s="214" t="s">
        <v>708</v>
      </c>
    </row>
    <row r="126" s="2" customFormat="1">
      <c r="A126" s="37"/>
      <c r="B126" s="38"/>
      <c r="C126" s="39"/>
      <c r="D126" s="216" t="s">
        <v>143</v>
      </c>
      <c r="E126" s="39"/>
      <c r="F126" s="217" t="s">
        <v>475</v>
      </c>
      <c r="G126" s="39"/>
      <c r="H126" s="39"/>
      <c r="I126" s="218"/>
      <c r="J126" s="39"/>
      <c r="K126" s="39"/>
      <c r="L126" s="43"/>
      <c r="M126" s="219"/>
      <c r="N126" s="220"/>
      <c r="O126" s="83"/>
      <c r="P126" s="83"/>
      <c r="Q126" s="83"/>
      <c r="R126" s="83"/>
      <c r="S126" s="83"/>
      <c r="T126" s="84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143</v>
      </c>
      <c r="AU126" s="16" t="s">
        <v>83</v>
      </c>
    </row>
    <row r="127" s="2" customFormat="1" ht="16.5" customHeight="1">
      <c r="A127" s="37"/>
      <c r="B127" s="38"/>
      <c r="C127" s="203" t="s">
        <v>193</v>
      </c>
      <c r="D127" s="203" t="s">
        <v>137</v>
      </c>
      <c r="E127" s="204" t="s">
        <v>477</v>
      </c>
      <c r="F127" s="205" t="s">
        <v>478</v>
      </c>
      <c r="G127" s="206" t="s">
        <v>146</v>
      </c>
      <c r="H127" s="207">
        <v>149.59999999999999</v>
      </c>
      <c r="I127" s="208"/>
      <c r="J127" s="209">
        <f>ROUND(I127*H127,2)</f>
        <v>0</v>
      </c>
      <c r="K127" s="205" t="s">
        <v>19</v>
      </c>
      <c r="L127" s="43"/>
      <c r="M127" s="210" t="s">
        <v>19</v>
      </c>
      <c r="N127" s="211" t="s">
        <v>46</v>
      </c>
      <c r="O127" s="83"/>
      <c r="P127" s="212">
        <f>O127*H127</f>
        <v>0</v>
      </c>
      <c r="Q127" s="212">
        <v>0</v>
      </c>
      <c r="R127" s="212">
        <f>Q127*H127</f>
        <v>0</v>
      </c>
      <c r="S127" s="212">
        <v>0</v>
      </c>
      <c r="T127" s="21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14" t="s">
        <v>141</v>
      </c>
      <c r="AT127" s="214" t="s">
        <v>137</v>
      </c>
      <c r="AU127" s="214" t="s">
        <v>83</v>
      </c>
      <c r="AY127" s="16" t="s">
        <v>135</v>
      </c>
      <c r="BE127" s="215">
        <f>IF(N127="základní",J127,0)</f>
        <v>0</v>
      </c>
      <c r="BF127" s="215">
        <f>IF(N127="snížená",J127,0)</f>
        <v>0</v>
      </c>
      <c r="BG127" s="215">
        <f>IF(N127="zákl. přenesená",J127,0)</f>
        <v>0</v>
      </c>
      <c r="BH127" s="215">
        <f>IF(N127="sníž. přenesená",J127,0)</f>
        <v>0</v>
      </c>
      <c r="BI127" s="215">
        <f>IF(N127="nulová",J127,0)</f>
        <v>0</v>
      </c>
      <c r="BJ127" s="16" t="s">
        <v>83</v>
      </c>
      <c r="BK127" s="215">
        <f>ROUND(I127*H127,2)</f>
        <v>0</v>
      </c>
      <c r="BL127" s="16" t="s">
        <v>141</v>
      </c>
      <c r="BM127" s="214" t="s">
        <v>709</v>
      </c>
    </row>
    <row r="128" s="2" customFormat="1">
      <c r="A128" s="37"/>
      <c r="B128" s="38"/>
      <c r="C128" s="39"/>
      <c r="D128" s="216" t="s">
        <v>143</v>
      </c>
      <c r="E128" s="39"/>
      <c r="F128" s="217" t="s">
        <v>478</v>
      </c>
      <c r="G128" s="39"/>
      <c r="H128" s="39"/>
      <c r="I128" s="218"/>
      <c r="J128" s="39"/>
      <c r="K128" s="39"/>
      <c r="L128" s="43"/>
      <c r="M128" s="219"/>
      <c r="N128" s="220"/>
      <c r="O128" s="83"/>
      <c r="P128" s="83"/>
      <c r="Q128" s="83"/>
      <c r="R128" s="83"/>
      <c r="S128" s="83"/>
      <c r="T128" s="84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143</v>
      </c>
      <c r="AU128" s="16" t="s">
        <v>83</v>
      </c>
    </row>
    <row r="129" s="12" customFormat="1" ht="25.92" customHeight="1">
      <c r="A129" s="12"/>
      <c r="B129" s="187"/>
      <c r="C129" s="188"/>
      <c r="D129" s="189" t="s">
        <v>74</v>
      </c>
      <c r="E129" s="190" t="s">
        <v>202</v>
      </c>
      <c r="F129" s="190" t="s">
        <v>480</v>
      </c>
      <c r="G129" s="188"/>
      <c r="H129" s="188"/>
      <c r="I129" s="191"/>
      <c r="J129" s="192">
        <f>BK129</f>
        <v>0</v>
      </c>
      <c r="K129" s="188"/>
      <c r="L129" s="193"/>
      <c r="M129" s="194"/>
      <c r="N129" s="195"/>
      <c r="O129" s="195"/>
      <c r="P129" s="196">
        <f>SUM(P130:P133)</f>
        <v>0</v>
      </c>
      <c r="Q129" s="195"/>
      <c r="R129" s="196">
        <f>SUM(R130:R133)</f>
        <v>0</v>
      </c>
      <c r="S129" s="195"/>
      <c r="T129" s="197">
        <f>SUM(T130:T133)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98" t="s">
        <v>83</v>
      </c>
      <c r="AT129" s="199" t="s">
        <v>74</v>
      </c>
      <c r="AU129" s="199" t="s">
        <v>75</v>
      </c>
      <c r="AY129" s="198" t="s">
        <v>135</v>
      </c>
      <c r="BK129" s="200">
        <f>SUM(BK130:BK133)</f>
        <v>0</v>
      </c>
    </row>
    <row r="130" s="2" customFormat="1" ht="16.5" customHeight="1">
      <c r="A130" s="37"/>
      <c r="B130" s="38"/>
      <c r="C130" s="203" t="s">
        <v>197</v>
      </c>
      <c r="D130" s="203" t="s">
        <v>137</v>
      </c>
      <c r="E130" s="204" t="s">
        <v>481</v>
      </c>
      <c r="F130" s="205" t="s">
        <v>482</v>
      </c>
      <c r="G130" s="206" t="s">
        <v>175</v>
      </c>
      <c r="H130" s="207">
        <v>98.599999999999994</v>
      </c>
      <c r="I130" s="208"/>
      <c r="J130" s="209">
        <f>ROUND(I130*H130,2)</f>
        <v>0</v>
      </c>
      <c r="K130" s="205" t="s">
        <v>19</v>
      </c>
      <c r="L130" s="43"/>
      <c r="M130" s="210" t="s">
        <v>19</v>
      </c>
      <c r="N130" s="211" t="s">
        <v>46</v>
      </c>
      <c r="O130" s="83"/>
      <c r="P130" s="212">
        <f>O130*H130</f>
        <v>0</v>
      </c>
      <c r="Q130" s="212">
        <v>0</v>
      </c>
      <c r="R130" s="212">
        <f>Q130*H130</f>
        <v>0</v>
      </c>
      <c r="S130" s="212">
        <v>0</v>
      </c>
      <c r="T130" s="21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14" t="s">
        <v>141</v>
      </c>
      <c r="AT130" s="214" t="s">
        <v>137</v>
      </c>
      <c r="AU130" s="214" t="s">
        <v>83</v>
      </c>
      <c r="AY130" s="16" t="s">
        <v>135</v>
      </c>
      <c r="BE130" s="215">
        <f>IF(N130="základní",J130,0)</f>
        <v>0</v>
      </c>
      <c r="BF130" s="215">
        <f>IF(N130="snížená",J130,0)</f>
        <v>0</v>
      </c>
      <c r="BG130" s="215">
        <f>IF(N130="zákl. přenesená",J130,0)</f>
        <v>0</v>
      </c>
      <c r="BH130" s="215">
        <f>IF(N130="sníž. přenesená",J130,0)</f>
        <v>0</v>
      </c>
      <c r="BI130" s="215">
        <f>IF(N130="nulová",J130,0)</f>
        <v>0</v>
      </c>
      <c r="BJ130" s="16" t="s">
        <v>83</v>
      </c>
      <c r="BK130" s="215">
        <f>ROUND(I130*H130,2)</f>
        <v>0</v>
      </c>
      <c r="BL130" s="16" t="s">
        <v>141</v>
      </c>
      <c r="BM130" s="214" t="s">
        <v>710</v>
      </c>
    </row>
    <row r="131" s="2" customFormat="1">
      <c r="A131" s="37"/>
      <c r="B131" s="38"/>
      <c r="C131" s="39"/>
      <c r="D131" s="216" t="s">
        <v>143</v>
      </c>
      <c r="E131" s="39"/>
      <c r="F131" s="217" t="s">
        <v>482</v>
      </c>
      <c r="G131" s="39"/>
      <c r="H131" s="39"/>
      <c r="I131" s="218"/>
      <c r="J131" s="39"/>
      <c r="K131" s="39"/>
      <c r="L131" s="43"/>
      <c r="M131" s="219"/>
      <c r="N131" s="220"/>
      <c r="O131" s="83"/>
      <c r="P131" s="83"/>
      <c r="Q131" s="83"/>
      <c r="R131" s="83"/>
      <c r="S131" s="83"/>
      <c r="T131" s="84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143</v>
      </c>
      <c r="AU131" s="16" t="s">
        <v>83</v>
      </c>
    </row>
    <row r="132" s="2" customFormat="1" ht="16.5" customHeight="1">
      <c r="A132" s="37"/>
      <c r="B132" s="38"/>
      <c r="C132" s="203" t="s">
        <v>202</v>
      </c>
      <c r="D132" s="203" t="s">
        <v>137</v>
      </c>
      <c r="E132" s="204" t="s">
        <v>711</v>
      </c>
      <c r="F132" s="205" t="s">
        <v>602</v>
      </c>
      <c r="G132" s="206" t="s">
        <v>175</v>
      </c>
      <c r="H132" s="207">
        <v>25</v>
      </c>
      <c r="I132" s="208"/>
      <c r="J132" s="209">
        <f>ROUND(I132*H132,2)</f>
        <v>0</v>
      </c>
      <c r="K132" s="205" t="s">
        <v>19</v>
      </c>
      <c r="L132" s="43"/>
      <c r="M132" s="210" t="s">
        <v>19</v>
      </c>
      <c r="N132" s="211" t="s">
        <v>46</v>
      </c>
      <c r="O132" s="83"/>
      <c r="P132" s="212">
        <f>O132*H132</f>
        <v>0</v>
      </c>
      <c r="Q132" s="212">
        <v>0</v>
      </c>
      <c r="R132" s="212">
        <f>Q132*H132</f>
        <v>0</v>
      </c>
      <c r="S132" s="212">
        <v>0</v>
      </c>
      <c r="T132" s="21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14" t="s">
        <v>141</v>
      </c>
      <c r="AT132" s="214" t="s">
        <v>137</v>
      </c>
      <c r="AU132" s="214" t="s">
        <v>83</v>
      </c>
      <c r="AY132" s="16" t="s">
        <v>135</v>
      </c>
      <c r="BE132" s="215">
        <f>IF(N132="základní",J132,0)</f>
        <v>0</v>
      </c>
      <c r="BF132" s="215">
        <f>IF(N132="snížená",J132,0)</f>
        <v>0</v>
      </c>
      <c r="BG132" s="215">
        <f>IF(N132="zákl. přenesená",J132,0)</f>
        <v>0</v>
      </c>
      <c r="BH132" s="215">
        <f>IF(N132="sníž. přenesená",J132,0)</f>
        <v>0</v>
      </c>
      <c r="BI132" s="215">
        <f>IF(N132="nulová",J132,0)</f>
        <v>0</v>
      </c>
      <c r="BJ132" s="16" t="s">
        <v>83</v>
      </c>
      <c r="BK132" s="215">
        <f>ROUND(I132*H132,2)</f>
        <v>0</v>
      </c>
      <c r="BL132" s="16" t="s">
        <v>141</v>
      </c>
      <c r="BM132" s="214" t="s">
        <v>712</v>
      </c>
    </row>
    <row r="133" s="2" customFormat="1">
      <c r="A133" s="37"/>
      <c r="B133" s="38"/>
      <c r="C133" s="39"/>
      <c r="D133" s="216" t="s">
        <v>143</v>
      </c>
      <c r="E133" s="39"/>
      <c r="F133" s="217" t="s">
        <v>602</v>
      </c>
      <c r="G133" s="39"/>
      <c r="H133" s="39"/>
      <c r="I133" s="218"/>
      <c r="J133" s="39"/>
      <c r="K133" s="39"/>
      <c r="L133" s="43"/>
      <c r="M133" s="219"/>
      <c r="N133" s="220"/>
      <c r="O133" s="83"/>
      <c r="P133" s="83"/>
      <c r="Q133" s="83"/>
      <c r="R133" s="83"/>
      <c r="S133" s="83"/>
      <c r="T133" s="84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143</v>
      </c>
      <c r="AU133" s="16" t="s">
        <v>83</v>
      </c>
    </row>
    <row r="134" s="12" customFormat="1" ht="25.92" customHeight="1">
      <c r="A134" s="12"/>
      <c r="B134" s="187"/>
      <c r="C134" s="188"/>
      <c r="D134" s="189" t="s">
        <v>74</v>
      </c>
      <c r="E134" s="190" t="s">
        <v>206</v>
      </c>
      <c r="F134" s="190" t="s">
        <v>484</v>
      </c>
      <c r="G134" s="188"/>
      <c r="H134" s="188"/>
      <c r="I134" s="191"/>
      <c r="J134" s="192">
        <f>BK134</f>
        <v>0</v>
      </c>
      <c r="K134" s="188"/>
      <c r="L134" s="193"/>
      <c r="M134" s="194"/>
      <c r="N134" s="195"/>
      <c r="O134" s="195"/>
      <c r="P134" s="196">
        <f>SUM(P135:P140)</f>
        <v>0</v>
      </c>
      <c r="Q134" s="195"/>
      <c r="R134" s="196">
        <f>SUM(R135:R140)</f>
        <v>33.149999999999999</v>
      </c>
      <c r="S134" s="195"/>
      <c r="T134" s="197">
        <f>SUM(T135:T140)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98" t="s">
        <v>83</v>
      </c>
      <c r="AT134" s="199" t="s">
        <v>74</v>
      </c>
      <c r="AU134" s="199" t="s">
        <v>75</v>
      </c>
      <c r="AY134" s="198" t="s">
        <v>135</v>
      </c>
      <c r="BK134" s="200">
        <f>SUM(BK135:BK140)</f>
        <v>0</v>
      </c>
    </row>
    <row r="135" s="2" customFormat="1" ht="16.5" customHeight="1">
      <c r="A135" s="37"/>
      <c r="B135" s="38"/>
      <c r="C135" s="203" t="s">
        <v>206</v>
      </c>
      <c r="D135" s="203" t="s">
        <v>137</v>
      </c>
      <c r="E135" s="204" t="s">
        <v>604</v>
      </c>
      <c r="F135" s="205" t="s">
        <v>605</v>
      </c>
      <c r="G135" s="206" t="s">
        <v>175</v>
      </c>
      <c r="H135" s="207">
        <v>25</v>
      </c>
      <c r="I135" s="208"/>
      <c r="J135" s="209">
        <f>ROUND(I135*H135,2)</f>
        <v>0</v>
      </c>
      <c r="K135" s="205" t="s">
        <v>19</v>
      </c>
      <c r="L135" s="43"/>
      <c r="M135" s="210" t="s">
        <v>19</v>
      </c>
      <c r="N135" s="211" t="s">
        <v>46</v>
      </c>
      <c r="O135" s="83"/>
      <c r="P135" s="212">
        <f>O135*H135</f>
        <v>0</v>
      </c>
      <c r="Q135" s="212">
        <v>0</v>
      </c>
      <c r="R135" s="212">
        <f>Q135*H135</f>
        <v>0</v>
      </c>
      <c r="S135" s="212">
        <v>0</v>
      </c>
      <c r="T135" s="21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14" t="s">
        <v>141</v>
      </c>
      <c r="AT135" s="214" t="s">
        <v>137</v>
      </c>
      <c r="AU135" s="214" t="s">
        <v>83</v>
      </c>
      <c r="AY135" s="16" t="s">
        <v>135</v>
      </c>
      <c r="BE135" s="215">
        <f>IF(N135="základní",J135,0)</f>
        <v>0</v>
      </c>
      <c r="BF135" s="215">
        <f>IF(N135="snížená",J135,0)</f>
        <v>0</v>
      </c>
      <c r="BG135" s="215">
        <f>IF(N135="zákl. přenesená",J135,0)</f>
        <v>0</v>
      </c>
      <c r="BH135" s="215">
        <f>IF(N135="sníž. přenesená",J135,0)</f>
        <v>0</v>
      </c>
      <c r="BI135" s="215">
        <f>IF(N135="nulová",J135,0)</f>
        <v>0</v>
      </c>
      <c r="BJ135" s="16" t="s">
        <v>83</v>
      </c>
      <c r="BK135" s="215">
        <f>ROUND(I135*H135,2)</f>
        <v>0</v>
      </c>
      <c r="BL135" s="16" t="s">
        <v>141</v>
      </c>
      <c r="BM135" s="214" t="s">
        <v>713</v>
      </c>
    </row>
    <row r="136" s="2" customFormat="1">
      <c r="A136" s="37"/>
      <c r="B136" s="38"/>
      <c r="C136" s="39"/>
      <c r="D136" s="216" t="s">
        <v>143</v>
      </c>
      <c r="E136" s="39"/>
      <c r="F136" s="217" t="s">
        <v>605</v>
      </c>
      <c r="G136" s="39"/>
      <c r="H136" s="39"/>
      <c r="I136" s="218"/>
      <c r="J136" s="39"/>
      <c r="K136" s="39"/>
      <c r="L136" s="43"/>
      <c r="M136" s="219"/>
      <c r="N136" s="220"/>
      <c r="O136" s="83"/>
      <c r="P136" s="83"/>
      <c r="Q136" s="83"/>
      <c r="R136" s="83"/>
      <c r="S136" s="83"/>
      <c r="T136" s="84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143</v>
      </c>
      <c r="AU136" s="16" t="s">
        <v>83</v>
      </c>
    </row>
    <row r="137" s="2" customFormat="1" ht="16.5" customHeight="1">
      <c r="A137" s="37"/>
      <c r="B137" s="38"/>
      <c r="C137" s="203" t="s">
        <v>211</v>
      </c>
      <c r="D137" s="203" t="s">
        <v>137</v>
      </c>
      <c r="E137" s="204" t="s">
        <v>485</v>
      </c>
      <c r="F137" s="205" t="s">
        <v>486</v>
      </c>
      <c r="G137" s="206" t="s">
        <v>175</v>
      </c>
      <c r="H137" s="207">
        <v>73.599999999999994</v>
      </c>
      <c r="I137" s="208"/>
      <c r="J137" s="209">
        <f>ROUND(I137*H137,2)</f>
        <v>0</v>
      </c>
      <c r="K137" s="205" t="s">
        <v>19</v>
      </c>
      <c r="L137" s="43"/>
      <c r="M137" s="210" t="s">
        <v>19</v>
      </c>
      <c r="N137" s="211" t="s">
        <v>46</v>
      </c>
      <c r="O137" s="83"/>
      <c r="P137" s="212">
        <f>O137*H137</f>
        <v>0</v>
      </c>
      <c r="Q137" s="212">
        <v>0</v>
      </c>
      <c r="R137" s="212">
        <f>Q137*H137</f>
        <v>0</v>
      </c>
      <c r="S137" s="212">
        <v>0</v>
      </c>
      <c r="T137" s="21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14" t="s">
        <v>141</v>
      </c>
      <c r="AT137" s="214" t="s">
        <v>137</v>
      </c>
      <c r="AU137" s="214" t="s">
        <v>83</v>
      </c>
      <c r="AY137" s="16" t="s">
        <v>135</v>
      </c>
      <c r="BE137" s="215">
        <f>IF(N137="základní",J137,0)</f>
        <v>0</v>
      </c>
      <c r="BF137" s="215">
        <f>IF(N137="snížená",J137,0)</f>
        <v>0</v>
      </c>
      <c r="BG137" s="215">
        <f>IF(N137="zákl. přenesená",J137,0)</f>
        <v>0</v>
      </c>
      <c r="BH137" s="215">
        <f>IF(N137="sníž. přenesená",J137,0)</f>
        <v>0</v>
      </c>
      <c r="BI137" s="215">
        <f>IF(N137="nulová",J137,0)</f>
        <v>0</v>
      </c>
      <c r="BJ137" s="16" t="s">
        <v>83</v>
      </c>
      <c r="BK137" s="215">
        <f>ROUND(I137*H137,2)</f>
        <v>0</v>
      </c>
      <c r="BL137" s="16" t="s">
        <v>141</v>
      </c>
      <c r="BM137" s="214" t="s">
        <v>714</v>
      </c>
    </row>
    <row r="138" s="2" customFormat="1">
      <c r="A138" s="37"/>
      <c r="B138" s="38"/>
      <c r="C138" s="39"/>
      <c r="D138" s="216" t="s">
        <v>143</v>
      </c>
      <c r="E138" s="39"/>
      <c r="F138" s="217" t="s">
        <v>486</v>
      </c>
      <c r="G138" s="39"/>
      <c r="H138" s="39"/>
      <c r="I138" s="218"/>
      <c r="J138" s="39"/>
      <c r="K138" s="39"/>
      <c r="L138" s="43"/>
      <c r="M138" s="219"/>
      <c r="N138" s="220"/>
      <c r="O138" s="83"/>
      <c r="P138" s="83"/>
      <c r="Q138" s="83"/>
      <c r="R138" s="83"/>
      <c r="S138" s="83"/>
      <c r="T138" s="84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143</v>
      </c>
      <c r="AU138" s="16" t="s">
        <v>83</v>
      </c>
    </row>
    <row r="139" s="2" customFormat="1" ht="16.5" customHeight="1">
      <c r="A139" s="37"/>
      <c r="B139" s="38"/>
      <c r="C139" s="203" t="s">
        <v>215</v>
      </c>
      <c r="D139" s="203" t="s">
        <v>137</v>
      </c>
      <c r="E139" s="204" t="s">
        <v>488</v>
      </c>
      <c r="F139" s="205" t="s">
        <v>489</v>
      </c>
      <c r="G139" s="206" t="s">
        <v>175</v>
      </c>
      <c r="H139" s="207">
        <v>19.5</v>
      </c>
      <c r="I139" s="208"/>
      <c r="J139" s="209">
        <f>ROUND(I139*H139,2)</f>
        <v>0</v>
      </c>
      <c r="K139" s="205" t="s">
        <v>19</v>
      </c>
      <c r="L139" s="43"/>
      <c r="M139" s="210" t="s">
        <v>19</v>
      </c>
      <c r="N139" s="211" t="s">
        <v>46</v>
      </c>
      <c r="O139" s="83"/>
      <c r="P139" s="212">
        <f>O139*H139</f>
        <v>0</v>
      </c>
      <c r="Q139" s="212">
        <v>1.7</v>
      </c>
      <c r="R139" s="212">
        <f>Q139*H139</f>
        <v>33.149999999999999</v>
      </c>
      <c r="S139" s="212">
        <v>0</v>
      </c>
      <c r="T139" s="21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14" t="s">
        <v>141</v>
      </c>
      <c r="AT139" s="214" t="s">
        <v>137</v>
      </c>
      <c r="AU139" s="214" t="s">
        <v>83</v>
      </c>
      <c r="AY139" s="16" t="s">
        <v>135</v>
      </c>
      <c r="BE139" s="215">
        <f>IF(N139="základní",J139,0)</f>
        <v>0</v>
      </c>
      <c r="BF139" s="215">
        <f>IF(N139="snížená",J139,0)</f>
        <v>0</v>
      </c>
      <c r="BG139" s="215">
        <f>IF(N139="zákl. přenesená",J139,0)</f>
        <v>0</v>
      </c>
      <c r="BH139" s="215">
        <f>IF(N139="sníž. přenesená",J139,0)</f>
        <v>0</v>
      </c>
      <c r="BI139" s="215">
        <f>IF(N139="nulová",J139,0)</f>
        <v>0</v>
      </c>
      <c r="BJ139" s="16" t="s">
        <v>83</v>
      </c>
      <c r="BK139" s="215">
        <f>ROUND(I139*H139,2)</f>
        <v>0</v>
      </c>
      <c r="BL139" s="16" t="s">
        <v>141</v>
      </c>
      <c r="BM139" s="214" t="s">
        <v>715</v>
      </c>
    </row>
    <row r="140" s="2" customFormat="1">
      <c r="A140" s="37"/>
      <c r="B140" s="38"/>
      <c r="C140" s="39"/>
      <c r="D140" s="216" t="s">
        <v>143</v>
      </c>
      <c r="E140" s="39"/>
      <c r="F140" s="217" t="s">
        <v>489</v>
      </c>
      <c r="G140" s="39"/>
      <c r="H140" s="39"/>
      <c r="I140" s="218"/>
      <c r="J140" s="39"/>
      <c r="K140" s="39"/>
      <c r="L140" s="43"/>
      <c r="M140" s="219"/>
      <c r="N140" s="220"/>
      <c r="O140" s="83"/>
      <c r="P140" s="83"/>
      <c r="Q140" s="83"/>
      <c r="R140" s="83"/>
      <c r="S140" s="83"/>
      <c r="T140" s="84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143</v>
      </c>
      <c r="AU140" s="16" t="s">
        <v>83</v>
      </c>
    </row>
    <row r="141" s="12" customFormat="1" ht="25.92" customHeight="1">
      <c r="A141" s="12"/>
      <c r="B141" s="187"/>
      <c r="C141" s="188"/>
      <c r="D141" s="189" t="s">
        <v>74</v>
      </c>
      <c r="E141" s="190" t="s">
        <v>609</v>
      </c>
      <c r="F141" s="190" t="s">
        <v>610</v>
      </c>
      <c r="G141" s="188"/>
      <c r="H141" s="188"/>
      <c r="I141" s="191"/>
      <c r="J141" s="192">
        <f>BK141</f>
        <v>0</v>
      </c>
      <c r="K141" s="188"/>
      <c r="L141" s="193"/>
      <c r="M141" s="194"/>
      <c r="N141" s="195"/>
      <c r="O141" s="195"/>
      <c r="P141" s="196">
        <f>SUM(P142:P143)</f>
        <v>0</v>
      </c>
      <c r="Q141" s="195"/>
      <c r="R141" s="196">
        <f>SUM(R142:R143)</f>
        <v>0</v>
      </c>
      <c r="S141" s="195"/>
      <c r="T141" s="197">
        <f>SUM(T142:T143)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98" t="s">
        <v>83</v>
      </c>
      <c r="AT141" s="199" t="s">
        <v>74</v>
      </c>
      <c r="AU141" s="199" t="s">
        <v>75</v>
      </c>
      <c r="AY141" s="198" t="s">
        <v>135</v>
      </c>
      <c r="BK141" s="200">
        <f>SUM(BK142:BK143)</f>
        <v>0</v>
      </c>
    </row>
    <row r="142" s="2" customFormat="1" ht="24.15" customHeight="1">
      <c r="A142" s="37"/>
      <c r="B142" s="38"/>
      <c r="C142" s="203" t="s">
        <v>219</v>
      </c>
      <c r="D142" s="203" t="s">
        <v>137</v>
      </c>
      <c r="E142" s="204" t="s">
        <v>611</v>
      </c>
      <c r="F142" s="205" t="s">
        <v>612</v>
      </c>
      <c r="G142" s="206" t="s">
        <v>191</v>
      </c>
      <c r="H142" s="207">
        <v>42.5</v>
      </c>
      <c r="I142" s="208"/>
      <c r="J142" s="209">
        <f>ROUND(I142*H142,2)</f>
        <v>0</v>
      </c>
      <c r="K142" s="205" t="s">
        <v>19</v>
      </c>
      <c r="L142" s="43"/>
      <c r="M142" s="210" t="s">
        <v>19</v>
      </c>
      <c r="N142" s="211" t="s">
        <v>46</v>
      </c>
      <c r="O142" s="83"/>
      <c r="P142" s="212">
        <f>O142*H142</f>
        <v>0</v>
      </c>
      <c r="Q142" s="212">
        <v>0</v>
      </c>
      <c r="R142" s="212">
        <f>Q142*H142</f>
        <v>0</v>
      </c>
      <c r="S142" s="212">
        <v>0</v>
      </c>
      <c r="T142" s="21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14" t="s">
        <v>141</v>
      </c>
      <c r="AT142" s="214" t="s">
        <v>137</v>
      </c>
      <c r="AU142" s="214" t="s">
        <v>83</v>
      </c>
      <c r="AY142" s="16" t="s">
        <v>135</v>
      </c>
      <c r="BE142" s="215">
        <f>IF(N142="základní",J142,0)</f>
        <v>0</v>
      </c>
      <c r="BF142" s="215">
        <f>IF(N142="snížená",J142,0)</f>
        <v>0</v>
      </c>
      <c r="BG142" s="215">
        <f>IF(N142="zákl. přenesená",J142,0)</f>
        <v>0</v>
      </c>
      <c r="BH142" s="215">
        <f>IF(N142="sníž. přenesená",J142,0)</f>
        <v>0</v>
      </c>
      <c r="BI142" s="215">
        <f>IF(N142="nulová",J142,0)</f>
        <v>0</v>
      </c>
      <c r="BJ142" s="16" t="s">
        <v>83</v>
      </c>
      <c r="BK142" s="215">
        <f>ROUND(I142*H142,2)</f>
        <v>0</v>
      </c>
      <c r="BL142" s="16" t="s">
        <v>141</v>
      </c>
      <c r="BM142" s="214" t="s">
        <v>716</v>
      </c>
    </row>
    <row r="143" s="2" customFormat="1">
      <c r="A143" s="37"/>
      <c r="B143" s="38"/>
      <c r="C143" s="39"/>
      <c r="D143" s="216" t="s">
        <v>143</v>
      </c>
      <c r="E143" s="39"/>
      <c r="F143" s="217" t="s">
        <v>612</v>
      </c>
      <c r="G143" s="39"/>
      <c r="H143" s="39"/>
      <c r="I143" s="218"/>
      <c r="J143" s="39"/>
      <c r="K143" s="39"/>
      <c r="L143" s="43"/>
      <c r="M143" s="219"/>
      <c r="N143" s="220"/>
      <c r="O143" s="83"/>
      <c r="P143" s="83"/>
      <c r="Q143" s="83"/>
      <c r="R143" s="83"/>
      <c r="S143" s="83"/>
      <c r="T143" s="84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143</v>
      </c>
      <c r="AU143" s="16" t="s">
        <v>83</v>
      </c>
    </row>
    <row r="144" s="12" customFormat="1" ht="25.92" customHeight="1">
      <c r="A144" s="12"/>
      <c r="B144" s="187"/>
      <c r="C144" s="188"/>
      <c r="D144" s="189" t="s">
        <v>74</v>
      </c>
      <c r="E144" s="190" t="s">
        <v>211</v>
      </c>
      <c r="F144" s="190" t="s">
        <v>717</v>
      </c>
      <c r="G144" s="188"/>
      <c r="H144" s="188"/>
      <c r="I144" s="191"/>
      <c r="J144" s="192">
        <f>BK144</f>
        <v>0</v>
      </c>
      <c r="K144" s="188"/>
      <c r="L144" s="193"/>
      <c r="M144" s="194"/>
      <c r="N144" s="195"/>
      <c r="O144" s="195"/>
      <c r="P144" s="196">
        <f>SUM(P145:P148)</f>
        <v>0</v>
      </c>
      <c r="Q144" s="195"/>
      <c r="R144" s="196">
        <f>SUM(R145:R148)</f>
        <v>0</v>
      </c>
      <c r="S144" s="195"/>
      <c r="T144" s="197">
        <f>SUM(T145:T148)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98" t="s">
        <v>83</v>
      </c>
      <c r="AT144" s="199" t="s">
        <v>74</v>
      </c>
      <c r="AU144" s="199" t="s">
        <v>75</v>
      </c>
      <c r="AY144" s="198" t="s">
        <v>135</v>
      </c>
      <c r="BK144" s="200">
        <f>SUM(BK145:BK148)</f>
        <v>0</v>
      </c>
    </row>
    <row r="145" s="2" customFormat="1" ht="16.5" customHeight="1">
      <c r="A145" s="37"/>
      <c r="B145" s="38"/>
      <c r="C145" s="203" t="s">
        <v>7</v>
      </c>
      <c r="D145" s="203" t="s">
        <v>137</v>
      </c>
      <c r="E145" s="204" t="s">
        <v>718</v>
      </c>
      <c r="F145" s="205" t="s">
        <v>719</v>
      </c>
      <c r="G145" s="206" t="s">
        <v>146</v>
      </c>
      <c r="H145" s="207">
        <v>12</v>
      </c>
      <c r="I145" s="208"/>
      <c r="J145" s="209">
        <f>ROUND(I145*H145,2)</f>
        <v>0</v>
      </c>
      <c r="K145" s="205" t="s">
        <v>19</v>
      </c>
      <c r="L145" s="43"/>
      <c r="M145" s="210" t="s">
        <v>19</v>
      </c>
      <c r="N145" s="211" t="s">
        <v>46</v>
      </c>
      <c r="O145" s="83"/>
      <c r="P145" s="212">
        <f>O145*H145</f>
        <v>0</v>
      </c>
      <c r="Q145" s="212">
        <v>0</v>
      </c>
      <c r="R145" s="212">
        <f>Q145*H145</f>
        <v>0</v>
      </c>
      <c r="S145" s="212">
        <v>0</v>
      </c>
      <c r="T145" s="21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14" t="s">
        <v>141</v>
      </c>
      <c r="AT145" s="214" t="s">
        <v>137</v>
      </c>
      <c r="AU145" s="214" t="s">
        <v>83</v>
      </c>
      <c r="AY145" s="16" t="s">
        <v>135</v>
      </c>
      <c r="BE145" s="215">
        <f>IF(N145="základní",J145,0)</f>
        <v>0</v>
      </c>
      <c r="BF145" s="215">
        <f>IF(N145="snížená",J145,0)</f>
        <v>0</v>
      </c>
      <c r="BG145" s="215">
        <f>IF(N145="zákl. přenesená",J145,0)</f>
        <v>0</v>
      </c>
      <c r="BH145" s="215">
        <f>IF(N145="sníž. přenesená",J145,0)</f>
        <v>0</v>
      </c>
      <c r="BI145" s="215">
        <f>IF(N145="nulová",J145,0)</f>
        <v>0</v>
      </c>
      <c r="BJ145" s="16" t="s">
        <v>83</v>
      </c>
      <c r="BK145" s="215">
        <f>ROUND(I145*H145,2)</f>
        <v>0</v>
      </c>
      <c r="BL145" s="16" t="s">
        <v>141</v>
      </c>
      <c r="BM145" s="214" t="s">
        <v>720</v>
      </c>
    </row>
    <row r="146" s="2" customFormat="1">
      <c r="A146" s="37"/>
      <c r="B146" s="38"/>
      <c r="C146" s="39"/>
      <c r="D146" s="216" t="s">
        <v>143</v>
      </c>
      <c r="E146" s="39"/>
      <c r="F146" s="217" t="s">
        <v>719</v>
      </c>
      <c r="G146" s="39"/>
      <c r="H146" s="39"/>
      <c r="I146" s="218"/>
      <c r="J146" s="39"/>
      <c r="K146" s="39"/>
      <c r="L146" s="43"/>
      <c r="M146" s="219"/>
      <c r="N146" s="220"/>
      <c r="O146" s="83"/>
      <c r="P146" s="83"/>
      <c r="Q146" s="83"/>
      <c r="R146" s="83"/>
      <c r="S146" s="83"/>
      <c r="T146" s="84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143</v>
      </c>
      <c r="AU146" s="16" t="s">
        <v>83</v>
      </c>
    </row>
    <row r="147" s="2" customFormat="1" ht="16.5" customHeight="1">
      <c r="A147" s="37"/>
      <c r="B147" s="38"/>
      <c r="C147" s="203" t="s">
        <v>227</v>
      </c>
      <c r="D147" s="203" t="s">
        <v>137</v>
      </c>
      <c r="E147" s="204" t="s">
        <v>721</v>
      </c>
      <c r="F147" s="205" t="s">
        <v>722</v>
      </c>
      <c r="G147" s="206" t="s">
        <v>146</v>
      </c>
      <c r="H147" s="207">
        <v>12</v>
      </c>
      <c r="I147" s="208"/>
      <c r="J147" s="209">
        <f>ROUND(I147*H147,2)</f>
        <v>0</v>
      </c>
      <c r="K147" s="205" t="s">
        <v>19</v>
      </c>
      <c r="L147" s="43"/>
      <c r="M147" s="210" t="s">
        <v>19</v>
      </c>
      <c r="N147" s="211" t="s">
        <v>46</v>
      </c>
      <c r="O147" s="83"/>
      <c r="P147" s="212">
        <f>O147*H147</f>
        <v>0</v>
      </c>
      <c r="Q147" s="212">
        <v>0</v>
      </c>
      <c r="R147" s="212">
        <f>Q147*H147</f>
        <v>0</v>
      </c>
      <c r="S147" s="212">
        <v>0</v>
      </c>
      <c r="T147" s="21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14" t="s">
        <v>141</v>
      </c>
      <c r="AT147" s="214" t="s">
        <v>137</v>
      </c>
      <c r="AU147" s="214" t="s">
        <v>83</v>
      </c>
      <c r="AY147" s="16" t="s">
        <v>135</v>
      </c>
      <c r="BE147" s="215">
        <f>IF(N147="základní",J147,0)</f>
        <v>0</v>
      </c>
      <c r="BF147" s="215">
        <f>IF(N147="snížená",J147,0)</f>
        <v>0</v>
      </c>
      <c r="BG147" s="215">
        <f>IF(N147="zákl. přenesená",J147,0)</f>
        <v>0</v>
      </c>
      <c r="BH147" s="215">
        <f>IF(N147="sníž. přenesená",J147,0)</f>
        <v>0</v>
      </c>
      <c r="BI147" s="215">
        <f>IF(N147="nulová",J147,0)</f>
        <v>0</v>
      </c>
      <c r="BJ147" s="16" t="s">
        <v>83</v>
      </c>
      <c r="BK147" s="215">
        <f>ROUND(I147*H147,2)</f>
        <v>0</v>
      </c>
      <c r="BL147" s="16" t="s">
        <v>141</v>
      </c>
      <c r="BM147" s="214" t="s">
        <v>723</v>
      </c>
    </row>
    <row r="148" s="2" customFormat="1">
      <c r="A148" s="37"/>
      <c r="B148" s="38"/>
      <c r="C148" s="39"/>
      <c r="D148" s="216" t="s">
        <v>143</v>
      </c>
      <c r="E148" s="39"/>
      <c r="F148" s="217" t="s">
        <v>722</v>
      </c>
      <c r="G148" s="39"/>
      <c r="H148" s="39"/>
      <c r="I148" s="218"/>
      <c r="J148" s="39"/>
      <c r="K148" s="39"/>
      <c r="L148" s="43"/>
      <c r="M148" s="219"/>
      <c r="N148" s="220"/>
      <c r="O148" s="83"/>
      <c r="P148" s="83"/>
      <c r="Q148" s="83"/>
      <c r="R148" s="83"/>
      <c r="S148" s="83"/>
      <c r="T148" s="84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143</v>
      </c>
      <c r="AU148" s="16" t="s">
        <v>83</v>
      </c>
    </row>
    <row r="149" s="12" customFormat="1" ht="25.92" customHeight="1">
      <c r="A149" s="12"/>
      <c r="B149" s="187"/>
      <c r="C149" s="188"/>
      <c r="D149" s="189" t="s">
        <v>74</v>
      </c>
      <c r="E149" s="190" t="s">
        <v>321</v>
      </c>
      <c r="F149" s="190" t="s">
        <v>491</v>
      </c>
      <c r="G149" s="188"/>
      <c r="H149" s="188"/>
      <c r="I149" s="191"/>
      <c r="J149" s="192">
        <f>BK149</f>
        <v>0</v>
      </c>
      <c r="K149" s="188"/>
      <c r="L149" s="193"/>
      <c r="M149" s="194"/>
      <c r="N149" s="195"/>
      <c r="O149" s="195"/>
      <c r="P149" s="196">
        <f>SUM(P150:P155)</f>
        <v>0</v>
      </c>
      <c r="Q149" s="195"/>
      <c r="R149" s="196">
        <f>SUM(R150:R155)</f>
        <v>9.3498199999999994</v>
      </c>
      <c r="S149" s="195"/>
      <c r="T149" s="197">
        <f>SUM(T150:T155)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98" t="s">
        <v>83</v>
      </c>
      <c r="AT149" s="199" t="s">
        <v>74</v>
      </c>
      <c r="AU149" s="199" t="s">
        <v>75</v>
      </c>
      <c r="AY149" s="198" t="s">
        <v>135</v>
      </c>
      <c r="BK149" s="200">
        <f>SUM(BK150:BK155)</f>
        <v>0</v>
      </c>
    </row>
    <row r="150" s="2" customFormat="1" ht="16.5" customHeight="1">
      <c r="A150" s="37"/>
      <c r="B150" s="38"/>
      <c r="C150" s="203" t="s">
        <v>231</v>
      </c>
      <c r="D150" s="203" t="s">
        <v>137</v>
      </c>
      <c r="E150" s="204" t="s">
        <v>492</v>
      </c>
      <c r="F150" s="205" t="s">
        <v>493</v>
      </c>
      <c r="G150" s="206" t="s">
        <v>175</v>
      </c>
      <c r="H150" s="207">
        <v>5.0999999999999996</v>
      </c>
      <c r="I150" s="208"/>
      <c r="J150" s="209">
        <f>ROUND(I150*H150,2)</f>
        <v>0</v>
      </c>
      <c r="K150" s="205" t="s">
        <v>19</v>
      </c>
      <c r="L150" s="43"/>
      <c r="M150" s="210" t="s">
        <v>19</v>
      </c>
      <c r="N150" s="211" t="s">
        <v>46</v>
      </c>
      <c r="O150" s="83"/>
      <c r="P150" s="212">
        <f>O150*H150</f>
        <v>0</v>
      </c>
      <c r="Q150" s="212">
        <v>1.7034</v>
      </c>
      <c r="R150" s="212">
        <f>Q150*H150</f>
        <v>8.687339999999999</v>
      </c>
      <c r="S150" s="212">
        <v>0</v>
      </c>
      <c r="T150" s="21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14" t="s">
        <v>141</v>
      </c>
      <c r="AT150" s="214" t="s">
        <v>137</v>
      </c>
      <c r="AU150" s="214" t="s">
        <v>83</v>
      </c>
      <c r="AY150" s="16" t="s">
        <v>135</v>
      </c>
      <c r="BE150" s="215">
        <f>IF(N150="základní",J150,0)</f>
        <v>0</v>
      </c>
      <c r="BF150" s="215">
        <f>IF(N150="snížená",J150,0)</f>
        <v>0</v>
      </c>
      <c r="BG150" s="215">
        <f>IF(N150="zákl. přenesená",J150,0)</f>
        <v>0</v>
      </c>
      <c r="BH150" s="215">
        <f>IF(N150="sníž. přenesená",J150,0)</f>
        <v>0</v>
      </c>
      <c r="BI150" s="215">
        <f>IF(N150="nulová",J150,0)</f>
        <v>0</v>
      </c>
      <c r="BJ150" s="16" t="s">
        <v>83</v>
      </c>
      <c r="BK150" s="215">
        <f>ROUND(I150*H150,2)</f>
        <v>0</v>
      </c>
      <c r="BL150" s="16" t="s">
        <v>141</v>
      </c>
      <c r="BM150" s="214" t="s">
        <v>724</v>
      </c>
    </row>
    <row r="151" s="2" customFormat="1">
      <c r="A151" s="37"/>
      <c r="B151" s="38"/>
      <c r="C151" s="39"/>
      <c r="D151" s="216" t="s">
        <v>143</v>
      </c>
      <c r="E151" s="39"/>
      <c r="F151" s="217" t="s">
        <v>493</v>
      </c>
      <c r="G151" s="39"/>
      <c r="H151" s="39"/>
      <c r="I151" s="218"/>
      <c r="J151" s="39"/>
      <c r="K151" s="39"/>
      <c r="L151" s="43"/>
      <c r="M151" s="219"/>
      <c r="N151" s="220"/>
      <c r="O151" s="83"/>
      <c r="P151" s="83"/>
      <c r="Q151" s="83"/>
      <c r="R151" s="83"/>
      <c r="S151" s="83"/>
      <c r="T151" s="84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143</v>
      </c>
      <c r="AU151" s="16" t="s">
        <v>83</v>
      </c>
    </row>
    <row r="152" s="2" customFormat="1" ht="16.5" customHeight="1">
      <c r="A152" s="37"/>
      <c r="B152" s="38"/>
      <c r="C152" s="203" t="s">
        <v>235</v>
      </c>
      <c r="D152" s="203" t="s">
        <v>137</v>
      </c>
      <c r="E152" s="204" t="s">
        <v>725</v>
      </c>
      <c r="F152" s="205" t="s">
        <v>726</v>
      </c>
      <c r="G152" s="206" t="s">
        <v>175</v>
      </c>
      <c r="H152" s="207">
        <v>0.26000000000000001</v>
      </c>
      <c r="I152" s="208"/>
      <c r="J152" s="209">
        <f>ROUND(I152*H152,2)</f>
        <v>0</v>
      </c>
      <c r="K152" s="205" t="s">
        <v>19</v>
      </c>
      <c r="L152" s="43"/>
      <c r="M152" s="210" t="s">
        <v>19</v>
      </c>
      <c r="N152" s="211" t="s">
        <v>46</v>
      </c>
      <c r="O152" s="83"/>
      <c r="P152" s="212">
        <f>O152*H152</f>
        <v>0</v>
      </c>
      <c r="Q152" s="212">
        <v>2.5</v>
      </c>
      <c r="R152" s="212">
        <f>Q152*H152</f>
        <v>0.65000000000000002</v>
      </c>
      <c r="S152" s="212">
        <v>0</v>
      </c>
      <c r="T152" s="21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14" t="s">
        <v>141</v>
      </c>
      <c r="AT152" s="214" t="s">
        <v>137</v>
      </c>
      <c r="AU152" s="214" t="s">
        <v>83</v>
      </c>
      <c r="AY152" s="16" t="s">
        <v>135</v>
      </c>
      <c r="BE152" s="215">
        <f>IF(N152="základní",J152,0)</f>
        <v>0</v>
      </c>
      <c r="BF152" s="215">
        <f>IF(N152="snížená",J152,0)</f>
        <v>0</v>
      </c>
      <c r="BG152" s="215">
        <f>IF(N152="zákl. přenesená",J152,0)</f>
        <v>0</v>
      </c>
      <c r="BH152" s="215">
        <f>IF(N152="sníž. přenesená",J152,0)</f>
        <v>0</v>
      </c>
      <c r="BI152" s="215">
        <f>IF(N152="nulová",J152,0)</f>
        <v>0</v>
      </c>
      <c r="BJ152" s="16" t="s">
        <v>83</v>
      </c>
      <c r="BK152" s="215">
        <f>ROUND(I152*H152,2)</f>
        <v>0</v>
      </c>
      <c r="BL152" s="16" t="s">
        <v>141</v>
      </c>
      <c r="BM152" s="214" t="s">
        <v>727</v>
      </c>
    </row>
    <row r="153" s="2" customFormat="1">
      <c r="A153" s="37"/>
      <c r="B153" s="38"/>
      <c r="C153" s="39"/>
      <c r="D153" s="216" t="s">
        <v>143</v>
      </c>
      <c r="E153" s="39"/>
      <c r="F153" s="217" t="s">
        <v>726</v>
      </c>
      <c r="G153" s="39"/>
      <c r="H153" s="39"/>
      <c r="I153" s="218"/>
      <c r="J153" s="39"/>
      <c r="K153" s="39"/>
      <c r="L153" s="43"/>
      <c r="M153" s="219"/>
      <c r="N153" s="220"/>
      <c r="O153" s="83"/>
      <c r="P153" s="83"/>
      <c r="Q153" s="83"/>
      <c r="R153" s="83"/>
      <c r="S153" s="83"/>
      <c r="T153" s="84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143</v>
      </c>
      <c r="AU153" s="16" t="s">
        <v>83</v>
      </c>
    </row>
    <row r="154" s="2" customFormat="1" ht="16.5" customHeight="1">
      <c r="A154" s="37"/>
      <c r="B154" s="38"/>
      <c r="C154" s="203" t="s">
        <v>240</v>
      </c>
      <c r="D154" s="203" t="s">
        <v>137</v>
      </c>
      <c r="E154" s="204" t="s">
        <v>728</v>
      </c>
      <c r="F154" s="205" t="s">
        <v>729</v>
      </c>
      <c r="G154" s="206" t="s">
        <v>146</v>
      </c>
      <c r="H154" s="207">
        <v>2.6000000000000001</v>
      </c>
      <c r="I154" s="208"/>
      <c r="J154" s="209">
        <f>ROUND(I154*H154,2)</f>
        <v>0</v>
      </c>
      <c r="K154" s="205" t="s">
        <v>19</v>
      </c>
      <c r="L154" s="43"/>
      <c r="M154" s="210" t="s">
        <v>19</v>
      </c>
      <c r="N154" s="211" t="s">
        <v>46</v>
      </c>
      <c r="O154" s="83"/>
      <c r="P154" s="212">
        <f>O154*H154</f>
        <v>0</v>
      </c>
      <c r="Q154" s="212">
        <v>0.0047999999999999996</v>
      </c>
      <c r="R154" s="212">
        <f>Q154*H154</f>
        <v>0.01248</v>
      </c>
      <c r="S154" s="212">
        <v>0</v>
      </c>
      <c r="T154" s="21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14" t="s">
        <v>141</v>
      </c>
      <c r="AT154" s="214" t="s">
        <v>137</v>
      </c>
      <c r="AU154" s="214" t="s">
        <v>83</v>
      </c>
      <c r="AY154" s="16" t="s">
        <v>135</v>
      </c>
      <c r="BE154" s="215">
        <f>IF(N154="základní",J154,0)</f>
        <v>0</v>
      </c>
      <c r="BF154" s="215">
        <f>IF(N154="snížená",J154,0)</f>
        <v>0</v>
      </c>
      <c r="BG154" s="215">
        <f>IF(N154="zákl. přenesená",J154,0)</f>
        <v>0</v>
      </c>
      <c r="BH154" s="215">
        <f>IF(N154="sníž. přenesená",J154,0)</f>
        <v>0</v>
      </c>
      <c r="BI154" s="215">
        <f>IF(N154="nulová",J154,0)</f>
        <v>0</v>
      </c>
      <c r="BJ154" s="16" t="s">
        <v>83</v>
      </c>
      <c r="BK154" s="215">
        <f>ROUND(I154*H154,2)</f>
        <v>0</v>
      </c>
      <c r="BL154" s="16" t="s">
        <v>141</v>
      </c>
      <c r="BM154" s="214" t="s">
        <v>730</v>
      </c>
    </row>
    <row r="155" s="2" customFormat="1">
      <c r="A155" s="37"/>
      <c r="B155" s="38"/>
      <c r="C155" s="39"/>
      <c r="D155" s="216" t="s">
        <v>143</v>
      </c>
      <c r="E155" s="39"/>
      <c r="F155" s="217" t="s">
        <v>729</v>
      </c>
      <c r="G155" s="39"/>
      <c r="H155" s="39"/>
      <c r="I155" s="218"/>
      <c r="J155" s="39"/>
      <c r="K155" s="39"/>
      <c r="L155" s="43"/>
      <c r="M155" s="219"/>
      <c r="N155" s="220"/>
      <c r="O155" s="83"/>
      <c r="P155" s="83"/>
      <c r="Q155" s="83"/>
      <c r="R155" s="83"/>
      <c r="S155" s="83"/>
      <c r="T155" s="84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143</v>
      </c>
      <c r="AU155" s="16" t="s">
        <v>83</v>
      </c>
    </row>
    <row r="156" s="12" customFormat="1" ht="25.92" customHeight="1">
      <c r="A156" s="12"/>
      <c r="B156" s="187"/>
      <c r="C156" s="188"/>
      <c r="D156" s="189" t="s">
        <v>74</v>
      </c>
      <c r="E156" s="190" t="s">
        <v>731</v>
      </c>
      <c r="F156" s="190" t="s">
        <v>732</v>
      </c>
      <c r="G156" s="188"/>
      <c r="H156" s="188"/>
      <c r="I156" s="191"/>
      <c r="J156" s="192">
        <f>BK156</f>
        <v>0</v>
      </c>
      <c r="K156" s="188"/>
      <c r="L156" s="193"/>
      <c r="M156" s="194"/>
      <c r="N156" s="195"/>
      <c r="O156" s="195"/>
      <c r="P156" s="196">
        <f>SUM(P157:P160)</f>
        <v>0</v>
      </c>
      <c r="Q156" s="195"/>
      <c r="R156" s="196">
        <f>SUM(R157:R160)</f>
        <v>0.0021800000000000001</v>
      </c>
      <c r="S156" s="195"/>
      <c r="T156" s="197">
        <f>SUM(T157:T160)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98" t="s">
        <v>83</v>
      </c>
      <c r="AT156" s="199" t="s">
        <v>74</v>
      </c>
      <c r="AU156" s="199" t="s">
        <v>75</v>
      </c>
      <c r="AY156" s="198" t="s">
        <v>135</v>
      </c>
      <c r="BK156" s="200">
        <f>SUM(BK157:BK160)</f>
        <v>0</v>
      </c>
    </row>
    <row r="157" s="2" customFormat="1" ht="16.5" customHeight="1">
      <c r="A157" s="37"/>
      <c r="B157" s="38"/>
      <c r="C157" s="203" t="s">
        <v>244</v>
      </c>
      <c r="D157" s="203" t="s">
        <v>137</v>
      </c>
      <c r="E157" s="204" t="s">
        <v>733</v>
      </c>
      <c r="F157" s="205" t="s">
        <v>734</v>
      </c>
      <c r="G157" s="206" t="s">
        <v>140</v>
      </c>
      <c r="H157" s="207">
        <v>7</v>
      </c>
      <c r="I157" s="208"/>
      <c r="J157" s="209">
        <f>ROUND(I157*H157,2)</f>
        <v>0</v>
      </c>
      <c r="K157" s="205" t="s">
        <v>19</v>
      </c>
      <c r="L157" s="43"/>
      <c r="M157" s="210" t="s">
        <v>19</v>
      </c>
      <c r="N157" s="211" t="s">
        <v>46</v>
      </c>
      <c r="O157" s="83"/>
      <c r="P157" s="212">
        <f>O157*H157</f>
        <v>0</v>
      </c>
      <c r="Q157" s="212">
        <v>0.00022000000000000001</v>
      </c>
      <c r="R157" s="212">
        <f>Q157*H157</f>
        <v>0.0015400000000000001</v>
      </c>
      <c r="S157" s="212">
        <v>0</v>
      </c>
      <c r="T157" s="21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14" t="s">
        <v>141</v>
      </c>
      <c r="AT157" s="214" t="s">
        <v>137</v>
      </c>
      <c r="AU157" s="214" t="s">
        <v>83</v>
      </c>
      <c r="AY157" s="16" t="s">
        <v>135</v>
      </c>
      <c r="BE157" s="215">
        <f>IF(N157="základní",J157,0)</f>
        <v>0</v>
      </c>
      <c r="BF157" s="215">
        <f>IF(N157="snížená",J157,0)</f>
        <v>0</v>
      </c>
      <c r="BG157" s="215">
        <f>IF(N157="zákl. přenesená",J157,0)</f>
        <v>0</v>
      </c>
      <c r="BH157" s="215">
        <f>IF(N157="sníž. přenesená",J157,0)</f>
        <v>0</v>
      </c>
      <c r="BI157" s="215">
        <f>IF(N157="nulová",J157,0)</f>
        <v>0</v>
      </c>
      <c r="BJ157" s="16" t="s">
        <v>83</v>
      </c>
      <c r="BK157" s="215">
        <f>ROUND(I157*H157,2)</f>
        <v>0</v>
      </c>
      <c r="BL157" s="16" t="s">
        <v>141</v>
      </c>
      <c r="BM157" s="214" t="s">
        <v>735</v>
      </c>
    </row>
    <row r="158" s="2" customFormat="1">
      <c r="A158" s="37"/>
      <c r="B158" s="38"/>
      <c r="C158" s="39"/>
      <c r="D158" s="216" t="s">
        <v>143</v>
      </c>
      <c r="E158" s="39"/>
      <c r="F158" s="217" t="s">
        <v>734</v>
      </c>
      <c r="G158" s="39"/>
      <c r="H158" s="39"/>
      <c r="I158" s="218"/>
      <c r="J158" s="39"/>
      <c r="K158" s="39"/>
      <c r="L158" s="43"/>
      <c r="M158" s="219"/>
      <c r="N158" s="220"/>
      <c r="O158" s="83"/>
      <c r="P158" s="83"/>
      <c r="Q158" s="83"/>
      <c r="R158" s="83"/>
      <c r="S158" s="83"/>
      <c r="T158" s="84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143</v>
      </c>
      <c r="AU158" s="16" t="s">
        <v>83</v>
      </c>
    </row>
    <row r="159" s="2" customFormat="1" ht="16.5" customHeight="1">
      <c r="A159" s="37"/>
      <c r="B159" s="38"/>
      <c r="C159" s="203" t="s">
        <v>248</v>
      </c>
      <c r="D159" s="203" t="s">
        <v>137</v>
      </c>
      <c r="E159" s="204" t="s">
        <v>736</v>
      </c>
      <c r="F159" s="205" t="s">
        <v>737</v>
      </c>
      <c r="G159" s="206" t="s">
        <v>140</v>
      </c>
      <c r="H159" s="207">
        <v>2</v>
      </c>
      <c r="I159" s="208"/>
      <c r="J159" s="209">
        <f>ROUND(I159*H159,2)</f>
        <v>0</v>
      </c>
      <c r="K159" s="205" t="s">
        <v>19</v>
      </c>
      <c r="L159" s="43"/>
      <c r="M159" s="210" t="s">
        <v>19</v>
      </c>
      <c r="N159" s="211" t="s">
        <v>46</v>
      </c>
      <c r="O159" s="83"/>
      <c r="P159" s="212">
        <f>O159*H159</f>
        <v>0</v>
      </c>
      <c r="Q159" s="212">
        <v>0.00032000000000000003</v>
      </c>
      <c r="R159" s="212">
        <f>Q159*H159</f>
        <v>0.00064000000000000005</v>
      </c>
      <c r="S159" s="212">
        <v>0</v>
      </c>
      <c r="T159" s="21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14" t="s">
        <v>141</v>
      </c>
      <c r="AT159" s="214" t="s">
        <v>137</v>
      </c>
      <c r="AU159" s="214" t="s">
        <v>83</v>
      </c>
      <c r="AY159" s="16" t="s">
        <v>135</v>
      </c>
      <c r="BE159" s="215">
        <f>IF(N159="základní",J159,0)</f>
        <v>0</v>
      </c>
      <c r="BF159" s="215">
        <f>IF(N159="snížená",J159,0)</f>
        <v>0</v>
      </c>
      <c r="BG159" s="215">
        <f>IF(N159="zákl. přenesená",J159,0)</f>
        <v>0</v>
      </c>
      <c r="BH159" s="215">
        <f>IF(N159="sníž. přenesená",J159,0)</f>
        <v>0</v>
      </c>
      <c r="BI159" s="215">
        <f>IF(N159="nulová",J159,0)</f>
        <v>0</v>
      </c>
      <c r="BJ159" s="16" t="s">
        <v>83</v>
      </c>
      <c r="BK159" s="215">
        <f>ROUND(I159*H159,2)</f>
        <v>0</v>
      </c>
      <c r="BL159" s="16" t="s">
        <v>141</v>
      </c>
      <c r="BM159" s="214" t="s">
        <v>738</v>
      </c>
    </row>
    <row r="160" s="2" customFormat="1">
      <c r="A160" s="37"/>
      <c r="B160" s="38"/>
      <c r="C160" s="39"/>
      <c r="D160" s="216" t="s">
        <v>143</v>
      </c>
      <c r="E160" s="39"/>
      <c r="F160" s="217" t="s">
        <v>737</v>
      </c>
      <c r="G160" s="39"/>
      <c r="H160" s="39"/>
      <c r="I160" s="218"/>
      <c r="J160" s="39"/>
      <c r="K160" s="39"/>
      <c r="L160" s="43"/>
      <c r="M160" s="219"/>
      <c r="N160" s="220"/>
      <c r="O160" s="83"/>
      <c r="P160" s="83"/>
      <c r="Q160" s="83"/>
      <c r="R160" s="83"/>
      <c r="S160" s="83"/>
      <c r="T160" s="84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143</v>
      </c>
      <c r="AU160" s="16" t="s">
        <v>83</v>
      </c>
    </row>
    <row r="161" s="12" customFormat="1" ht="25.92" customHeight="1">
      <c r="A161" s="12"/>
      <c r="B161" s="187"/>
      <c r="C161" s="188"/>
      <c r="D161" s="189" t="s">
        <v>74</v>
      </c>
      <c r="E161" s="190" t="s">
        <v>504</v>
      </c>
      <c r="F161" s="190" t="s">
        <v>505</v>
      </c>
      <c r="G161" s="188"/>
      <c r="H161" s="188"/>
      <c r="I161" s="191"/>
      <c r="J161" s="192">
        <f>BK161</f>
        <v>0</v>
      </c>
      <c r="K161" s="188"/>
      <c r="L161" s="193"/>
      <c r="M161" s="194"/>
      <c r="N161" s="195"/>
      <c r="O161" s="195"/>
      <c r="P161" s="196">
        <f>SUM(P162:P167)</f>
        <v>0</v>
      </c>
      <c r="Q161" s="195"/>
      <c r="R161" s="196">
        <f>SUM(R162:R167)</f>
        <v>8.0000000000000007E-05</v>
      </c>
      <c r="S161" s="195"/>
      <c r="T161" s="197">
        <f>SUM(T162:T167)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98" t="s">
        <v>83</v>
      </c>
      <c r="AT161" s="199" t="s">
        <v>74</v>
      </c>
      <c r="AU161" s="199" t="s">
        <v>75</v>
      </c>
      <c r="AY161" s="198" t="s">
        <v>135</v>
      </c>
      <c r="BK161" s="200">
        <f>SUM(BK162:BK167)</f>
        <v>0</v>
      </c>
    </row>
    <row r="162" s="2" customFormat="1" ht="16.5" customHeight="1">
      <c r="A162" s="37"/>
      <c r="B162" s="38"/>
      <c r="C162" s="203" t="s">
        <v>252</v>
      </c>
      <c r="D162" s="203" t="s">
        <v>137</v>
      </c>
      <c r="E162" s="204" t="s">
        <v>739</v>
      </c>
      <c r="F162" s="205" t="s">
        <v>740</v>
      </c>
      <c r="G162" s="206" t="s">
        <v>162</v>
      </c>
      <c r="H162" s="207">
        <v>4</v>
      </c>
      <c r="I162" s="208"/>
      <c r="J162" s="209">
        <f>ROUND(I162*H162,2)</f>
        <v>0</v>
      </c>
      <c r="K162" s="205" t="s">
        <v>19</v>
      </c>
      <c r="L162" s="43"/>
      <c r="M162" s="210" t="s">
        <v>19</v>
      </c>
      <c r="N162" s="211" t="s">
        <v>46</v>
      </c>
      <c r="O162" s="83"/>
      <c r="P162" s="212">
        <f>O162*H162</f>
        <v>0</v>
      </c>
      <c r="Q162" s="212">
        <v>0</v>
      </c>
      <c r="R162" s="212">
        <f>Q162*H162</f>
        <v>0</v>
      </c>
      <c r="S162" s="212">
        <v>0</v>
      </c>
      <c r="T162" s="21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14" t="s">
        <v>141</v>
      </c>
      <c r="AT162" s="214" t="s">
        <v>137</v>
      </c>
      <c r="AU162" s="214" t="s">
        <v>83</v>
      </c>
      <c r="AY162" s="16" t="s">
        <v>135</v>
      </c>
      <c r="BE162" s="215">
        <f>IF(N162="základní",J162,0)</f>
        <v>0</v>
      </c>
      <c r="BF162" s="215">
        <f>IF(N162="snížená",J162,0)</f>
        <v>0</v>
      </c>
      <c r="BG162" s="215">
        <f>IF(N162="zákl. přenesená",J162,0)</f>
        <v>0</v>
      </c>
      <c r="BH162" s="215">
        <f>IF(N162="sníž. přenesená",J162,0)</f>
        <v>0</v>
      </c>
      <c r="BI162" s="215">
        <f>IF(N162="nulová",J162,0)</f>
        <v>0</v>
      </c>
      <c r="BJ162" s="16" t="s">
        <v>83</v>
      </c>
      <c r="BK162" s="215">
        <f>ROUND(I162*H162,2)</f>
        <v>0</v>
      </c>
      <c r="BL162" s="16" t="s">
        <v>141</v>
      </c>
      <c r="BM162" s="214" t="s">
        <v>741</v>
      </c>
    </row>
    <row r="163" s="2" customFormat="1">
      <c r="A163" s="37"/>
      <c r="B163" s="38"/>
      <c r="C163" s="39"/>
      <c r="D163" s="216" t="s">
        <v>143</v>
      </c>
      <c r="E163" s="39"/>
      <c r="F163" s="217" t="s">
        <v>740</v>
      </c>
      <c r="G163" s="39"/>
      <c r="H163" s="39"/>
      <c r="I163" s="218"/>
      <c r="J163" s="39"/>
      <c r="K163" s="39"/>
      <c r="L163" s="43"/>
      <c r="M163" s="219"/>
      <c r="N163" s="220"/>
      <c r="O163" s="83"/>
      <c r="P163" s="83"/>
      <c r="Q163" s="83"/>
      <c r="R163" s="83"/>
      <c r="S163" s="83"/>
      <c r="T163" s="84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143</v>
      </c>
      <c r="AU163" s="16" t="s">
        <v>83</v>
      </c>
    </row>
    <row r="164" s="2" customFormat="1" ht="16.5" customHeight="1">
      <c r="A164" s="37"/>
      <c r="B164" s="38"/>
      <c r="C164" s="203" t="s">
        <v>256</v>
      </c>
      <c r="D164" s="203" t="s">
        <v>137</v>
      </c>
      <c r="E164" s="204" t="s">
        <v>742</v>
      </c>
      <c r="F164" s="205" t="s">
        <v>743</v>
      </c>
      <c r="G164" s="206" t="s">
        <v>162</v>
      </c>
      <c r="H164" s="207">
        <v>71</v>
      </c>
      <c r="I164" s="208"/>
      <c r="J164" s="209">
        <f>ROUND(I164*H164,2)</f>
        <v>0</v>
      </c>
      <c r="K164" s="205" t="s">
        <v>19</v>
      </c>
      <c r="L164" s="43"/>
      <c r="M164" s="210" t="s">
        <v>19</v>
      </c>
      <c r="N164" s="211" t="s">
        <v>46</v>
      </c>
      <c r="O164" s="83"/>
      <c r="P164" s="212">
        <f>O164*H164</f>
        <v>0</v>
      </c>
      <c r="Q164" s="212">
        <v>0</v>
      </c>
      <c r="R164" s="212">
        <f>Q164*H164</f>
        <v>0</v>
      </c>
      <c r="S164" s="212">
        <v>0</v>
      </c>
      <c r="T164" s="213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14" t="s">
        <v>141</v>
      </c>
      <c r="AT164" s="214" t="s">
        <v>137</v>
      </c>
      <c r="AU164" s="214" t="s">
        <v>83</v>
      </c>
      <c r="AY164" s="16" t="s">
        <v>135</v>
      </c>
      <c r="BE164" s="215">
        <f>IF(N164="základní",J164,0)</f>
        <v>0</v>
      </c>
      <c r="BF164" s="215">
        <f>IF(N164="snížená",J164,0)</f>
        <v>0</v>
      </c>
      <c r="BG164" s="215">
        <f>IF(N164="zákl. přenesená",J164,0)</f>
        <v>0</v>
      </c>
      <c r="BH164" s="215">
        <f>IF(N164="sníž. přenesená",J164,0)</f>
        <v>0</v>
      </c>
      <c r="BI164" s="215">
        <f>IF(N164="nulová",J164,0)</f>
        <v>0</v>
      </c>
      <c r="BJ164" s="16" t="s">
        <v>83</v>
      </c>
      <c r="BK164" s="215">
        <f>ROUND(I164*H164,2)</f>
        <v>0</v>
      </c>
      <c r="BL164" s="16" t="s">
        <v>141</v>
      </c>
      <c r="BM164" s="214" t="s">
        <v>744</v>
      </c>
    </row>
    <row r="165" s="2" customFormat="1">
      <c r="A165" s="37"/>
      <c r="B165" s="38"/>
      <c r="C165" s="39"/>
      <c r="D165" s="216" t="s">
        <v>143</v>
      </c>
      <c r="E165" s="39"/>
      <c r="F165" s="217" t="s">
        <v>743</v>
      </c>
      <c r="G165" s="39"/>
      <c r="H165" s="39"/>
      <c r="I165" s="218"/>
      <c r="J165" s="39"/>
      <c r="K165" s="39"/>
      <c r="L165" s="43"/>
      <c r="M165" s="219"/>
      <c r="N165" s="220"/>
      <c r="O165" s="83"/>
      <c r="P165" s="83"/>
      <c r="Q165" s="83"/>
      <c r="R165" s="83"/>
      <c r="S165" s="83"/>
      <c r="T165" s="84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143</v>
      </c>
      <c r="AU165" s="16" t="s">
        <v>83</v>
      </c>
    </row>
    <row r="166" s="2" customFormat="1" ht="16.5" customHeight="1">
      <c r="A166" s="37"/>
      <c r="B166" s="38"/>
      <c r="C166" s="203" t="s">
        <v>260</v>
      </c>
      <c r="D166" s="203" t="s">
        <v>137</v>
      </c>
      <c r="E166" s="204" t="s">
        <v>745</v>
      </c>
      <c r="F166" s="205" t="s">
        <v>746</v>
      </c>
      <c r="G166" s="206" t="s">
        <v>140</v>
      </c>
      <c r="H166" s="207">
        <v>1</v>
      </c>
      <c r="I166" s="208"/>
      <c r="J166" s="209">
        <f>ROUND(I166*H166,2)</f>
        <v>0</v>
      </c>
      <c r="K166" s="205" t="s">
        <v>19</v>
      </c>
      <c r="L166" s="43"/>
      <c r="M166" s="210" t="s">
        <v>19</v>
      </c>
      <c r="N166" s="211" t="s">
        <v>46</v>
      </c>
      <c r="O166" s="83"/>
      <c r="P166" s="212">
        <f>O166*H166</f>
        <v>0</v>
      </c>
      <c r="Q166" s="212">
        <v>8.0000000000000007E-05</v>
      </c>
      <c r="R166" s="212">
        <f>Q166*H166</f>
        <v>8.0000000000000007E-05</v>
      </c>
      <c r="S166" s="212">
        <v>0</v>
      </c>
      <c r="T166" s="21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14" t="s">
        <v>141</v>
      </c>
      <c r="AT166" s="214" t="s">
        <v>137</v>
      </c>
      <c r="AU166" s="214" t="s">
        <v>83</v>
      </c>
      <c r="AY166" s="16" t="s">
        <v>135</v>
      </c>
      <c r="BE166" s="215">
        <f>IF(N166="základní",J166,0)</f>
        <v>0</v>
      </c>
      <c r="BF166" s="215">
        <f>IF(N166="snížená",J166,0)</f>
        <v>0</v>
      </c>
      <c r="BG166" s="215">
        <f>IF(N166="zákl. přenesená",J166,0)</f>
        <v>0</v>
      </c>
      <c r="BH166" s="215">
        <f>IF(N166="sníž. přenesená",J166,0)</f>
        <v>0</v>
      </c>
      <c r="BI166" s="215">
        <f>IF(N166="nulová",J166,0)</f>
        <v>0</v>
      </c>
      <c r="BJ166" s="16" t="s">
        <v>83</v>
      </c>
      <c r="BK166" s="215">
        <f>ROUND(I166*H166,2)</f>
        <v>0</v>
      </c>
      <c r="BL166" s="16" t="s">
        <v>141</v>
      </c>
      <c r="BM166" s="214" t="s">
        <v>747</v>
      </c>
    </row>
    <row r="167" s="2" customFormat="1">
      <c r="A167" s="37"/>
      <c r="B167" s="38"/>
      <c r="C167" s="39"/>
      <c r="D167" s="216" t="s">
        <v>143</v>
      </c>
      <c r="E167" s="39"/>
      <c r="F167" s="217" t="s">
        <v>746</v>
      </c>
      <c r="G167" s="39"/>
      <c r="H167" s="39"/>
      <c r="I167" s="218"/>
      <c r="J167" s="39"/>
      <c r="K167" s="39"/>
      <c r="L167" s="43"/>
      <c r="M167" s="219"/>
      <c r="N167" s="220"/>
      <c r="O167" s="83"/>
      <c r="P167" s="83"/>
      <c r="Q167" s="83"/>
      <c r="R167" s="83"/>
      <c r="S167" s="83"/>
      <c r="T167" s="84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143</v>
      </c>
      <c r="AU167" s="16" t="s">
        <v>83</v>
      </c>
    </row>
    <row r="168" s="12" customFormat="1" ht="25.92" customHeight="1">
      <c r="A168" s="12"/>
      <c r="B168" s="187"/>
      <c r="C168" s="188"/>
      <c r="D168" s="189" t="s">
        <v>74</v>
      </c>
      <c r="E168" s="190" t="s">
        <v>515</v>
      </c>
      <c r="F168" s="190" t="s">
        <v>516</v>
      </c>
      <c r="G168" s="188"/>
      <c r="H168" s="188"/>
      <c r="I168" s="191"/>
      <c r="J168" s="192">
        <f>BK168</f>
        <v>0</v>
      </c>
      <c r="K168" s="188"/>
      <c r="L168" s="193"/>
      <c r="M168" s="194"/>
      <c r="N168" s="195"/>
      <c r="O168" s="195"/>
      <c r="P168" s="196">
        <f>SUM(P169:P190)</f>
        <v>0</v>
      </c>
      <c r="Q168" s="195"/>
      <c r="R168" s="196">
        <f>SUM(R169:R190)</f>
        <v>1.00383</v>
      </c>
      <c r="S168" s="195"/>
      <c r="T168" s="197">
        <f>SUM(T169:T190)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98" t="s">
        <v>83</v>
      </c>
      <c r="AT168" s="199" t="s">
        <v>74</v>
      </c>
      <c r="AU168" s="199" t="s">
        <v>75</v>
      </c>
      <c r="AY168" s="198" t="s">
        <v>135</v>
      </c>
      <c r="BK168" s="200">
        <f>SUM(BK169:BK190)</f>
        <v>0</v>
      </c>
    </row>
    <row r="169" s="2" customFormat="1" ht="16.5" customHeight="1">
      <c r="A169" s="37"/>
      <c r="B169" s="38"/>
      <c r="C169" s="203" t="s">
        <v>284</v>
      </c>
      <c r="D169" s="203" t="s">
        <v>137</v>
      </c>
      <c r="E169" s="204" t="s">
        <v>748</v>
      </c>
      <c r="F169" s="205" t="s">
        <v>749</v>
      </c>
      <c r="G169" s="206" t="s">
        <v>140</v>
      </c>
      <c r="H169" s="207">
        <v>1</v>
      </c>
      <c r="I169" s="208"/>
      <c r="J169" s="209">
        <f>ROUND(I169*H169,2)</f>
        <v>0</v>
      </c>
      <c r="K169" s="205" t="s">
        <v>19</v>
      </c>
      <c r="L169" s="43"/>
      <c r="M169" s="210" t="s">
        <v>19</v>
      </c>
      <c r="N169" s="211" t="s">
        <v>46</v>
      </c>
      <c r="O169" s="83"/>
      <c r="P169" s="212">
        <f>O169*H169</f>
        <v>0</v>
      </c>
      <c r="Q169" s="212">
        <v>2.0000000000000002E-05</v>
      </c>
      <c r="R169" s="212">
        <f>Q169*H169</f>
        <v>2.0000000000000002E-05</v>
      </c>
      <c r="S169" s="212">
        <v>0</v>
      </c>
      <c r="T169" s="21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14" t="s">
        <v>141</v>
      </c>
      <c r="AT169" s="214" t="s">
        <v>137</v>
      </c>
      <c r="AU169" s="214" t="s">
        <v>83</v>
      </c>
      <c r="AY169" s="16" t="s">
        <v>135</v>
      </c>
      <c r="BE169" s="215">
        <f>IF(N169="základní",J169,0)</f>
        <v>0</v>
      </c>
      <c r="BF169" s="215">
        <f>IF(N169="snížená",J169,0)</f>
        <v>0</v>
      </c>
      <c r="BG169" s="215">
        <f>IF(N169="zákl. přenesená",J169,0)</f>
        <v>0</v>
      </c>
      <c r="BH169" s="215">
        <f>IF(N169="sníž. přenesená",J169,0)</f>
        <v>0</v>
      </c>
      <c r="BI169" s="215">
        <f>IF(N169="nulová",J169,0)</f>
        <v>0</v>
      </c>
      <c r="BJ169" s="16" t="s">
        <v>83</v>
      </c>
      <c r="BK169" s="215">
        <f>ROUND(I169*H169,2)</f>
        <v>0</v>
      </c>
      <c r="BL169" s="16" t="s">
        <v>141</v>
      </c>
      <c r="BM169" s="214" t="s">
        <v>750</v>
      </c>
    </row>
    <row r="170" s="2" customFormat="1">
      <c r="A170" s="37"/>
      <c r="B170" s="38"/>
      <c r="C170" s="39"/>
      <c r="D170" s="216" t="s">
        <v>143</v>
      </c>
      <c r="E170" s="39"/>
      <c r="F170" s="217" t="s">
        <v>749</v>
      </c>
      <c r="G170" s="39"/>
      <c r="H170" s="39"/>
      <c r="I170" s="218"/>
      <c r="J170" s="39"/>
      <c r="K170" s="39"/>
      <c r="L170" s="43"/>
      <c r="M170" s="219"/>
      <c r="N170" s="220"/>
      <c r="O170" s="83"/>
      <c r="P170" s="83"/>
      <c r="Q170" s="83"/>
      <c r="R170" s="83"/>
      <c r="S170" s="83"/>
      <c r="T170" s="84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143</v>
      </c>
      <c r="AU170" s="16" t="s">
        <v>83</v>
      </c>
    </row>
    <row r="171" s="2" customFormat="1" ht="16.5" customHeight="1">
      <c r="A171" s="37"/>
      <c r="B171" s="38"/>
      <c r="C171" s="203" t="s">
        <v>264</v>
      </c>
      <c r="D171" s="203" t="s">
        <v>137</v>
      </c>
      <c r="E171" s="204" t="s">
        <v>751</v>
      </c>
      <c r="F171" s="205" t="s">
        <v>752</v>
      </c>
      <c r="G171" s="206" t="s">
        <v>140</v>
      </c>
      <c r="H171" s="207">
        <v>2</v>
      </c>
      <c r="I171" s="208"/>
      <c r="J171" s="209">
        <f>ROUND(I171*H171,2)</f>
        <v>0</v>
      </c>
      <c r="K171" s="205" t="s">
        <v>19</v>
      </c>
      <c r="L171" s="43"/>
      <c r="M171" s="210" t="s">
        <v>19</v>
      </c>
      <c r="N171" s="211" t="s">
        <v>46</v>
      </c>
      <c r="O171" s="83"/>
      <c r="P171" s="212">
        <f>O171*H171</f>
        <v>0</v>
      </c>
      <c r="Q171" s="212">
        <v>0.00022000000000000001</v>
      </c>
      <c r="R171" s="212">
        <f>Q171*H171</f>
        <v>0.00044000000000000002</v>
      </c>
      <c r="S171" s="212">
        <v>0</v>
      </c>
      <c r="T171" s="21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14" t="s">
        <v>141</v>
      </c>
      <c r="AT171" s="214" t="s">
        <v>137</v>
      </c>
      <c r="AU171" s="214" t="s">
        <v>83</v>
      </c>
      <c r="AY171" s="16" t="s">
        <v>135</v>
      </c>
      <c r="BE171" s="215">
        <f>IF(N171="základní",J171,0)</f>
        <v>0</v>
      </c>
      <c r="BF171" s="215">
        <f>IF(N171="snížená",J171,0)</f>
        <v>0</v>
      </c>
      <c r="BG171" s="215">
        <f>IF(N171="zákl. přenesená",J171,0)</f>
        <v>0</v>
      </c>
      <c r="BH171" s="215">
        <f>IF(N171="sníž. přenesená",J171,0)</f>
        <v>0</v>
      </c>
      <c r="BI171" s="215">
        <f>IF(N171="nulová",J171,0)</f>
        <v>0</v>
      </c>
      <c r="BJ171" s="16" t="s">
        <v>83</v>
      </c>
      <c r="BK171" s="215">
        <f>ROUND(I171*H171,2)</f>
        <v>0</v>
      </c>
      <c r="BL171" s="16" t="s">
        <v>141</v>
      </c>
      <c r="BM171" s="214" t="s">
        <v>753</v>
      </c>
    </row>
    <row r="172" s="2" customFormat="1">
      <c r="A172" s="37"/>
      <c r="B172" s="38"/>
      <c r="C172" s="39"/>
      <c r="D172" s="216" t="s">
        <v>143</v>
      </c>
      <c r="E172" s="39"/>
      <c r="F172" s="217" t="s">
        <v>752</v>
      </c>
      <c r="G172" s="39"/>
      <c r="H172" s="39"/>
      <c r="I172" s="218"/>
      <c r="J172" s="39"/>
      <c r="K172" s="39"/>
      <c r="L172" s="43"/>
      <c r="M172" s="219"/>
      <c r="N172" s="220"/>
      <c r="O172" s="83"/>
      <c r="P172" s="83"/>
      <c r="Q172" s="83"/>
      <c r="R172" s="83"/>
      <c r="S172" s="83"/>
      <c r="T172" s="84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143</v>
      </c>
      <c r="AU172" s="16" t="s">
        <v>83</v>
      </c>
    </row>
    <row r="173" s="2" customFormat="1" ht="16.5" customHeight="1">
      <c r="A173" s="37"/>
      <c r="B173" s="38"/>
      <c r="C173" s="203" t="s">
        <v>297</v>
      </c>
      <c r="D173" s="203" t="s">
        <v>137</v>
      </c>
      <c r="E173" s="204" t="s">
        <v>754</v>
      </c>
      <c r="F173" s="205" t="s">
        <v>755</v>
      </c>
      <c r="G173" s="206" t="s">
        <v>140</v>
      </c>
      <c r="H173" s="207">
        <v>2</v>
      </c>
      <c r="I173" s="208"/>
      <c r="J173" s="209">
        <f>ROUND(I173*H173,2)</f>
        <v>0</v>
      </c>
      <c r="K173" s="205" t="s">
        <v>19</v>
      </c>
      <c r="L173" s="43"/>
      <c r="M173" s="210" t="s">
        <v>19</v>
      </c>
      <c r="N173" s="211" t="s">
        <v>46</v>
      </c>
      <c r="O173" s="83"/>
      <c r="P173" s="212">
        <f>O173*H173</f>
        <v>0</v>
      </c>
      <c r="Q173" s="212">
        <v>0.00011</v>
      </c>
      <c r="R173" s="212">
        <f>Q173*H173</f>
        <v>0.00022000000000000001</v>
      </c>
      <c r="S173" s="212">
        <v>0</v>
      </c>
      <c r="T173" s="21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14" t="s">
        <v>141</v>
      </c>
      <c r="AT173" s="214" t="s">
        <v>137</v>
      </c>
      <c r="AU173" s="214" t="s">
        <v>83</v>
      </c>
      <c r="AY173" s="16" t="s">
        <v>135</v>
      </c>
      <c r="BE173" s="215">
        <f>IF(N173="základní",J173,0)</f>
        <v>0</v>
      </c>
      <c r="BF173" s="215">
        <f>IF(N173="snížená",J173,0)</f>
        <v>0</v>
      </c>
      <c r="BG173" s="215">
        <f>IF(N173="zákl. přenesená",J173,0)</f>
        <v>0</v>
      </c>
      <c r="BH173" s="215">
        <f>IF(N173="sníž. přenesená",J173,0)</f>
        <v>0</v>
      </c>
      <c r="BI173" s="215">
        <f>IF(N173="nulová",J173,0)</f>
        <v>0</v>
      </c>
      <c r="BJ173" s="16" t="s">
        <v>83</v>
      </c>
      <c r="BK173" s="215">
        <f>ROUND(I173*H173,2)</f>
        <v>0</v>
      </c>
      <c r="BL173" s="16" t="s">
        <v>141</v>
      </c>
      <c r="BM173" s="214" t="s">
        <v>756</v>
      </c>
    </row>
    <row r="174" s="2" customFormat="1">
      <c r="A174" s="37"/>
      <c r="B174" s="38"/>
      <c r="C174" s="39"/>
      <c r="D174" s="216" t="s">
        <v>143</v>
      </c>
      <c r="E174" s="39"/>
      <c r="F174" s="217" t="s">
        <v>755</v>
      </c>
      <c r="G174" s="39"/>
      <c r="H174" s="39"/>
      <c r="I174" s="218"/>
      <c r="J174" s="39"/>
      <c r="K174" s="39"/>
      <c r="L174" s="43"/>
      <c r="M174" s="219"/>
      <c r="N174" s="220"/>
      <c r="O174" s="83"/>
      <c r="P174" s="83"/>
      <c r="Q174" s="83"/>
      <c r="R174" s="83"/>
      <c r="S174" s="83"/>
      <c r="T174" s="84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143</v>
      </c>
      <c r="AU174" s="16" t="s">
        <v>83</v>
      </c>
    </row>
    <row r="175" s="2" customFormat="1" ht="16.5" customHeight="1">
      <c r="A175" s="37"/>
      <c r="B175" s="38"/>
      <c r="C175" s="203" t="s">
        <v>301</v>
      </c>
      <c r="D175" s="203" t="s">
        <v>137</v>
      </c>
      <c r="E175" s="204" t="s">
        <v>757</v>
      </c>
      <c r="F175" s="205" t="s">
        <v>758</v>
      </c>
      <c r="G175" s="206" t="s">
        <v>140</v>
      </c>
      <c r="H175" s="207">
        <v>1</v>
      </c>
      <c r="I175" s="208"/>
      <c r="J175" s="209">
        <f>ROUND(I175*H175,2)</f>
        <v>0</v>
      </c>
      <c r="K175" s="205" t="s">
        <v>19</v>
      </c>
      <c r="L175" s="43"/>
      <c r="M175" s="210" t="s">
        <v>19</v>
      </c>
      <c r="N175" s="211" t="s">
        <v>46</v>
      </c>
      <c r="O175" s="83"/>
      <c r="P175" s="212">
        <f>O175*H175</f>
        <v>0</v>
      </c>
      <c r="Q175" s="212">
        <v>0.00011</v>
      </c>
      <c r="R175" s="212">
        <f>Q175*H175</f>
        <v>0.00011</v>
      </c>
      <c r="S175" s="212">
        <v>0</v>
      </c>
      <c r="T175" s="21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14" t="s">
        <v>141</v>
      </c>
      <c r="AT175" s="214" t="s">
        <v>137</v>
      </c>
      <c r="AU175" s="214" t="s">
        <v>83</v>
      </c>
      <c r="AY175" s="16" t="s">
        <v>135</v>
      </c>
      <c r="BE175" s="215">
        <f>IF(N175="základní",J175,0)</f>
        <v>0</v>
      </c>
      <c r="BF175" s="215">
        <f>IF(N175="snížená",J175,0)</f>
        <v>0</v>
      </c>
      <c r="BG175" s="215">
        <f>IF(N175="zákl. přenesená",J175,0)</f>
        <v>0</v>
      </c>
      <c r="BH175" s="215">
        <f>IF(N175="sníž. přenesená",J175,0)</f>
        <v>0</v>
      </c>
      <c r="BI175" s="215">
        <f>IF(N175="nulová",J175,0)</f>
        <v>0</v>
      </c>
      <c r="BJ175" s="16" t="s">
        <v>83</v>
      </c>
      <c r="BK175" s="215">
        <f>ROUND(I175*H175,2)</f>
        <v>0</v>
      </c>
      <c r="BL175" s="16" t="s">
        <v>141</v>
      </c>
      <c r="BM175" s="214" t="s">
        <v>759</v>
      </c>
    </row>
    <row r="176" s="2" customFormat="1">
      <c r="A176" s="37"/>
      <c r="B176" s="38"/>
      <c r="C176" s="39"/>
      <c r="D176" s="216" t="s">
        <v>143</v>
      </c>
      <c r="E176" s="39"/>
      <c r="F176" s="217" t="s">
        <v>758</v>
      </c>
      <c r="G176" s="39"/>
      <c r="H176" s="39"/>
      <c r="I176" s="218"/>
      <c r="J176" s="39"/>
      <c r="K176" s="39"/>
      <c r="L176" s="43"/>
      <c r="M176" s="219"/>
      <c r="N176" s="220"/>
      <c r="O176" s="83"/>
      <c r="P176" s="83"/>
      <c r="Q176" s="83"/>
      <c r="R176" s="83"/>
      <c r="S176" s="83"/>
      <c r="T176" s="84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143</v>
      </c>
      <c r="AU176" s="16" t="s">
        <v>83</v>
      </c>
    </row>
    <row r="177" s="2" customFormat="1" ht="16.5" customHeight="1">
      <c r="A177" s="37"/>
      <c r="B177" s="38"/>
      <c r="C177" s="203" t="s">
        <v>288</v>
      </c>
      <c r="D177" s="203" t="s">
        <v>137</v>
      </c>
      <c r="E177" s="204" t="s">
        <v>760</v>
      </c>
      <c r="F177" s="205" t="s">
        <v>761</v>
      </c>
      <c r="G177" s="206" t="s">
        <v>140</v>
      </c>
      <c r="H177" s="207">
        <v>1</v>
      </c>
      <c r="I177" s="208"/>
      <c r="J177" s="209">
        <f>ROUND(I177*H177,2)</f>
        <v>0</v>
      </c>
      <c r="K177" s="205" t="s">
        <v>19</v>
      </c>
      <c r="L177" s="43"/>
      <c r="M177" s="210" t="s">
        <v>19</v>
      </c>
      <c r="N177" s="211" t="s">
        <v>46</v>
      </c>
      <c r="O177" s="83"/>
      <c r="P177" s="212">
        <f>O177*H177</f>
        <v>0</v>
      </c>
      <c r="Q177" s="212">
        <v>0</v>
      </c>
      <c r="R177" s="212">
        <f>Q177*H177</f>
        <v>0</v>
      </c>
      <c r="S177" s="212">
        <v>0</v>
      </c>
      <c r="T177" s="21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14" t="s">
        <v>141</v>
      </c>
      <c r="AT177" s="214" t="s">
        <v>137</v>
      </c>
      <c r="AU177" s="214" t="s">
        <v>83</v>
      </c>
      <c r="AY177" s="16" t="s">
        <v>135</v>
      </c>
      <c r="BE177" s="215">
        <f>IF(N177="základní",J177,0)</f>
        <v>0</v>
      </c>
      <c r="BF177" s="215">
        <f>IF(N177="snížená",J177,0)</f>
        <v>0</v>
      </c>
      <c r="BG177" s="215">
        <f>IF(N177="zákl. přenesená",J177,0)</f>
        <v>0</v>
      </c>
      <c r="BH177" s="215">
        <f>IF(N177="sníž. přenesená",J177,0)</f>
        <v>0</v>
      </c>
      <c r="BI177" s="215">
        <f>IF(N177="nulová",J177,0)</f>
        <v>0</v>
      </c>
      <c r="BJ177" s="16" t="s">
        <v>83</v>
      </c>
      <c r="BK177" s="215">
        <f>ROUND(I177*H177,2)</f>
        <v>0</v>
      </c>
      <c r="BL177" s="16" t="s">
        <v>141</v>
      </c>
      <c r="BM177" s="214" t="s">
        <v>762</v>
      </c>
    </row>
    <row r="178" s="2" customFormat="1">
      <c r="A178" s="37"/>
      <c r="B178" s="38"/>
      <c r="C178" s="39"/>
      <c r="D178" s="216" t="s">
        <v>143</v>
      </c>
      <c r="E178" s="39"/>
      <c r="F178" s="217" t="s">
        <v>761</v>
      </c>
      <c r="G178" s="39"/>
      <c r="H178" s="39"/>
      <c r="I178" s="218"/>
      <c r="J178" s="39"/>
      <c r="K178" s="39"/>
      <c r="L178" s="43"/>
      <c r="M178" s="219"/>
      <c r="N178" s="220"/>
      <c r="O178" s="83"/>
      <c r="P178" s="83"/>
      <c r="Q178" s="83"/>
      <c r="R178" s="83"/>
      <c r="S178" s="83"/>
      <c r="T178" s="84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143</v>
      </c>
      <c r="AU178" s="16" t="s">
        <v>83</v>
      </c>
    </row>
    <row r="179" s="2" customFormat="1" ht="16.5" customHeight="1">
      <c r="A179" s="37"/>
      <c r="B179" s="38"/>
      <c r="C179" s="203" t="s">
        <v>268</v>
      </c>
      <c r="D179" s="203" t="s">
        <v>137</v>
      </c>
      <c r="E179" s="204" t="s">
        <v>763</v>
      </c>
      <c r="F179" s="205" t="s">
        <v>764</v>
      </c>
      <c r="G179" s="206" t="s">
        <v>162</v>
      </c>
      <c r="H179" s="207">
        <v>75</v>
      </c>
      <c r="I179" s="208"/>
      <c r="J179" s="209">
        <f>ROUND(I179*H179,2)</f>
        <v>0</v>
      </c>
      <c r="K179" s="205" t="s">
        <v>19</v>
      </c>
      <c r="L179" s="43"/>
      <c r="M179" s="210" t="s">
        <v>19</v>
      </c>
      <c r="N179" s="211" t="s">
        <v>46</v>
      </c>
      <c r="O179" s="83"/>
      <c r="P179" s="212">
        <f>O179*H179</f>
        <v>0</v>
      </c>
      <c r="Q179" s="212">
        <v>0</v>
      </c>
      <c r="R179" s="212">
        <f>Q179*H179</f>
        <v>0</v>
      </c>
      <c r="S179" s="212">
        <v>0</v>
      </c>
      <c r="T179" s="21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14" t="s">
        <v>141</v>
      </c>
      <c r="AT179" s="214" t="s">
        <v>137</v>
      </c>
      <c r="AU179" s="214" t="s">
        <v>83</v>
      </c>
      <c r="AY179" s="16" t="s">
        <v>135</v>
      </c>
      <c r="BE179" s="215">
        <f>IF(N179="základní",J179,0)</f>
        <v>0</v>
      </c>
      <c r="BF179" s="215">
        <f>IF(N179="snížená",J179,0)</f>
        <v>0</v>
      </c>
      <c r="BG179" s="215">
        <f>IF(N179="zákl. přenesená",J179,0)</f>
        <v>0</v>
      </c>
      <c r="BH179" s="215">
        <f>IF(N179="sníž. přenesená",J179,0)</f>
        <v>0</v>
      </c>
      <c r="BI179" s="215">
        <f>IF(N179="nulová",J179,0)</f>
        <v>0</v>
      </c>
      <c r="BJ179" s="16" t="s">
        <v>83</v>
      </c>
      <c r="BK179" s="215">
        <f>ROUND(I179*H179,2)</f>
        <v>0</v>
      </c>
      <c r="BL179" s="16" t="s">
        <v>141</v>
      </c>
      <c r="BM179" s="214" t="s">
        <v>765</v>
      </c>
    </row>
    <row r="180" s="2" customFormat="1">
      <c r="A180" s="37"/>
      <c r="B180" s="38"/>
      <c r="C180" s="39"/>
      <c r="D180" s="216" t="s">
        <v>143</v>
      </c>
      <c r="E180" s="39"/>
      <c r="F180" s="217" t="s">
        <v>764</v>
      </c>
      <c r="G180" s="39"/>
      <c r="H180" s="39"/>
      <c r="I180" s="218"/>
      <c r="J180" s="39"/>
      <c r="K180" s="39"/>
      <c r="L180" s="43"/>
      <c r="M180" s="219"/>
      <c r="N180" s="220"/>
      <c r="O180" s="83"/>
      <c r="P180" s="83"/>
      <c r="Q180" s="83"/>
      <c r="R180" s="83"/>
      <c r="S180" s="83"/>
      <c r="T180" s="84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143</v>
      </c>
      <c r="AU180" s="16" t="s">
        <v>83</v>
      </c>
    </row>
    <row r="181" s="2" customFormat="1" ht="16.5" customHeight="1">
      <c r="A181" s="37"/>
      <c r="B181" s="38"/>
      <c r="C181" s="203" t="s">
        <v>272</v>
      </c>
      <c r="D181" s="203" t="s">
        <v>137</v>
      </c>
      <c r="E181" s="204" t="s">
        <v>766</v>
      </c>
      <c r="F181" s="205" t="s">
        <v>767</v>
      </c>
      <c r="G181" s="206" t="s">
        <v>162</v>
      </c>
      <c r="H181" s="207">
        <v>75</v>
      </c>
      <c r="I181" s="208"/>
      <c r="J181" s="209">
        <f>ROUND(I181*H181,2)</f>
        <v>0</v>
      </c>
      <c r="K181" s="205" t="s">
        <v>19</v>
      </c>
      <c r="L181" s="43"/>
      <c r="M181" s="210" t="s">
        <v>19</v>
      </c>
      <c r="N181" s="211" t="s">
        <v>46</v>
      </c>
      <c r="O181" s="83"/>
      <c r="P181" s="212">
        <f>O181*H181</f>
        <v>0</v>
      </c>
      <c r="Q181" s="212">
        <v>0</v>
      </c>
      <c r="R181" s="212">
        <f>Q181*H181</f>
        <v>0</v>
      </c>
      <c r="S181" s="212">
        <v>0</v>
      </c>
      <c r="T181" s="21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14" t="s">
        <v>141</v>
      </c>
      <c r="AT181" s="214" t="s">
        <v>137</v>
      </c>
      <c r="AU181" s="214" t="s">
        <v>83</v>
      </c>
      <c r="AY181" s="16" t="s">
        <v>135</v>
      </c>
      <c r="BE181" s="215">
        <f>IF(N181="základní",J181,0)</f>
        <v>0</v>
      </c>
      <c r="BF181" s="215">
        <f>IF(N181="snížená",J181,0)</f>
        <v>0</v>
      </c>
      <c r="BG181" s="215">
        <f>IF(N181="zákl. přenesená",J181,0)</f>
        <v>0</v>
      </c>
      <c r="BH181" s="215">
        <f>IF(N181="sníž. přenesená",J181,0)</f>
        <v>0</v>
      </c>
      <c r="BI181" s="215">
        <f>IF(N181="nulová",J181,0)</f>
        <v>0</v>
      </c>
      <c r="BJ181" s="16" t="s">
        <v>83</v>
      </c>
      <c r="BK181" s="215">
        <f>ROUND(I181*H181,2)</f>
        <v>0</v>
      </c>
      <c r="BL181" s="16" t="s">
        <v>141</v>
      </c>
      <c r="BM181" s="214" t="s">
        <v>768</v>
      </c>
    </row>
    <row r="182" s="2" customFormat="1">
      <c r="A182" s="37"/>
      <c r="B182" s="38"/>
      <c r="C182" s="39"/>
      <c r="D182" s="216" t="s">
        <v>143</v>
      </c>
      <c r="E182" s="39"/>
      <c r="F182" s="217" t="s">
        <v>767</v>
      </c>
      <c r="G182" s="39"/>
      <c r="H182" s="39"/>
      <c r="I182" s="218"/>
      <c r="J182" s="39"/>
      <c r="K182" s="39"/>
      <c r="L182" s="43"/>
      <c r="M182" s="219"/>
      <c r="N182" s="220"/>
      <c r="O182" s="83"/>
      <c r="P182" s="83"/>
      <c r="Q182" s="83"/>
      <c r="R182" s="83"/>
      <c r="S182" s="83"/>
      <c r="T182" s="84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143</v>
      </c>
      <c r="AU182" s="16" t="s">
        <v>83</v>
      </c>
    </row>
    <row r="183" s="2" customFormat="1" ht="16.5" customHeight="1">
      <c r="A183" s="37"/>
      <c r="B183" s="38"/>
      <c r="C183" s="203" t="s">
        <v>280</v>
      </c>
      <c r="D183" s="203" t="s">
        <v>137</v>
      </c>
      <c r="E183" s="204" t="s">
        <v>769</v>
      </c>
      <c r="F183" s="205" t="s">
        <v>770</v>
      </c>
      <c r="G183" s="206" t="s">
        <v>522</v>
      </c>
      <c r="H183" s="207">
        <v>1</v>
      </c>
      <c r="I183" s="208"/>
      <c r="J183" s="209">
        <f>ROUND(I183*H183,2)</f>
        <v>0</v>
      </c>
      <c r="K183" s="205" t="s">
        <v>19</v>
      </c>
      <c r="L183" s="43"/>
      <c r="M183" s="210" t="s">
        <v>19</v>
      </c>
      <c r="N183" s="211" t="s">
        <v>46</v>
      </c>
      <c r="O183" s="83"/>
      <c r="P183" s="212">
        <f>O183*H183</f>
        <v>0</v>
      </c>
      <c r="Q183" s="212">
        <v>0.035029999999999999</v>
      </c>
      <c r="R183" s="212">
        <f>Q183*H183</f>
        <v>0.035029999999999999</v>
      </c>
      <c r="S183" s="212">
        <v>0</v>
      </c>
      <c r="T183" s="21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14" t="s">
        <v>141</v>
      </c>
      <c r="AT183" s="214" t="s">
        <v>137</v>
      </c>
      <c r="AU183" s="214" t="s">
        <v>83</v>
      </c>
      <c r="AY183" s="16" t="s">
        <v>135</v>
      </c>
      <c r="BE183" s="215">
        <f>IF(N183="základní",J183,0)</f>
        <v>0</v>
      </c>
      <c r="BF183" s="215">
        <f>IF(N183="snížená",J183,0)</f>
        <v>0</v>
      </c>
      <c r="BG183" s="215">
        <f>IF(N183="zákl. přenesená",J183,0)</f>
        <v>0</v>
      </c>
      <c r="BH183" s="215">
        <f>IF(N183="sníž. přenesená",J183,0)</f>
        <v>0</v>
      </c>
      <c r="BI183" s="215">
        <f>IF(N183="nulová",J183,0)</f>
        <v>0</v>
      </c>
      <c r="BJ183" s="16" t="s">
        <v>83</v>
      </c>
      <c r="BK183" s="215">
        <f>ROUND(I183*H183,2)</f>
        <v>0</v>
      </c>
      <c r="BL183" s="16" t="s">
        <v>141</v>
      </c>
      <c r="BM183" s="214" t="s">
        <v>771</v>
      </c>
    </row>
    <row r="184" s="2" customFormat="1">
      <c r="A184" s="37"/>
      <c r="B184" s="38"/>
      <c r="C184" s="39"/>
      <c r="D184" s="216" t="s">
        <v>143</v>
      </c>
      <c r="E184" s="39"/>
      <c r="F184" s="217" t="s">
        <v>770</v>
      </c>
      <c r="G184" s="39"/>
      <c r="H184" s="39"/>
      <c r="I184" s="218"/>
      <c r="J184" s="39"/>
      <c r="K184" s="39"/>
      <c r="L184" s="43"/>
      <c r="M184" s="219"/>
      <c r="N184" s="220"/>
      <c r="O184" s="83"/>
      <c r="P184" s="83"/>
      <c r="Q184" s="83"/>
      <c r="R184" s="83"/>
      <c r="S184" s="83"/>
      <c r="T184" s="84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143</v>
      </c>
      <c r="AU184" s="16" t="s">
        <v>83</v>
      </c>
    </row>
    <row r="185" s="2" customFormat="1" ht="16.5" customHeight="1">
      <c r="A185" s="37"/>
      <c r="B185" s="38"/>
      <c r="C185" s="203" t="s">
        <v>293</v>
      </c>
      <c r="D185" s="203" t="s">
        <v>137</v>
      </c>
      <c r="E185" s="204" t="s">
        <v>772</v>
      </c>
      <c r="F185" s="205" t="s">
        <v>773</v>
      </c>
      <c r="G185" s="206" t="s">
        <v>140</v>
      </c>
      <c r="H185" s="207">
        <v>1</v>
      </c>
      <c r="I185" s="208"/>
      <c r="J185" s="209">
        <f>ROUND(I185*H185,2)</f>
        <v>0</v>
      </c>
      <c r="K185" s="205" t="s">
        <v>19</v>
      </c>
      <c r="L185" s="43"/>
      <c r="M185" s="210" t="s">
        <v>19</v>
      </c>
      <c r="N185" s="211" t="s">
        <v>46</v>
      </c>
      <c r="O185" s="83"/>
      <c r="P185" s="212">
        <f>O185*H185</f>
        <v>0</v>
      </c>
      <c r="Q185" s="212">
        <v>0.063829999999999998</v>
      </c>
      <c r="R185" s="212">
        <f>Q185*H185</f>
        <v>0.063829999999999998</v>
      </c>
      <c r="S185" s="212">
        <v>0</v>
      </c>
      <c r="T185" s="213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14" t="s">
        <v>141</v>
      </c>
      <c r="AT185" s="214" t="s">
        <v>137</v>
      </c>
      <c r="AU185" s="214" t="s">
        <v>83</v>
      </c>
      <c r="AY185" s="16" t="s">
        <v>135</v>
      </c>
      <c r="BE185" s="215">
        <f>IF(N185="základní",J185,0)</f>
        <v>0</v>
      </c>
      <c r="BF185" s="215">
        <f>IF(N185="snížená",J185,0)</f>
        <v>0</v>
      </c>
      <c r="BG185" s="215">
        <f>IF(N185="zákl. přenesená",J185,0)</f>
        <v>0</v>
      </c>
      <c r="BH185" s="215">
        <f>IF(N185="sníž. přenesená",J185,0)</f>
        <v>0</v>
      </c>
      <c r="BI185" s="215">
        <f>IF(N185="nulová",J185,0)</f>
        <v>0</v>
      </c>
      <c r="BJ185" s="16" t="s">
        <v>83</v>
      </c>
      <c r="BK185" s="215">
        <f>ROUND(I185*H185,2)</f>
        <v>0</v>
      </c>
      <c r="BL185" s="16" t="s">
        <v>141</v>
      </c>
      <c r="BM185" s="214" t="s">
        <v>774</v>
      </c>
    </row>
    <row r="186" s="2" customFormat="1">
      <c r="A186" s="37"/>
      <c r="B186" s="38"/>
      <c r="C186" s="39"/>
      <c r="D186" s="216" t="s">
        <v>143</v>
      </c>
      <c r="E186" s="39"/>
      <c r="F186" s="217" t="s">
        <v>773</v>
      </c>
      <c r="G186" s="39"/>
      <c r="H186" s="39"/>
      <c r="I186" s="218"/>
      <c r="J186" s="39"/>
      <c r="K186" s="39"/>
      <c r="L186" s="43"/>
      <c r="M186" s="219"/>
      <c r="N186" s="220"/>
      <c r="O186" s="83"/>
      <c r="P186" s="83"/>
      <c r="Q186" s="83"/>
      <c r="R186" s="83"/>
      <c r="S186" s="83"/>
      <c r="T186" s="84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6" t="s">
        <v>143</v>
      </c>
      <c r="AU186" s="16" t="s">
        <v>83</v>
      </c>
    </row>
    <row r="187" s="2" customFormat="1" ht="16.5" customHeight="1">
      <c r="A187" s="37"/>
      <c r="B187" s="38"/>
      <c r="C187" s="203" t="s">
        <v>276</v>
      </c>
      <c r="D187" s="203" t="s">
        <v>137</v>
      </c>
      <c r="E187" s="204" t="s">
        <v>775</v>
      </c>
      <c r="F187" s="205" t="s">
        <v>776</v>
      </c>
      <c r="G187" s="206" t="s">
        <v>140</v>
      </c>
      <c r="H187" s="207">
        <v>2</v>
      </c>
      <c r="I187" s="208"/>
      <c r="J187" s="209">
        <f>ROUND(I187*H187,2)</f>
        <v>0</v>
      </c>
      <c r="K187" s="205" t="s">
        <v>19</v>
      </c>
      <c r="L187" s="43"/>
      <c r="M187" s="210" t="s">
        <v>19</v>
      </c>
      <c r="N187" s="211" t="s">
        <v>46</v>
      </c>
      <c r="O187" s="83"/>
      <c r="P187" s="212">
        <f>O187*H187</f>
        <v>0</v>
      </c>
      <c r="Q187" s="212">
        <v>0.12303</v>
      </c>
      <c r="R187" s="212">
        <f>Q187*H187</f>
        <v>0.24606</v>
      </c>
      <c r="S187" s="212">
        <v>0</v>
      </c>
      <c r="T187" s="213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14" t="s">
        <v>141</v>
      </c>
      <c r="AT187" s="214" t="s">
        <v>137</v>
      </c>
      <c r="AU187" s="214" t="s">
        <v>83</v>
      </c>
      <c r="AY187" s="16" t="s">
        <v>135</v>
      </c>
      <c r="BE187" s="215">
        <f>IF(N187="základní",J187,0)</f>
        <v>0</v>
      </c>
      <c r="BF187" s="215">
        <f>IF(N187="snížená",J187,0)</f>
        <v>0</v>
      </c>
      <c r="BG187" s="215">
        <f>IF(N187="zákl. přenesená",J187,0)</f>
        <v>0</v>
      </c>
      <c r="BH187" s="215">
        <f>IF(N187="sníž. přenesená",J187,0)</f>
        <v>0</v>
      </c>
      <c r="BI187" s="215">
        <f>IF(N187="nulová",J187,0)</f>
        <v>0</v>
      </c>
      <c r="BJ187" s="16" t="s">
        <v>83</v>
      </c>
      <c r="BK187" s="215">
        <f>ROUND(I187*H187,2)</f>
        <v>0</v>
      </c>
      <c r="BL187" s="16" t="s">
        <v>141</v>
      </c>
      <c r="BM187" s="214" t="s">
        <v>777</v>
      </c>
    </row>
    <row r="188" s="2" customFormat="1">
      <c r="A188" s="37"/>
      <c r="B188" s="38"/>
      <c r="C188" s="39"/>
      <c r="D188" s="216" t="s">
        <v>143</v>
      </c>
      <c r="E188" s="39"/>
      <c r="F188" s="217" t="s">
        <v>776</v>
      </c>
      <c r="G188" s="39"/>
      <c r="H188" s="39"/>
      <c r="I188" s="218"/>
      <c r="J188" s="39"/>
      <c r="K188" s="39"/>
      <c r="L188" s="43"/>
      <c r="M188" s="219"/>
      <c r="N188" s="220"/>
      <c r="O188" s="83"/>
      <c r="P188" s="83"/>
      <c r="Q188" s="83"/>
      <c r="R188" s="83"/>
      <c r="S188" s="83"/>
      <c r="T188" s="84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143</v>
      </c>
      <c r="AU188" s="16" t="s">
        <v>83</v>
      </c>
    </row>
    <row r="189" s="2" customFormat="1" ht="16.5" customHeight="1">
      <c r="A189" s="37"/>
      <c r="B189" s="38"/>
      <c r="C189" s="203" t="s">
        <v>305</v>
      </c>
      <c r="D189" s="203" t="s">
        <v>137</v>
      </c>
      <c r="E189" s="204" t="s">
        <v>778</v>
      </c>
      <c r="F189" s="205" t="s">
        <v>779</v>
      </c>
      <c r="G189" s="206" t="s">
        <v>140</v>
      </c>
      <c r="H189" s="207">
        <v>2</v>
      </c>
      <c r="I189" s="208"/>
      <c r="J189" s="209">
        <f>ROUND(I189*H189,2)</f>
        <v>0</v>
      </c>
      <c r="K189" s="205" t="s">
        <v>19</v>
      </c>
      <c r="L189" s="43"/>
      <c r="M189" s="210" t="s">
        <v>19</v>
      </c>
      <c r="N189" s="211" t="s">
        <v>46</v>
      </c>
      <c r="O189" s="83"/>
      <c r="P189" s="212">
        <f>O189*H189</f>
        <v>0</v>
      </c>
      <c r="Q189" s="212">
        <v>0.32906000000000002</v>
      </c>
      <c r="R189" s="212">
        <f>Q189*H189</f>
        <v>0.65812000000000004</v>
      </c>
      <c r="S189" s="212">
        <v>0</v>
      </c>
      <c r="T189" s="21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14" t="s">
        <v>141</v>
      </c>
      <c r="AT189" s="214" t="s">
        <v>137</v>
      </c>
      <c r="AU189" s="214" t="s">
        <v>83</v>
      </c>
      <c r="AY189" s="16" t="s">
        <v>135</v>
      </c>
      <c r="BE189" s="215">
        <f>IF(N189="základní",J189,0)</f>
        <v>0</v>
      </c>
      <c r="BF189" s="215">
        <f>IF(N189="snížená",J189,0)</f>
        <v>0</v>
      </c>
      <c r="BG189" s="215">
        <f>IF(N189="zákl. přenesená",J189,0)</f>
        <v>0</v>
      </c>
      <c r="BH189" s="215">
        <f>IF(N189="sníž. přenesená",J189,0)</f>
        <v>0</v>
      </c>
      <c r="BI189" s="215">
        <f>IF(N189="nulová",J189,0)</f>
        <v>0</v>
      </c>
      <c r="BJ189" s="16" t="s">
        <v>83</v>
      </c>
      <c r="BK189" s="215">
        <f>ROUND(I189*H189,2)</f>
        <v>0</v>
      </c>
      <c r="BL189" s="16" t="s">
        <v>141</v>
      </c>
      <c r="BM189" s="214" t="s">
        <v>780</v>
      </c>
    </row>
    <row r="190" s="2" customFormat="1">
      <c r="A190" s="37"/>
      <c r="B190" s="38"/>
      <c r="C190" s="39"/>
      <c r="D190" s="216" t="s">
        <v>143</v>
      </c>
      <c r="E190" s="39"/>
      <c r="F190" s="217" t="s">
        <v>779</v>
      </c>
      <c r="G190" s="39"/>
      <c r="H190" s="39"/>
      <c r="I190" s="218"/>
      <c r="J190" s="39"/>
      <c r="K190" s="39"/>
      <c r="L190" s="43"/>
      <c r="M190" s="219"/>
      <c r="N190" s="220"/>
      <c r="O190" s="83"/>
      <c r="P190" s="83"/>
      <c r="Q190" s="83"/>
      <c r="R190" s="83"/>
      <c r="S190" s="83"/>
      <c r="T190" s="84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143</v>
      </c>
      <c r="AU190" s="16" t="s">
        <v>83</v>
      </c>
    </row>
    <row r="191" s="12" customFormat="1" ht="25.92" customHeight="1">
      <c r="A191" s="12"/>
      <c r="B191" s="187"/>
      <c r="C191" s="188"/>
      <c r="D191" s="189" t="s">
        <v>74</v>
      </c>
      <c r="E191" s="190" t="s">
        <v>553</v>
      </c>
      <c r="F191" s="190" t="s">
        <v>554</v>
      </c>
      <c r="G191" s="188"/>
      <c r="H191" s="188"/>
      <c r="I191" s="191"/>
      <c r="J191" s="192">
        <f>BK191</f>
        <v>0</v>
      </c>
      <c r="K191" s="188"/>
      <c r="L191" s="193"/>
      <c r="M191" s="194"/>
      <c r="N191" s="195"/>
      <c r="O191" s="195"/>
      <c r="P191" s="196">
        <f>SUM(P192:P227)</f>
        <v>0</v>
      </c>
      <c r="Q191" s="195"/>
      <c r="R191" s="196">
        <f>SUM(R192:R227)</f>
        <v>0.38000299999999998</v>
      </c>
      <c r="S191" s="195"/>
      <c r="T191" s="197">
        <f>SUM(T192:T227)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98" t="s">
        <v>83</v>
      </c>
      <c r="AT191" s="199" t="s">
        <v>74</v>
      </c>
      <c r="AU191" s="199" t="s">
        <v>75</v>
      </c>
      <c r="AY191" s="198" t="s">
        <v>135</v>
      </c>
      <c r="BK191" s="200">
        <f>SUM(BK192:BK227)</f>
        <v>0</v>
      </c>
    </row>
    <row r="192" s="2" customFormat="1" ht="16.5" customHeight="1">
      <c r="A192" s="37"/>
      <c r="B192" s="38"/>
      <c r="C192" s="203" t="s">
        <v>321</v>
      </c>
      <c r="D192" s="203" t="s">
        <v>137</v>
      </c>
      <c r="E192" s="204" t="s">
        <v>781</v>
      </c>
      <c r="F192" s="205" t="s">
        <v>782</v>
      </c>
      <c r="G192" s="206" t="s">
        <v>209</v>
      </c>
      <c r="H192" s="207">
        <v>1.2</v>
      </c>
      <c r="I192" s="208"/>
      <c r="J192" s="209">
        <f>ROUND(I192*H192,2)</f>
        <v>0</v>
      </c>
      <c r="K192" s="205" t="s">
        <v>19</v>
      </c>
      <c r="L192" s="43"/>
      <c r="M192" s="210" t="s">
        <v>19</v>
      </c>
      <c r="N192" s="211" t="s">
        <v>46</v>
      </c>
      <c r="O192" s="83"/>
      <c r="P192" s="212">
        <f>O192*H192</f>
        <v>0</v>
      </c>
      <c r="Q192" s="212">
        <v>0.001</v>
      </c>
      <c r="R192" s="212">
        <f>Q192*H192</f>
        <v>0.0011999999999999999</v>
      </c>
      <c r="S192" s="212">
        <v>0</v>
      </c>
      <c r="T192" s="21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14" t="s">
        <v>141</v>
      </c>
      <c r="AT192" s="214" t="s">
        <v>137</v>
      </c>
      <c r="AU192" s="214" t="s">
        <v>83</v>
      </c>
      <c r="AY192" s="16" t="s">
        <v>135</v>
      </c>
      <c r="BE192" s="215">
        <f>IF(N192="základní",J192,0)</f>
        <v>0</v>
      </c>
      <c r="BF192" s="215">
        <f>IF(N192="snížená",J192,0)</f>
        <v>0</v>
      </c>
      <c r="BG192" s="215">
        <f>IF(N192="zákl. přenesená",J192,0)</f>
        <v>0</v>
      </c>
      <c r="BH192" s="215">
        <f>IF(N192="sníž. přenesená",J192,0)</f>
        <v>0</v>
      </c>
      <c r="BI192" s="215">
        <f>IF(N192="nulová",J192,0)</f>
        <v>0</v>
      </c>
      <c r="BJ192" s="16" t="s">
        <v>83</v>
      </c>
      <c r="BK192" s="215">
        <f>ROUND(I192*H192,2)</f>
        <v>0</v>
      </c>
      <c r="BL192" s="16" t="s">
        <v>141</v>
      </c>
      <c r="BM192" s="214" t="s">
        <v>783</v>
      </c>
    </row>
    <row r="193" s="2" customFormat="1">
      <c r="A193" s="37"/>
      <c r="B193" s="38"/>
      <c r="C193" s="39"/>
      <c r="D193" s="216" t="s">
        <v>143</v>
      </c>
      <c r="E193" s="39"/>
      <c r="F193" s="217" t="s">
        <v>782</v>
      </c>
      <c r="G193" s="39"/>
      <c r="H193" s="39"/>
      <c r="I193" s="218"/>
      <c r="J193" s="39"/>
      <c r="K193" s="39"/>
      <c r="L193" s="43"/>
      <c r="M193" s="219"/>
      <c r="N193" s="220"/>
      <c r="O193" s="83"/>
      <c r="P193" s="83"/>
      <c r="Q193" s="83"/>
      <c r="R193" s="83"/>
      <c r="S193" s="83"/>
      <c r="T193" s="84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143</v>
      </c>
      <c r="AU193" s="16" t="s">
        <v>83</v>
      </c>
    </row>
    <row r="194" s="2" customFormat="1" ht="16.5" customHeight="1">
      <c r="A194" s="37"/>
      <c r="B194" s="38"/>
      <c r="C194" s="203" t="s">
        <v>325</v>
      </c>
      <c r="D194" s="203" t="s">
        <v>137</v>
      </c>
      <c r="E194" s="204" t="s">
        <v>784</v>
      </c>
      <c r="F194" s="205" t="s">
        <v>785</v>
      </c>
      <c r="G194" s="206" t="s">
        <v>162</v>
      </c>
      <c r="H194" s="207">
        <v>64</v>
      </c>
      <c r="I194" s="208"/>
      <c r="J194" s="209">
        <f>ROUND(I194*H194,2)</f>
        <v>0</v>
      </c>
      <c r="K194" s="205" t="s">
        <v>19</v>
      </c>
      <c r="L194" s="43"/>
      <c r="M194" s="210" t="s">
        <v>19</v>
      </c>
      <c r="N194" s="211" t="s">
        <v>46</v>
      </c>
      <c r="O194" s="83"/>
      <c r="P194" s="212">
        <f>O194*H194</f>
        <v>0</v>
      </c>
      <c r="Q194" s="212">
        <v>0</v>
      </c>
      <c r="R194" s="212">
        <f>Q194*H194</f>
        <v>0</v>
      </c>
      <c r="S194" s="212">
        <v>0</v>
      </c>
      <c r="T194" s="21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14" t="s">
        <v>141</v>
      </c>
      <c r="AT194" s="214" t="s">
        <v>137</v>
      </c>
      <c r="AU194" s="214" t="s">
        <v>83</v>
      </c>
      <c r="AY194" s="16" t="s">
        <v>135</v>
      </c>
      <c r="BE194" s="215">
        <f>IF(N194="základní",J194,0)</f>
        <v>0</v>
      </c>
      <c r="BF194" s="215">
        <f>IF(N194="snížená",J194,0)</f>
        <v>0</v>
      </c>
      <c r="BG194" s="215">
        <f>IF(N194="zákl. přenesená",J194,0)</f>
        <v>0</v>
      </c>
      <c r="BH194" s="215">
        <f>IF(N194="sníž. přenesená",J194,0)</f>
        <v>0</v>
      </c>
      <c r="BI194" s="215">
        <f>IF(N194="nulová",J194,0)</f>
        <v>0</v>
      </c>
      <c r="BJ194" s="16" t="s">
        <v>83</v>
      </c>
      <c r="BK194" s="215">
        <f>ROUND(I194*H194,2)</f>
        <v>0</v>
      </c>
      <c r="BL194" s="16" t="s">
        <v>141</v>
      </c>
      <c r="BM194" s="214" t="s">
        <v>786</v>
      </c>
    </row>
    <row r="195" s="2" customFormat="1">
      <c r="A195" s="37"/>
      <c r="B195" s="38"/>
      <c r="C195" s="39"/>
      <c r="D195" s="216" t="s">
        <v>143</v>
      </c>
      <c r="E195" s="39"/>
      <c r="F195" s="217" t="s">
        <v>785</v>
      </c>
      <c r="G195" s="39"/>
      <c r="H195" s="39"/>
      <c r="I195" s="218"/>
      <c r="J195" s="39"/>
      <c r="K195" s="39"/>
      <c r="L195" s="43"/>
      <c r="M195" s="219"/>
      <c r="N195" s="220"/>
      <c r="O195" s="83"/>
      <c r="P195" s="83"/>
      <c r="Q195" s="83"/>
      <c r="R195" s="83"/>
      <c r="S195" s="83"/>
      <c r="T195" s="84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143</v>
      </c>
      <c r="AU195" s="16" t="s">
        <v>83</v>
      </c>
    </row>
    <row r="196" s="2" customFormat="1" ht="16.5" customHeight="1">
      <c r="A196" s="37"/>
      <c r="B196" s="38"/>
      <c r="C196" s="203" t="s">
        <v>329</v>
      </c>
      <c r="D196" s="203" t="s">
        <v>137</v>
      </c>
      <c r="E196" s="204" t="s">
        <v>787</v>
      </c>
      <c r="F196" s="205" t="s">
        <v>788</v>
      </c>
      <c r="G196" s="206" t="s">
        <v>140</v>
      </c>
      <c r="H196" s="207">
        <v>1</v>
      </c>
      <c r="I196" s="208"/>
      <c r="J196" s="209">
        <f>ROUND(I196*H196,2)</f>
        <v>0</v>
      </c>
      <c r="K196" s="205" t="s">
        <v>19</v>
      </c>
      <c r="L196" s="43"/>
      <c r="M196" s="210" t="s">
        <v>19</v>
      </c>
      <c r="N196" s="211" t="s">
        <v>46</v>
      </c>
      <c r="O196" s="83"/>
      <c r="P196" s="212">
        <f>O196*H196</f>
        <v>0</v>
      </c>
      <c r="Q196" s="212">
        <v>0</v>
      </c>
      <c r="R196" s="212">
        <f>Q196*H196</f>
        <v>0</v>
      </c>
      <c r="S196" s="212">
        <v>0</v>
      </c>
      <c r="T196" s="21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14" t="s">
        <v>141</v>
      </c>
      <c r="AT196" s="214" t="s">
        <v>137</v>
      </c>
      <c r="AU196" s="214" t="s">
        <v>83</v>
      </c>
      <c r="AY196" s="16" t="s">
        <v>135</v>
      </c>
      <c r="BE196" s="215">
        <f>IF(N196="základní",J196,0)</f>
        <v>0</v>
      </c>
      <c r="BF196" s="215">
        <f>IF(N196="snížená",J196,0)</f>
        <v>0</v>
      </c>
      <c r="BG196" s="215">
        <f>IF(N196="zákl. přenesená",J196,0)</f>
        <v>0</v>
      </c>
      <c r="BH196" s="215">
        <f>IF(N196="sníž. přenesená",J196,0)</f>
        <v>0</v>
      </c>
      <c r="BI196" s="215">
        <f>IF(N196="nulová",J196,0)</f>
        <v>0</v>
      </c>
      <c r="BJ196" s="16" t="s">
        <v>83</v>
      </c>
      <c r="BK196" s="215">
        <f>ROUND(I196*H196,2)</f>
        <v>0</v>
      </c>
      <c r="BL196" s="16" t="s">
        <v>141</v>
      </c>
      <c r="BM196" s="214" t="s">
        <v>789</v>
      </c>
    </row>
    <row r="197" s="2" customFormat="1">
      <c r="A197" s="37"/>
      <c r="B197" s="38"/>
      <c r="C197" s="39"/>
      <c r="D197" s="216" t="s">
        <v>143</v>
      </c>
      <c r="E197" s="39"/>
      <c r="F197" s="217" t="s">
        <v>790</v>
      </c>
      <c r="G197" s="39"/>
      <c r="H197" s="39"/>
      <c r="I197" s="218"/>
      <c r="J197" s="39"/>
      <c r="K197" s="39"/>
      <c r="L197" s="43"/>
      <c r="M197" s="219"/>
      <c r="N197" s="220"/>
      <c r="O197" s="83"/>
      <c r="P197" s="83"/>
      <c r="Q197" s="83"/>
      <c r="R197" s="83"/>
      <c r="S197" s="83"/>
      <c r="T197" s="84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143</v>
      </c>
      <c r="AU197" s="16" t="s">
        <v>83</v>
      </c>
    </row>
    <row r="198" s="2" customFormat="1" ht="16.5" customHeight="1">
      <c r="A198" s="37"/>
      <c r="B198" s="38"/>
      <c r="C198" s="203" t="s">
        <v>333</v>
      </c>
      <c r="D198" s="203" t="s">
        <v>137</v>
      </c>
      <c r="E198" s="204" t="s">
        <v>791</v>
      </c>
      <c r="F198" s="205" t="s">
        <v>792</v>
      </c>
      <c r="G198" s="206" t="s">
        <v>162</v>
      </c>
      <c r="H198" s="207">
        <v>11.300000000000001</v>
      </c>
      <c r="I198" s="208"/>
      <c r="J198" s="209">
        <f>ROUND(I198*H198,2)</f>
        <v>0</v>
      </c>
      <c r="K198" s="205" t="s">
        <v>19</v>
      </c>
      <c r="L198" s="43"/>
      <c r="M198" s="210" t="s">
        <v>19</v>
      </c>
      <c r="N198" s="211" t="s">
        <v>46</v>
      </c>
      <c r="O198" s="83"/>
      <c r="P198" s="212">
        <f>O198*H198</f>
        <v>0</v>
      </c>
      <c r="Q198" s="212">
        <v>0.0067099999999999998</v>
      </c>
      <c r="R198" s="212">
        <f>Q198*H198</f>
        <v>0.075823000000000002</v>
      </c>
      <c r="S198" s="212">
        <v>0</v>
      </c>
      <c r="T198" s="21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14" t="s">
        <v>141</v>
      </c>
      <c r="AT198" s="214" t="s">
        <v>137</v>
      </c>
      <c r="AU198" s="214" t="s">
        <v>83</v>
      </c>
      <c r="AY198" s="16" t="s">
        <v>135</v>
      </c>
      <c r="BE198" s="215">
        <f>IF(N198="základní",J198,0)</f>
        <v>0</v>
      </c>
      <c r="BF198" s="215">
        <f>IF(N198="snížená",J198,0)</f>
        <v>0</v>
      </c>
      <c r="BG198" s="215">
        <f>IF(N198="zákl. přenesená",J198,0)</f>
        <v>0</v>
      </c>
      <c r="BH198" s="215">
        <f>IF(N198="sníž. přenesená",J198,0)</f>
        <v>0</v>
      </c>
      <c r="BI198" s="215">
        <f>IF(N198="nulová",J198,0)</f>
        <v>0</v>
      </c>
      <c r="BJ198" s="16" t="s">
        <v>83</v>
      </c>
      <c r="BK198" s="215">
        <f>ROUND(I198*H198,2)</f>
        <v>0</v>
      </c>
      <c r="BL198" s="16" t="s">
        <v>141</v>
      </c>
      <c r="BM198" s="214" t="s">
        <v>793</v>
      </c>
    </row>
    <row r="199" s="2" customFormat="1">
      <c r="A199" s="37"/>
      <c r="B199" s="38"/>
      <c r="C199" s="39"/>
      <c r="D199" s="216" t="s">
        <v>143</v>
      </c>
      <c r="E199" s="39"/>
      <c r="F199" s="217" t="s">
        <v>792</v>
      </c>
      <c r="G199" s="39"/>
      <c r="H199" s="39"/>
      <c r="I199" s="218"/>
      <c r="J199" s="39"/>
      <c r="K199" s="39"/>
      <c r="L199" s="43"/>
      <c r="M199" s="219"/>
      <c r="N199" s="220"/>
      <c r="O199" s="83"/>
      <c r="P199" s="83"/>
      <c r="Q199" s="83"/>
      <c r="R199" s="83"/>
      <c r="S199" s="83"/>
      <c r="T199" s="84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143</v>
      </c>
      <c r="AU199" s="16" t="s">
        <v>83</v>
      </c>
    </row>
    <row r="200" s="2" customFormat="1" ht="16.5" customHeight="1">
      <c r="A200" s="37"/>
      <c r="B200" s="38"/>
      <c r="C200" s="203" t="s">
        <v>337</v>
      </c>
      <c r="D200" s="203" t="s">
        <v>137</v>
      </c>
      <c r="E200" s="204" t="s">
        <v>794</v>
      </c>
      <c r="F200" s="205" t="s">
        <v>795</v>
      </c>
      <c r="G200" s="206" t="s">
        <v>162</v>
      </c>
      <c r="H200" s="207">
        <v>4</v>
      </c>
      <c r="I200" s="208"/>
      <c r="J200" s="209">
        <f>ROUND(I200*H200,2)</f>
        <v>0</v>
      </c>
      <c r="K200" s="205" t="s">
        <v>19</v>
      </c>
      <c r="L200" s="43"/>
      <c r="M200" s="210" t="s">
        <v>19</v>
      </c>
      <c r="N200" s="211" t="s">
        <v>46</v>
      </c>
      <c r="O200" s="83"/>
      <c r="P200" s="212">
        <f>O200*H200</f>
        <v>0</v>
      </c>
      <c r="Q200" s="212">
        <v>0.00038000000000000002</v>
      </c>
      <c r="R200" s="212">
        <f>Q200*H200</f>
        <v>0.0015200000000000001</v>
      </c>
      <c r="S200" s="212">
        <v>0</v>
      </c>
      <c r="T200" s="21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14" t="s">
        <v>141</v>
      </c>
      <c r="AT200" s="214" t="s">
        <v>137</v>
      </c>
      <c r="AU200" s="214" t="s">
        <v>83</v>
      </c>
      <c r="AY200" s="16" t="s">
        <v>135</v>
      </c>
      <c r="BE200" s="215">
        <f>IF(N200="základní",J200,0)</f>
        <v>0</v>
      </c>
      <c r="BF200" s="215">
        <f>IF(N200="snížená",J200,0)</f>
        <v>0</v>
      </c>
      <c r="BG200" s="215">
        <f>IF(N200="zákl. přenesená",J200,0)</f>
        <v>0</v>
      </c>
      <c r="BH200" s="215">
        <f>IF(N200="sníž. přenesená",J200,0)</f>
        <v>0</v>
      </c>
      <c r="BI200" s="215">
        <f>IF(N200="nulová",J200,0)</f>
        <v>0</v>
      </c>
      <c r="BJ200" s="16" t="s">
        <v>83</v>
      </c>
      <c r="BK200" s="215">
        <f>ROUND(I200*H200,2)</f>
        <v>0</v>
      </c>
      <c r="BL200" s="16" t="s">
        <v>141</v>
      </c>
      <c r="BM200" s="214" t="s">
        <v>796</v>
      </c>
    </row>
    <row r="201" s="2" customFormat="1">
      <c r="A201" s="37"/>
      <c r="B201" s="38"/>
      <c r="C201" s="39"/>
      <c r="D201" s="216" t="s">
        <v>143</v>
      </c>
      <c r="E201" s="39"/>
      <c r="F201" s="217" t="s">
        <v>797</v>
      </c>
      <c r="G201" s="39"/>
      <c r="H201" s="39"/>
      <c r="I201" s="218"/>
      <c r="J201" s="39"/>
      <c r="K201" s="39"/>
      <c r="L201" s="43"/>
      <c r="M201" s="219"/>
      <c r="N201" s="220"/>
      <c r="O201" s="83"/>
      <c r="P201" s="83"/>
      <c r="Q201" s="83"/>
      <c r="R201" s="83"/>
      <c r="S201" s="83"/>
      <c r="T201" s="84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143</v>
      </c>
      <c r="AU201" s="16" t="s">
        <v>83</v>
      </c>
    </row>
    <row r="202" s="2" customFormat="1" ht="16.5" customHeight="1">
      <c r="A202" s="37"/>
      <c r="B202" s="38"/>
      <c r="C202" s="203" t="s">
        <v>342</v>
      </c>
      <c r="D202" s="203" t="s">
        <v>137</v>
      </c>
      <c r="E202" s="204" t="s">
        <v>798</v>
      </c>
      <c r="F202" s="205" t="s">
        <v>799</v>
      </c>
      <c r="G202" s="206" t="s">
        <v>162</v>
      </c>
      <c r="H202" s="207">
        <v>71</v>
      </c>
      <c r="I202" s="208"/>
      <c r="J202" s="209">
        <f>ROUND(I202*H202,2)</f>
        <v>0</v>
      </c>
      <c r="K202" s="205" t="s">
        <v>19</v>
      </c>
      <c r="L202" s="43"/>
      <c r="M202" s="210" t="s">
        <v>19</v>
      </c>
      <c r="N202" s="211" t="s">
        <v>46</v>
      </c>
      <c r="O202" s="83"/>
      <c r="P202" s="212">
        <f>O202*H202</f>
        <v>0</v>
      </c>
      <c r="Q202" s="212">
        <v>0.0018600000000000001</v>
      </c>
      <c r="R202" s="212">
        <f>Q202*H202</f>
        <v>0.13206000000000001</v>
      </c>
      <c r="S202" s="212">
        <v>0</v>
      </c>
      <c r="T202" s="21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14" t="s">
        <v>141</v>
      </c>
      <c r="AT202" s="214" t="s">
        <v>137</v>
      </c>
      <c r="AU202" s="214" t="s">
        <v>83</v>
      </c>
      <c r="AY202" s="16" t="s">
        <v>135</v>
      </c>
      <c r="BE202" s="215">
        <f>IF(N202="základní",J202,0)</f>
        <v>0</v>
      </c>
      <c r="BF202" s="215">
        <f>IF(N202="snížená",J202,0)</f>
        <v>0</v>
      </c>
      <c r="BG202" s="215">
        <f>IF(N202="zákl. přenesená",J202,0)</f>
        <v>0</v>
      </c>
      <c r="BH202" s="215">
        <f>IF(N202="sníž. přenesená",J202,0)</f>
        <v>0</v>
      </c>
      <c r="BI202" s="215">
        <f>IF(N202="nulová",J202,0)</f>
        <v>0</v>
      </c>
      <c r="BJ202" s="16" t="s">
        <v>83</v>
      </c>
      <c r="BK202" s="215">
        <f>ROUND(I202*H202,2)</f>
        <v>0</v>
      </c>
      <c r="BL202" s="16" t="s">
        <v>141</v>
      </c>
      <c r="BM202" s="214" t="s">
        <v>800</v>
      </c>
    </row>
    <row r="203" s="2" customFormat="1">
      <c r="A203" s="37"/>
      <c r="B203" s="38"/>
      <c r="C203" s="39"/>
      <c r="D203" s="216" t="s">
        <v>143</v>
      </c>
      <c r="E203" s="39"/>
      <c r="F203" s="217" t="s">
        <v>801</v>
      </c>
      <c r="G203" s="39"/>
      <c r="H203" s="39"/>
      <c r="I203" s="218"/>
      <c r="J203" s="39"/>
      <c r="K203" s="39"/>
      <c r="L203" s="43"/>
      <c r="M203" s="219"/>
      <c r="N203" s="220"/>
      <c r="O203" s="83"/>
      <c r="P203" s="83"/>
      <c r="Q203" s="83"/>
      <c r="R203" s="83"/>
      <c r="S203" s="83"/>
      <c r="T203" s="84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143</v>
      </c>
      <c r="AU203" s="16" t="s">
        <v>83</v>
      </c>
    </row>
    <row r="204" s="2" customFormat="1" ht="16.5" customHeight="1">
      <c r="A204" s="37"/>
      <c r="B204" s="38"/>
      <c r="C204" s="203" t="s">
        <v>346</v>
      </c>
      <c r="D204" s="203" t="s">
        <v>137</v>
      </c>
      <c r="E204" s="204" t="s">
        <v>802</v>
      </c>
      <c r="F204" s="205" t="s">
        <v>803</v>
      </c>
      <c r="G204" s="206" t="s">
        <v>140</v>
      </c>
      <c r="H204" s="207">
        <v>1</v>
      </c>
      <c r="I204" s="208"/>
      <c r="J204" s="209">
        <f>ROUND(I204*H204,2)</f>
        <v>0</v>
      </c>
      <c r="K204" s="205" t="s">
        <v>19</v>
      </c>
      <c r="L204" s="43"/>
      <c r="M204" s="210" t="s">
        <v>19</v>
      </c>
      <c r="N204" s="211" t="s">
        <v>46</v>
      </c>
      <c r="O204" s="83"/>
      <c r="P204" s="212">
        <f>O204*H204</f>
        <v>0</v>
      </c>
      <c r="Q204" s="212">
        <v>0</v>
      </c>
      <c r="R204" s="212">
        <f>Q204*H204</f>
        <v>0</v>
      </c>
      <c r="S204" s="212">
        <v>0</v>
      </c>
      <c r="T204" s="213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14" t="s">
        <v>141</v>
      </c>
      <c r="AT204" s="214" t="s">
        <v>137</v>
      </c>
      <c r="AU204" s="214" t="s">
        <v>83</v>
      </c>
      <c r="AY204" s="16" t="s">
        <v>135</v>
      </c>
      <c r="BE204" s="215">
        <f>IF(N204="základní",J204,0)</f>
        <v>0</v>
      </c>
      <c r="BF204" s="215">
        <f>IF(N204="snížená",J204,0)</f>
        <v>0</v>
      </c>
      <c r="BG204" s="215">
        <f>IF(N204="zákl. přenesená",J204,0)</f>
        <v>0</v>
      </c>
      <c r="BH204" s="215">
        <f>IF(N204="sníž. přenesená",J204,0)</f>
        <v>0</v>
      </c>
      <c r="BI204" s="215">
        <f>IF(N204="nulová",J204,0)</f>
        <v>0</v>
      </c>
      <c r="BJ204" s="16" t="s">
        <v>83</v>
      </c>
      <c r="BK204" s="215">
        <f>ROUND(I204*H204,2)</f>
        <v>0</v>
      </c>
      <c r="BL204" s="16" t="s">
        <v>141</v>
      </c>
      <c r="BM204" s="214" t="s">
        <v>804</v>
      </c>
    </row>
    <row r="205" s="2" customFormat="1">
      <c r="A205" s="37"/>
      <c r="B205" s="38"/>
      <c r="C205" s="39"/>
      <c r="D205" s="216" t="s">
        <v>143</v>
      </c>
      <c r="E205" s="39"/>
      <c r="F205" s="217" t="s">
        <v>805</v>
      </c>
      <c r="G205" s="39"/>
      <c r="H205" s="39"/>
      <c r="I205" s="218"/>
      <c r="J205" s="39"/>
      <c r="K205" s="39"/>
      <c r="L205" s="43"/>
      <c r="M205" s="219"/>
      <c r="N205" s="220"/>
      <c r="O205" s="83"/>
      <c r="P205" s="83"/>
      <c r="Q205" s="83"/>
      <c r="R205" s="83"/>
      <c r="S205" s="83"/>
      <c r="T205" s="84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143</v>
      </c>
      <c r="AU205" s="16" t="s">
        <v>83</v>
      </c>
    </row>
    <row r="206" s="2" customFormat="1" ht="16.5" customHeight="1">
      <c r="A206" s="37"/>
      <c r="B206" s="38"/>
      <c r="C206" s="203" t="s">
        <v>350</v>
      </c>
      <c r="D206" s="203" t="s">
        <v>137</v>
      </c>
      <c r="E206" s="204" t="s">
        <v>806</v>
      </c>
      <c r="F206" s="205" t="s">
        <v>807</v>
      </c>
      <c r="G206" s="206" t="s">
        <v>140</v>
      </c>
      <c r="H206" s="207">
        <v>2</v>
      </c>
      <c r="I206" s="208"/>
      <c r="J206" s="209">
        <f>ROUND(I206*H206,2)</f>
        <v>0</v>
      </c>
      <c r="K206" s="205" t="s">
        <v>19</v>
      </c>
      <c r="L206" s="43"/>
      <c r="M206" s="210" t="s">
        <v>19</v>
      </c>
      <c r="N206" s="211" t="s">
        <v>46</v>
      </c>
      <c r="O206" s="83"/>
      <c r="P206" s="212">
        <f>O206*H206</f>
        <v>0</v>
      </c>
      <c r="Q206" s="212">
        <v>0</v>
      </c>
      <c r="R206" s="212">
        <f>Q206*H206</f>
        <v>0</v>
      </c>
      <c r="S206" s="212">
        <v>0</v>
      </c>
      <c r="T206" s="213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14" t="s">
        <v>141</v>
      </c>
      <c r="AT206" s="214" t="s">
        <v>137</v>
      </c>
      <c r="AU206" s="214" t="s">
        <v>83</v>
      </c>
      <c r="AY206" s="16" t="s">
        <v>135</v>
      </c>
      <c r="BE206" s="215">
        <f>IF(N206="základní",J206,0)</f>
        <v>0</v>
      </c>
      <c r="BF206" s="215">
        <f>IF(N206="snížená",J206,0)</f>
        <v>0</v>
      </c>
      <c r="BG206" s="215">
        <f>IF(N206="zákl. přenesená",J206,0)</f>
        <v>0</v>
      </c>
      <c r="BH206" s="215">
        <f>IF(N206="sníž. přenesená",J206,0)</f>
        <v>0</v>
      </c>
      <c r="BI206" s="215">
        <f>IF(N206="nulová",J206,0)</f>
        <v>0</v>
      </c>
      <c r="BJ206" s="16" t="s">
        <v>83</v>
      </c>
      <c r="BK206" s="215">
        <f>ROUND(I206*H206,2)</f>
        <v>0</v>
      </c>
      <c r="BL206" s="16" t="s">
        <v>141</v>
      </c>
      <c r="BM206" s="214" t="s">
        <v>808</v>
      </c>
    </row>
    <row r="207" s="2" customFormat="1">
      <c r="A207" s="37"/>
      <c r="B207" s="38"/>
      <c r="C207" s="39"/>
      <c r="D207" s="216" t="s">
        <v>143</v>
      </c>
      <c r="E207" s="39"/>
      <c r="F207" s="217" t="s">
        <v>809</v>
      </c>
      <c r="G207" s="39"/>
      <c r="H207" s="39"/>
      <c r="I207" s="218"/>
      <c r="J207" s="39"/>
      <c r="K207" s="39"/>
      <c r="L207" s="43"/>
      <c r="M207" s="219"/>
      <c r="N207" s="220"/>
      <c r="O207" s="83"/>
      <c r="P207" s="83"/>
      <c r="Q207" s="83"/>
      <c r="R207" s="83"/>
      <c r="S207" s="83"/>
      <c r="T207" s="84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143</v>
      </c>
      <c r="AU207" s="16" t="s">
        <v>83</v>
      </c>
    </row>
    <row r="208" s="2" customFormat="1" ht="16.5" customHeight="1">
      <c r="A208" s="37"/>
      <c r="B208" s="38"/>
      <c r="C208" s="203" t="s">
        <v>354</v>
      </c>
      <c r="D208" s="203" t="s">
        <v>137</v>
      </c>
      <c r="E208" s="204" t="s">
        <v>810</v>
      </c>
      <c r="F208" s="205" t="s">
        <v>811</v>
      </c>
      <c r="G208" s="206" t="s">
        <v>140</v>
      </c>
      <c r="H208" s="207">
        <v>2</v>
      </c>
      <c r="I208" s="208"/>
      <c r="J208" s="209">
        <f>ROUND(I208*H208,2)</f>
        <v>0</v>
      </c>
      <c r="K208" s="205" t="s">
        <v>19</v>
      </c>
      <c r="L208" s="43"/>
      <c r="M208" s="210" t="s">
        <v>19</v>
      </c>
      <c r="N208" s="211" t="s">
        <v>46</v>
      </c>
      <c r="O208" s="83"/>
      <c r="P208" s="212">
        <f>O208*H208</f>
        <v>0</v>
      </c>
      <c r="Q208" s="212">
        <v>0.032000000000000001</v>
      </c>
      <c r="R208" s="212">
        <f>Q208*H208</f>
        <v>0.064000000000000001</v>
      </c>
      <c r="S208" s="212">
        <v>0</v>
      </c>
      <c r="T208" s="213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14" t="s">
        <v>141</v>
      </c>
      <c r="AT208" s="214" t="s">
        <v>137</v>
      </c>
      <c r="AU208" s="214" t="s">
        <v>83</v>
      </c>
      <c r="AY208" s="16" t="s">
        <v>135</v>
      </c>
      <c r="BE208" s="215">
        <f>IF(N208="základní",J208,0)</f>
        <v>0</v>
      </c>
      <c r="BF208" s="215">
        <f>IF(N208="snížená",J208,0)</f>
        <v>0</v>
      </c>
      <c r="BG208" s="215">
        <f>IF(N208="zákl. přenesená",J208,0)</f>
        <v>0</v>
      </c>
      <c r="BH208" s="215">
        <f>IF(N208="sníž. přenesená",J208,0)</f>
        <v>0</v>
      </c>
      <c r="BI208" s="215">
        <f>IF(N208="nulová",J208,0)</f>
        <v>0</v>
      </c>
      <c r="BJ208" s="16" t="s">
        <v>83</v>
      </c>
      <c r="BK208" s="215">
        <f>ROUND(I208*H208,2)</f>
        <v>0</v>
      </c>
      <c r="BL208" s="16" t="s">
        <v>141</v>
      </c>
      <c r="BM208" s="214" t="s">
        <v>812</v>
      </c>
    </row>
    <row r="209" s="2" customFormat="1">
      <c r="A209" s="37"/>
      <c r="B209" s="38"/>
      <c r="C209" s="39"/>
      <c r="D209" s="216" t="s">
        <v>143</v>
      </c>
      <c r="E209" s="39"/>
      <c r="F209" s="217" t="s">
        <v>811</v>
      </c>
      <c r="G209" s="39"/>
      <c r="H209" s="39"/>
      <c r="I209" s="218"/>
      <c r="J209" s="39"/>
      <c r="K209" s="39"/>
      <c r="L209" s="43"/>
      <c r="M209" s="219"/>
      <c r="N209" s="220"/>
      <c r="O209" s="83"/>
      <c r="P209" s="83"/>
      <c r="Q209" s="83"/>
      <c r="R209" s="83"/>
      <c r="S209" s="83"/>
      <c r="T209" s="84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6" t="s">
        <v>143</v>
      </c>
      <c r="AU209" s="16" t="s">
        <v>83</v>
      </c>
    </row>
    <row r="210" s="2" customFormat="1" ht="16.5" customHeight="1">
      <c r="A210" s="37"/>
      <c r="B210" s="38"/>
      <c r="C210" s="203" t="s">
        <v>358</v>
      </c>
      <c r="D210" s="203" t="s">
        <v>137</v>
      </c>
      <c r="E210" s="204" t="s">
        <v>813</v>
      </c>
      <c r="F210" s="205" t="s">
        <v>814</v>
      </c>
      <c r="G210" s="206" t="s">
        <v>140</v>
      </c>
      <c r="H210" s="207">
        <v>1</v>
      </c>
      <c r="I210" s="208"/>
      <c r="J210" s="209">
        <f>ROUND(I210*H210,2)</f>
        <v>0</v>
      </c>
      <c r="K210" s="205" t="s">
        <v>19</v>
      </c>
      <c r="L210" s="43"/>
      <c r="M210" s="210" t="s">
        <v>19</v>
      </c>
      <c r="N210" s="211" t="s">
        <v>46</v>
      </c>
      <c r="O210" s="83"/>
      <c r="P210" s="212">
        <f>O210*H210</f>
        <v>0</v>
      </c>
      <c r="Q210" s="212">
        <v>0</v>
      </c>
      <c r="R210" s="212">
        <f>Q210*H210</f>
        <v>0</v>
      </c>
      <c r="S210" s="212">
        <v>0</v>
      </c>
      <c r="T210" s="213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14" t="s">
        <v>141</v>
      </c>
      <c r="AT210" s="214" t="s">
        <v>137</v>
      </c>
      <c r="AU210" s="214" t="s">
        <v>83</v>
      </c>
      <c r="AY210" s="16" t="s">
        <v>135</v>
      </c>
      <c r="BE210" s="215">
        <f>IF(N210="základní",J210,0)</f>
        <v>0</v>
      </c>
      <c r="BF210" s="215">
        <f>IF(N210="snížená",J210,0)</f>
        <v>0</v>
      </c>
      <c r="BG210" s="215">
        <f>IF(N210="zákl. přenesená",J210,0)</f>
        <v>0</v>
      </c>
      <c r="BH210" s="215">
        <f>IF(N210="sníž. přenesená",J210,0)</f>
        <v>0</v>
      </c>
      <c r="BI210" s="215">
        <f>IF(N210="nulová",J210,0)</f>
        <v>0</v>
      </c>
      <c r="BJ210" s="16" t="s">
        <v>83</v>
      </c>
      <c r="BK210" s="215">
        <f>ROUND(I210*H210,2)</f>
        <v>0</v>
      </c>
      <c r="BL210" s="16" t="s">
        <v>141</v>
      </c>
      <c r="BM210" s="214" t="s">
        <v>815</v>
      </c>
    </row>
    <row r="211" s="2" customFormat="1">
      <c r="A211" s="37"/>
      <c r="B211" s="38"/>
      <c r="C211" s="39"/>
      <c r="D211" s="216" t="s">
        <v>143</v>
      </c>
      <c r="E211" s="39"/>
      <c r="F211" s="217" t="s">
        <v>814</v>
      </c>
      <c r="G211" s="39"/>
      <c r="H211" s="39"/>
      <c r="I211" s="218"/>
      <c r="J211" s="39"/>
      <c r="K211" s="39"/>
      <c r="L211" s="43"/>
      <c r="M211" s="219"/>
      <c r="N211" s="220"/>
      <c r="O211" s="83"/>
      <c r="P211" s="83"/>
      <c r="Q211" s="83"/>
      <c r="R211" s="83"/>
      <c r="S211" s="83"/>
      <c r="T211" s="84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6" t="s">
        <v>143</v>
      </c>
      <c r="AU211" s="16" t="s">
        <v>83</v>
      </c>
    </row>
    <row r="212" s="2" customFormat="1" ht="16.5" customHeight="1">
      <c r="A212" s="37"/>
      <c r="B212" s="38"/>
      <c r="C212" s="203" t="s">
        <v>362</v>
      </c>
      <c r="D212" s="203" t="s">
        <v>137</v>
      </c>
      <c r="E212" s="204" t="s">
        <v>816</v>
      </c>
      <c r="F212" s="205" t="s">
        <v>817</v>
      </c>
      <c r="G212" s="206" t="s">
        <v>140</v>
      </c>
      <c r="H212" s="207">
        <v>2</v>
      </c>
      <c r="I212" s="208"/>
      <c r="J212" s="209">
        <f>ROUND(I212*H212,2)</f>
        <v>0</v>
      </c>
      <c r="K212" s="205" t="s">
        <v>19</v>
      </c>
      <c r="L212" s="43"/>
      <c r="M212" s="210" t="s">
        <v>19</v>
      </c>
      <c r="N212" s="211" t="s">
        <v>46</v>
      </c>
      <c r="O212" s="83"/>
      <c r="P212" s="212">
        <f>O212*H212</f>
        <v>0</v>
      </c>
      <c r="Q212" s="212">
        <v>0</v>
      </c>
      <c r="R212" s="212">
        <f>Q212*H212</f>
        <v>0</v>
      </c>
      <c r="S212" s="212">
        <v>0</v>
      </c>
      <c r="T212" s="213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14" t="s">
        <v>141</v>
      </c>
      <c r="AT212" s="214" t="s">
        <v>137</v>
      </c>
      <c r="AU212" s="214" t="s">
        <v>83</v>
      </c>
      <c r="AY212" s="16" t="s">
        <v>135</v>
      </c>
      <c r="BE212" s="215">
        <f>IF(N212="základní",J212,0)</f>
        <v>0</v>
      </c>
      <c r="BF212" s="215">
        <f>IF(N212="snížená",J212,0)</f>
        <v>0</v>
      </c>
      <c r="BG212" s="215">
        <f>IF(N212="zákl. přenesená",J212,0)</f>
        <v>0</v>
      </c>
      <c r="BH212" s="215">
        <f>IF(N212="sníž. přenesená",J212,0)</f>
        <v>0</v>
      </c>
      <c r="BI212" s="215">
        <f>IF(N212="nulová",J212,0)</f>
        <v>0</v>
      </c>
      <c r="BJ212" s="16" t="s">
        <v>83</v>
      </c>
      <c r="BK212" s="215">
        <f>ROUND(I212*H212,2)</f>
        <v>0</v>
      </c>
      <c r="BL212" s="16" t="s">
        <v>141</v>
      </c>
      <c r="BM212" s="214" t="s">
        <v>818</v>
      </c>
    </row>
    <row r="213" s="2" customFormat="1">
      <c r="A213" s="37"/>
      <c r="B213" s="38"/>
      <c r="C213" s="39"/>
      <c r="D213" s="216" t="s">
        <v>143</v>
      </c>
      <c r="E213" s="39"/>
      <c r="F213" s="217" t="s">
        <v>817</v>
      </c>
      <c r="G213" s="39"/>
      <c r="H213" s="39"/>
      <c r="I213" s="218"/>
      <c r="J213" s="39"/>
      <c r="K213" s="39"/>
      <c r="L213" s="43"/>
      <c r="M213" s="219"/>
      <c r="N213" s="220"/>
      <c r="O213" s="83"/>
      <c r="P213" s="83"/>
      <c r="Q213" s="83"/>
      <c r="R213" s="83"/>
      <c r="S213" s="83"/>
      <c r="T213" s="84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6" t="s">
        <v>143</v>
      </c>
      <c r="AU213" s="16" t="s">
        <v>83</v>
      </c>
    </row>
    <row r="214" s="2" customFormat="1" ht="16.5" customHeight="1">
      <c r="A214" s="37"/>
      <c r="B214" s="38"/>
      <c r="C214" s="203" t="s">
        <v>366</v>
      </c>
      <c r="D214" s="203" t="s">
        <v>137</v>
      </c>
      <c r="E214" s="204" t="s">
        <v>819</v>
      </c>
      <c r="F214" s="205" t="s">
        <v>820</v>
      </c>
      <c r="G214" s="206" t="s">
        <v>140</v>
      </c>
      <c r="H214" s="207">
        <v>1</v>
      </c>
      <c r="I214" s="208"/>
      <c r="J214" s="209">
        <f>ROUND(I214*H214,2)</f>
        <v>0</v>
      </c>
      <c r="K214" s="205" t="s">
        <v>19</v>
      </c>
      <c r="L214" s="43"/>
      <c r="M214" s="210" t="s">
        <v>19</v>
      </c>
      <c r="N214" s="211" t="s">
        <v>46</v>
      </c>
      <c r="O214" s="83"/>
      <c r="P214" s="212">
        <f>O214*H214</f>
        <v>0</v>
      </c>
      <c r="Q214" s="212">
        <v>0</v>
      </c>
      <c r="R214" s="212">
        <f>Q214*H214</f>
        <v>0</v>
      </c>
      <c r="S214" s="212">
        <v>0</v>
      </c>
      <c r="T214" s="213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14" t="s">
        <v>141</v>
      </c>
      <c r="AT214" s="214" t="s">
        <v>137</v>
      </c>
      <c r="AU214" s="214" t="s">
        <v>83</v>
      </c>
      <c r="AY214" s="16" t="s">
        <v>135</v>
      </c>
      <c r="BE214" s="215">
        <f>IF(N214="základní",J214,0)</f>
        <v>0</v>
      </c>
      <c r="BF214" s="215">
        <f>IF(N214="snížená",J214,0)</f>
        <v>0</v>
      </c>
      <c r="BG214" s="215">
        <f>IF(N214="zákl. přenesená",J214,0)</f>
        <v>0</v>
      </c>
      <c r="BH214" s="215">
        <f>IF(N214="sníž. přenesená",J214,0)</f>
        <v>0</v>
      </c>
      <c r="BI214" s="215">
        <f>IF(N214="nulová",J214,0)</f>
        <v>0</v>
      </c>
      <c r="BJ214" s="16" t="s">
        <v>83</v>
      </c>
      <c r="BK214" s="215">
        <f>ROUND(I214*H214,2)</f>
        <v>0</v>
      </c>
      <c r="BL214" s="16" t="s">
        <v>141</v>
      </c>
      <c r="BM214" s="214" t="s">
        <v>821</v>
      </c>
    </row>
    <row r="215" s="2" customFormat="1">
      <c r="A215" s="37"/>
      <c r="B215" s="38"/>
      <c r="C215" s="39"/>
      <c r="D215" s="216" t="s">
        <v>143</v>
      </c>
      <c r="E215" s="39"/>
      <c r="F215" s="217" t="s">
        <v>820</v>
      </c>
      <c r="G215" s="39"/>
      <c r="H215" s="39"/>
      <c r="I215" s="218"/>
      <c r="J215" s="39"/>
      <c r="K215" s="39"/>
      <c r="L215" s="43"/>
      <c r="M215" s="219"/>
      <c r="N215" s="220"/>
      <c r="O215" s="83"/>
      <c r="P215" s="83"/>
      <c r="Q215" s="83"/>
      <c r="R215" s="83"/>
      <c r="S215" s="83"/>
      <c r="T215" s="84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143</v>
      </c>
      <c r="AU215" s="16" t="s">
        <v>83</v>
      </c>
    </row>
    <row r="216" s="2" customFormat="1" ht="16.5" customHeight="1">
      <c r="A216" s="37"/>
      <c r="B216" s="38"/>
      <c r="C216" s="203" t="s">
        <v>370</v>
      </c>
      <c r="D216" s="203" t="s">
        <v>137</v>
      </c>
      <c r="E216" s="204" t="s">
        <v>822</v>
      </c>
      <c r="F216" s="205" t="s">
        <v>823</v>
      </c>
      <c r="G216" s="206" t="s">
        <v>140</v>
      </c>
      <c r="H216" s="207">
        <v>1</v>
      </c>
      <c r="I216" s="208"/>
      <c r="J216" s="209">
        <f>ROUND(I216*H216,2)</f>
        <v>0</v>
      </c>
      <c r="K216" s="205" t="s">
        <v>19</v>
      </c>
      <c r="L216" s="43"/>
      <c r="M216" s="210" t="s">
        <v>19</v>
      </c>
      <c r="N216" s="211" t="s">
        <v>46</v>
      </c>
      <c r="O216" s="83"/>
      <c r="P216" s="212">
        <f>O216*H216</f>
        <v>0</v>
      </c>
      <c r="Q216" s="212">
        <v>0.042999999999999997</v>
      </c>
      <c r="R216" s="212">
        <f>Q216*H216</f>
        <v>0.042999999999999997</v>
      </c>
      <c r="S216" s="212">
        <v>0</v>
      </c>
      <c r="T216" s="213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14" t="s">
        <v>141</v>
      </c>
      <c r="AT216" s="214" t="s">
        <v>137</v>
      </c>
      <c r="AU216" s="214" t="s">
        <v>83</v>
      </c>
      <c r="AY216" s="16" t="s">
        <v>135</v>
      </c>
      <c r="BE216" s="215">
        <f>IF(N216="základní",J216,0)</f>
        <v>0</v>
      </c>
      <c r="BF216" s="215">
        <f>IF(N216="snížená",J216,0)</f>
        <v>0</v>
      </c>
      <c r="BG216" s="215">
        <f>IF(N216="zákl. přenesená",J216,0)</f>
        <v>0</v>
      </c>
      <c r="BH216" s="215">
        <f>IF(N216="sníž. přenesená",J216,0)</f>
        <v>0</v>
      </c>
      <c r="BI216" s="215">
        <f>IF(N216="nulová",J216,0)</f>
        <v>0</v>
      </c>
      <c r="BJ216" s="16" t="s">
        <v>83</v>
      </c>
      <c r="BK216" s="215">
        <f>ROUND(I216*H216,2)</f>
        <v>0</v>
      </c>
      <c r="BL216" s="16" t="s">
        <v>141</v>
      </c>
      <c r="BM216" s="214" t="s">
        <v>824</v>
      </c>
    </row>
    <row r="217" s="2" customFormat="1">
      <c r="A217" s="37"/>
      <c r="B217" s="38"/>
      <c r="C217" s="39"/>
      <c r="D217" s="216" t="s">
        <v>143</v>
      </c>
      <c r="E217" s="39"/>
      <c r="F217" s="217" t="s">
        <v>823</v>
      </c>
      <c r="G217" s="39"/>
      <c r="H217" s="39"/>
      <c r="I217" s="218"/>
      <c r="J217" s="39"/>
      <c r="K217" s="39"/>
      <c r="L217" s="43"/>
      <c r="M217" s="219"/>
      <c r="N217" s="220"/>
      <c r="O217" s="83"/>
      <c r="P217" s="83"/>
      <c r="Q217" s="83"/>
      <c r="R217" s="83"/>
      <c r="S217" s="83"/>
      <c r="T217" s="84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6" t="s">
        <v>143</v>
      </c>
      <c r="AU217" s="16" t="s">
        <v>83</v>
      </c>
    </row>
    <row r="218" s="2" customFormat="1" ht="16.5" customHeight="1">
      <c r="A218" s="37"/>
      <c r="B218" s="38"/>
      <c r="C218" s="203" t="s">
        <v>374</v>
      </c>
      <c r="D218" s="203" t="s">
        <v>137</v>
      </c>
      <c r="E218" s="204" t="s">
        <v>825</v>
      </c>
      <c r="F218" s="205" t="s">
        <v>826</v>
      </c>
      <c r="G218" s="206" t="s">
        <v>140</v>
      </c>
      <c r="H218" s="207">
        <v>1</v>
      </c>
      <c r="I218" s="208"/>
      <c r="J218" s="209">
        <f>ROUND(I218*H218,2)</f>
        <v>0</v>
      </c>
      <c r="K218" s="205" t="s">
        <v>19</v>
      </c>
      <c r="L218" s="43"/>
      <c r="M218" s="210" t="s">
        <v>19</v>
      </c>
      <c r="N218" s="211" t="s">
        <v>46</v>
      </c>
      <c r="O218" s="83"/>
      <c r="P218" s="212">
        <f>O218*H218</f>
        <v>0</v>
      </c>
      <c r="Q218" s="212">
        <v>0</v>
      </c>
      <c r="R218" s="212">
        <f>Q218*H218</f>
        <v>0</v>
      </c>
      <c r="S218" s="212">
        <v>0</v>
      </c>
      <c r="T218" s="213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14" t="s">
        <v>141</v>
      </c>
      <c r="AT218" s="214" t="s">
        <v>137</v>
      </c>
      <c r="AU218" s="214" t="s">
        <v>83</v>
      </c>
      <c r="AY218" s="16" t="s">
        <v>135</v>
      </c>
      <c r="BE218" s="215">
        <f>IF(N218="základní",J218,0)</f>
        <v>0</v>
      </c>
      <c r="BF218" s="215">
        <f>IF(N218="snížená",J218,0)</f>
        <v>0</v>
      </c>
      <c r="BG218" s="215">
        <f>IF(N218="zákl. přenesená",J218,0)</f>
        <v>0</v>
      </c>
      <c r="BH218" s="215">
        <f>IF(N218="sníž. přenesená",J218,0)</f>
        <v>0</v>
      </c>
      <c r="BI218" s="215">
        <f>IF(N218="nulová",J218,0)</f>
        <v>0</v>
      </c>
      <c r="BJ218" s="16" t="s">
        <v>83</v>
      </c>
      <c r="BK218" s="215">
        <f>ROUND(I218*H218,2)</f>
        <v>0</v>
      </c>
      <c r="BL218" s="16" t="s">
        <v>141</v>
      </c>
      <c r="BM218" s="214" t="s">
        <v>827</v>
      </c>
    </row>
    <row r="219" s="2" customFormat="1">
      <c r="A219" s="37"/>
      <c r="B219" s="38"/>
      <c r="C219" s="39"/>
      <c r="D219" s="216" t="s">
        <v>143</v>
      </c>
      <c r="E219" s="39"/>
      <c r="F219" s="217" t="s">
        <v>826</v>
      </c>
      <c r="G219" s="39"/>
      <c r="H219" s="39"/>
      <c r="I219" s="218"/>
      <c r="J219" s="39"/>
      <c r="K219" s="39"/>
      <c r="L219" s="43"/>
      <c r="M219" s="219"/>
      <c r="N219" s="220"/>
      <c r="O219" s="83"/>
      <c r="P219" s="83"/>
      <c r="Q219" s="83"/>
      <c r="R219" s="83"/>
      <c r="S219" s="83"/>
      <c r="T219" s="84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143</v>
      </c>
      <c r="AU219" s="16" t="s">
        <v>83</v>
      </c>
    </row>
    <row r="220" s="2" customFormat="1" ht="16.5" customHeight="1">
      <c r="A220" s="37"/>
      <c r="B220" s="38"/>
      <c r="C220" s="203" t="s">
        <v>378</v>
      </c>
      <c r="D220" s="203" t="s">
        <v>137</v>
      </c>
      <c r="E220" s="204" t="s">
        <v>828</v>
      </c>
      <c r="F220" s="205" t="s">
        <v>829</v>
      </c>
      <c r="G220" s="206" t="s">
        <v>140</v>
      </c>
      <c r="H220" s="207">
        <v>2</v>
      </c>
      <c r="I220" s="208"/>
      <c r="J220" s="209">
        <f>ROUND(I220*H220,2)</f>
        <v>0</v>
      </c>
      <c r="K220" s="205" t="s">
        <v>19</v>
      </c>
      <c r="L220" s="43"/>
      <c r="M220" s="210" t="s">
        <v>19</v>
      </c>
      <c r="N220" s="211" t="s">
        <v>46</v>
      </c>
      <c r="O220" s="83"/>
      <c r="P220" s="212">
        <f>O220*H220</f>
        <v>0</v>
      </c>
      <c r="Q220" s="212">
        <v>0</v>
      </c>
      <c r="R220" s="212">
        <f>Q220*H220</f>
        <v>0</v>
      </c>
      <c r="S220" s="212">
        <v>0</v>
      </c>
      <c r="T220" s="213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14" t="s">
        <v>141</v>
      </c>
      <c r="AT220" s="214" t="s">
        <v>137</v>
      </c>
      <c r="AU220" s="214" t="s">
        <v>83</v>
      </c>
      <c r="AY220" s="16" t="s">
        <v>135</v>
      </c>
      <c r="BE220" s="215">
        <f>IF(N220="základní",J220,0)</f>
        <v>0</v>
      </c>
      <c r="BF220" s="215">
        <f>IF(N220="snížená",J220,0)</f>
        <v>0</v>
      </c>
      <c r="BG220" s="215">
        <f>IF(N220="zákl. přenesená",J220,0)</f>
        <v>0</v>
      </c>
      <c r="BH220" s="215">
        <f>IF(N220="sníž. přenesená",J220,0)</f>
        <v>0</v>
      </c>
      <c r="BI220" s="215">
        <f>IF(N220="nulová",J220,0)</f>
        <v>0</v>
      </c>
      <c r="BJ220" s="16" t="s">
        <v>83</v>
      </c>
      <c r="BK220" s="215">
        <f>ROUND(I220*H220,2)</f>
        <v>0</v>
      </c>
      <c r="BL220" s="16" t="s">
        <v>141</v>
      </c>
      <c r="BM220" s="214" t="s">
        <v>830</v>
      </c>
    </row>
    <row r="221" s="2" customFormat="1">
      <c r="A221" s="37"/>
      <c r="B221" s="38"/>
      <c r="C221" s="39"/>
      <c r="D221" s="216" t="s">
        <v>143</v>
      </c>
      <c r="E221" s="39"/>
      <c r="F221" s="217" t="s">
        <v>829</v>
      </c>
      <c r="G221" s="39"/>
      <c r="H221" s="39"/>
      <c r="I221" s="218"/>
      <c r="J221" s="39"/>
      <c r="K221" s="39"/>
      <c r="L221" s="43"/>
      <c r="M221" s="219"/>
      <c r="N221" s="220"/>
      <c r="O221" s="83"/>
      <c r="P221" s="83"/>
      <c r="Q221" s="83"/>
      <c r="R221" s="83"/>
      <c r="S221" s="83"/>
      <c r="T221" s="84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6" t="s">
        <v>143</v>
      </c>
      <c r="AU221" s="16" t="s">
        <v>83</v>
      </c>
    </row>
    <row r="222" s="2" customFormat="1" ht="16.5" customHeight="1">
      <c r="A222" s="37"/>
      <c r="B222" s="38"/>
      <c r="C222" s="203" t="s">
        <v>382</v>
      </c>
      <c r="D222" s="203" t="s">
        <v>137</v>
      </c>
      <c r="E222" s="204" t="s">
        <v>831</v>
      </c>
      <c r="F222" s="205" t="s">
        <v>832</v>
      </c>
      <c r="G222" s="206" t="s">
        <v>140</v>
      </c>
      <c r="H222" s="207">
        <v>2</v>
      </c>
      <c r="I222" s="208"/>
      <c r="J222" s="209">
        <f>ROUND(I222*H222,2)</f>
        <v>0</v>
      </c>
      <c r="K222" s="205" t="s">
        <v>19</v>
      </c>
      <c r="L222" s="43"/>
      <c r="M222" s="210" t="s">
        <v>19</v>
      </c>
      <c r="N222" s="211" t="s">
        <v>46</v>
      </c>
      <c r="O222" s="83"/>
      <c r="P222" s="212">
        <f>O222*H222</f>
        <v>0</v>
      </c>
      <c r="Q222" s="212">
        <v>0.016299999999999999</v>
      </c>
      <c r="R222" s="212">
        <f>Q222*H222</f>
        <v>0.032599999999999997</v>
      </c>
      <c r="S222" s="212">
        <v>0</v>
      </c>
      <c r="T222" s="213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14" t="s">
        <v>141</v>
      </c>
      <c r="AT222" s="214" t="s">
        <v>137</v>
      </c>
      <c r="AU222" s="214" t="s">
        <v>83</v>
      </c>
      <c r="AY222" s="16" t="s">
        <v>135</v>
      </c>
      <c r="BE222" s="215">
        <f>IF(N222="základní",J222,0)</f>
        <v>0</v>
      </c>
      <c r="BF222" s="215">
        <f>IF(N222="snížená",J222,0)</f>
        <v>0</v>
      </c>
      <c r="BG222" s="215">
        <f>IF(N222="zákl. přenesená",J222,0)</f>
        <v>0</v>
      </c>
      <c r="BH222" s="215">
        <f>IF(N222="sníž. přenesená",J222,0)</f>
        <v>0</v>
      </c>
      <c r="BI222" s="215">
        <f>IF(N222="nulová",J222,0)</f>
        <v>0</v>
      </c>
      <c r="BJ222" s="16" t="s">
        <v>83</v>
      </c>
      <c r="BK222" s="215">
        <f>ROUND(I222*H222,2)</f>
        <v>0</v>
      </c>
      <c r="BL222" s="16" t="s">
        <v>141</v>
      </c>
      <c r="BM222" s="214" t="s">
        <v>833</v>
      </c>
    </row>
    <row r="223" s="2" customFormat="1">
      <c r="A223" s="37"/>
      <c r="B223" s="38"/>
      <c r="C223" s="39"/>
      <c r="D223" s="216" t="s">
        <v>143</v>
      </c>
      <c r="E223" s="39"/>
      <c r="F223" s="217" t="s">
        <v>834</v>
      </c>
      <c r="G223" s="39"/>
      <c r="H223" s="39"/>
      <c r="I223" s="218"/>
      <c r="J223" s="39"/>
      <c r="K223" s="39"/>
      <c r="L223" s="43"/>
      <c r="M223" s="219"/>
      <c r="N223" s="220"/>
      <c r="O223" s="83"/>
      <c r="P223" s="83"/>
      <c r="Q223" s="83"/>
      <c r="R223" s="83"/>
      <c r="S223" s="83"/>
      <c r="T223" s="84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143</v>
      </c>
      <c r="AU223" s="16" t="s">
        <v>83</v>
      </c>
    </row>
    <row r="224" s="2" customFormat="1" ht="16.5" customHeight="1">
      <c r="A224" s="37"/>
      <c r="B224" s="38"/>
      <c r="C224" s="203" t="s">
        <v>392</v>
      </c>
      <c r="D224" s="203" t="s">
        <v>137</v>
      </c>
      <c r="E224" s="204" t="s">
        <v>835</v>
      </c>
      <c r="F224" s="205" t="s">
        <v>836</v>
      </c>
      <c r="G224" s="206" t="s">
        <v>140</v>
      </c>
      <c r="H224" s="207">
        <v>2</v>
      </c>
      <c r="I224" s="208"/>
      <c r="J224" s="209">
        <f>ROUND(I224*H224,2)</f>
        <v>0</v>
      </c>
      <c r="K224" s="205" t="s">
        <v>19</v>
      </c>
      <c r="L224" s="43"/>
      <c r="M224" s="210" t="s">
        <v>19</v>
      </c>
      <c r="N224" s="211" t="s">
        <v>46</v>
      </c>
      <c r="O224" s="83"/>
      <c r="P224" s="212">
        <f>O224*H224</f>
        <v>0</v>
      </c>
      <c r="Q224" s="212">
        <v>0.0149</v>
      </c>
      <c r="R224" s="212">
        <f>Q224*H224</f>
        <v>0.0298</v>
      </c>
      <c r="S224" s="212">
        <v>0</v>
      </c>
      <c r="T224" s="213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14" t="s">
        <v>141</v>
      </c>
      <c r="AT224" s="214" t="s">
        <v>137</v>
      </c>
      <c r="AU224" s="214" t="s">
        <v>83</v>
      </c>
      <c r="AY224" s="16" t="s">
        <v>135</v>
      </c>
      <c r="BE224" s="215">
        <f>IF(N224="základní",J224,0)</f>
        <v>0</v>
      </c>
      <c r="BF224" s="215">
        <f>IF(N224="snížená",J224,0)</f>
        <v>0</v>
      </c>
      <c r="BG224" s="215">
        <f>IF(N224="zákl. přenesená",J224,0)</f>
        <v>0</v>
      </c>
      <c r="BH224" s="215">
        <f>IF(N224="sníž. přenesená",J224,0)</f>
        <v>0</v>
      </c>
      <c r="BI224" s="215">
        <f>IF(N224="nulová",J224,0)</f>
        <v>0</v>
      </c>
      <c r="BJ224" s="16" t="s">
        <v>83</v>
      </c>
      <c r="BK224" s="215">
        <f>ROUND(I224*H224,2)</f>
        <v>0</v>
      </c>
      <c r="BL224" s="16" t="s">
        <v>141</v>
      </c>
      <c r="BM224" s="214" t="s">
        <v>837</v>
      </c>
    </row>
    <row r="225" s="2" customFormat="1">
      <c r="A225" s="37"/>
      <c r="B225" s="38"/>
      <c r="C225" s="39"/>
      <c r="D225" s="216" t="s">
        <v>143</v>
      </c>
      <c r="E225" s="39"/>
      <c r="F225" s="217" t="s">
        <v>836</v>
      </c>
      <c r="G225" s="39"/>
      <c r="H225" s="39"/>
      <c r="I225" s="218"/>
      <c r="J225" s="39"/>
      <c r="K225" s="39"/>
      <c r="L225" s="43"/>
      <c r="M225" s="219"/>
      <c r="N225" s="220"/>
      <c r="O225" s="83"/>
      <c r="P225" s="83"/>
      <c r="Q225" s="83"/>
      <c r="R225" s="83"/>
      <c r="S225" s="83"/>
      <c r="T225" s="84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6" t="s">
        <v>143</v>
      </c>
      <c r="AU225" s="16" t="s">
        <v>83</v>
      </c>
    </row>
    <row r="226" s="2" customFormat="1" ht="24.15" customHeight="1">
      <c r="A226" s="37"/>
      <c r="B226" s="38"/>
      <c r="C226" s="203" t="s">
        <v>388</v>
      </c>
      <c r="D226" s="203" t="s">
        <v>137</v>
      </c>
      <c r="E226" s="204" t="s">
        <v>838</v>
      </c>
      <c r="F226" s="205" t="s">
        <v>839</v>
      </c>
      <c r="G226" s="206" t="s">
        <v>840</v>
      </c>
      <c r="H226" s="207">
        <v>5</v>
      </c>
      <c r="I226" s="208"/>
      <c r="J226" s="209">
        <f>ROUND(I226*H226,2)</f>
        <v>0</v>
      </c>
      <c r="K226" s="205" t="s">
        <v>19</v>
      </c>
      <c r="L226" s="43"/>
      <c r="M226" s="210" t="s">
        <v>19</v>
      </c>
      <c r="N226" s="211" t="s">
        <v>46</v>
      </c>
      <c r="O226" s="83"/>
      <c r="P226" s="212">
        <f>O226*H226</f>
        <v>0</v>
      </c>
      <c r="Q226" s="212">
        <v>0</v>
      </c>
      <c r="R226" s="212">
        <f>Q226*H226</f>
        <v>0</v>
      </c>
      <c r="S226" s="212">
        <v>0</v>
      </c>
      <c r="T226" s="213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14" t="s">
        <v>141</v>
      </c>
      <c r="AT226" s="214" t="s">
        <v>137</v>
      </c>
      <c r="AU226" s="214" t="s">
        <v>83</v>
      </c>
      <c r="AY226" s="16" t="s">
        <v>135</v>
      </c>
      <c r="BE226" s="215">
        <f>IF(N226="základní",J226,0)</f>
        <v>0</v>
      </c>
      <c r="BF226" s="215">
        <f>IF(N226="snížená",J226,0)</f>
        <v>0</v>
      </c>
      <c r="BG226" s="215">
        <f>IF(N226="zákl. přenesená",J226,0)</f>
        <v>0</v>
      </c>
      <c r="BH226" s="215">
        <f>IF(N226="sníž. přenesená",J226,0)</f>
        <v>0</v>
      </c>
      <c r="BI226" s="215">
        <f>IF(N226="nulová",J226,0)</f>
        <v>0</v>
      </c>
      <c r="BJ226" s="16" t="s">
        <v>83</v>
      </c>
      <c r="BK226" s="215">
        <f>ROUND(I226*H226,2)</f>
        <v>0</v>
      </c>
      <c r="BL226" s="16" t="s">
        <v>141</v>
      </c>
      <c r="BM226" s="214" t="s">
        <v>841</v>
      </c>
    </row>
    <row r="227" s="2" customFormat="1">
      <c r="A227" s="37"/>
      <c r="B227" s="38"/>
      <c r="C227" s="39"/>
      <c r="D227" s="216" t="s">
        <v>143</v>
      </c>
      <c r="E227" s="39"/>
      <c r="F227" s="217" t="s">
        <v>839</v>
      </c>
      <c r="G227" s="39"/>
      <c r="H227" s="39"/>
      <c r="I227" s="218"/>
      <c r="J227" s="39"/>
      <c r="K227" s="39"/>
      <c r="L227" s="43"/>
      <c r="M227" s="219"/>
      <c r="N227" s="220"/>
      <c r="O227" s="83"/>
      <c r="P227" s="83"/>
      <c r="Q227" s="83"/>
      <c r="R227" s="83"/>
      <c r="S227" s="83"/>
      <c r="T227" s="84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6" t="s">
        <v>143</v>
      </c>
      <c r="AU227" s="16" t="s">
        <v>83</v>
      </c>
    </row>
    <row r="228" s="12" customFormat="1" ht="25.92" customHeight="1">
      <c r="A228" s="12"/>
      <c r="B228" s="187"/>
      <c r="C228" s="188"/>
      <c r="D228" s="189" t="s">
        <v>74</v>
      </c>
      <c r="E228" s="190" t="s">
        <v>580</v>
      </c>
      <c r="F228" s="190" t="s">
        <v>581</v>
      </c>
      <c r="G228" s="188"/>
      <c r="H228" s="188"/>
      <c r="I228" s="191"/>
      <c r="J228" s="192">
        <f>BK228</f>
        <v>0</v>
      </c>
      <c r="K228" s="188"/>
      <c r="L228" s="193"/>
      <c r="M228" s="194"/>
      <c r="N228" s="195"/>
      <c r="O228" s="195"/>
      <c r="P228" s="196">
        <f>SUM(P229:P232)</f>
        <v>0</v>
      </c>
      <c r="Q228" s="195"/>
      <c r="R228" s="196">
        <f>SUM(R229:R232)</f>
        <v>0</v>
      </c>
      <c r="S228" s="195"/>
      <c r="T228" s="197">
        <f>SUM(T229:T232)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198" t="s">
        <v>83</v>
      </c>
      <c r="AT228" s="199" t="s">
        <v>74</v>
      </c>
      <c r="AU228" s="199" t="s">
        <v>75</v>
      </c>
      <c r="AY228" s="198" t="s">
        <v>135</v>
      </c>
      <c r="BK228" s="200">
        <f>SUM(BK229:BK232)</f>
        <v>0</v>
      </c>
    </row>
    <row r="229" s="2" customFormat="1" ht="16.5" customHeight="1">
      <c r="A229" s="37"/>
      <c r="B229" s="38"/>
      <c r="C229" s="203" t="s">
        <v>309</v>
      </c>
      <c r="D229" s="203" t="s">
        <v>137</v>
      </c>
      <c r="E229" s="204" t="s">
        <v>582</v>
      </c>
      <c r="F229" s="205" t="s">
        <v>583</v>
      </c>
      <c r="G229" s="206" t="s">
        <v>191</v>
      </c>
      <c r="H229" s="207">
        <v>44.113999999999997</v>
      </c>
      <c r="I229" s="208"/>
      <c r="J229" s="209">
        <f>ROUND(I229*H229,2)</f>
        <v>0</v>
      </c>
      <c r="K229" s="205" t="s">
        <v>19</v>
      </c>
      <c r="L229" s="43"/>
      <c r="M229" s="210" t="s">
        <v>19</v>
      </c>
      <c r="N229" s="211" t="s">
        <v>46</v>
      </c>
      <c r="O229" s="83"/>
      <c r="P229" s="212">
        <f>O229*H229</f>
        <v>0</v>
      </c>
      <c r="Q229" s="212">
        <v>0</v>
      </c>
      <c r="R229" s="212">
        <f>Q229*H229</f>
        <v>0</v>
      </c>
      <c r="S229" s="212">
        <v>0</v>
      </c>
      <c r="T229" s="213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14" t="s">
        <v>141</v>
      </c>
      <c r="AT229" s="214" t="s">
        <v>137</v>
      </c>
      <c r="AU229" s="214" t="s">
        <v>83</v>
      </c>
      <c r="AY229" s="16" t="s">
        <v>135</v>
      </c>
      <c r="BE229" s="215">
        <f>IF(N229="základní",J229,0)</f>
        <v>0</v>
      </c>
      <c r="BF229" s="215">
        <f>IF(N229="snížená",J229,0)</f>
        <v>0</v>
      </c>
      <c r="BG229" s="215">
        <f>IF(N229="zákl. přenesená",J229,0)</f>
        <v>0</v>
      </c>
      <c r="BH229" s="215">
        <f>IF(N229="sníž. přenesená",J229,0)</f>
        <v>0</v>
      </c>
      <c r="BI229" s="215">
        <f>IF(N229="nulová",J229,0)</f>
        <v>0</v>
      </c>
      <c r="BJ229" s="16" t="s">
        <v>83</v>
      </c>
      <c r="BK229" s="215">
        <f>ROUND(I229*H229,2)</f>
        <v>0</v>
      </c>
      <c r="BL229" s="16" t="s">
        <v>141</v>
      </c>
      <c r="BM229" s="214" t="s">
        <v>842</v>
      </c>
    </row>
    <row r="230" s="2" customFormat="1">
      <c r="A230" s="37"/>
      <c r="B230" s="38"/>
      <c r="C230" s="39"/>
      <c r="D230" s="216" t="s">
        <v>143</v>
      </c>
      <c r="E230" s="39"/>
      <c r="F230" s="217" t="s">
        <v>583</v>
      </c>
      <c r="G230" s="39"/>
      <c r="H230" s="39"/>
      <c r="I230" s="218"/>
      <c r="J230" s="39"/>
      <c r="K230" s="39"/>
      <c r="L230" s="43"/>
      <c r="M230" s="219"/>
      <c r="N230" s="220"/>
      <c r="O230" s="83"/>
      <c r="P230" s="83"/>
      <c r="Q230" s="83"/>
      <c r="R230" s="83"/>
      <c r="S230" s="83"/>
      <c r="T230" s="84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16" t="s">
        <v>143</v>
      </c>
      <c r="AU230" s="16" t="s">
        <v>83</v>
      </c>
    </row>
    <row r="231" s="2" customFormat="1" ht="16.5" customHeight="1">
      <c r="A231" s="37"/>
      <c r="B231" s="38"/>
      <c r="C231" s="203" t="s">
        <v>313</v>
      </c>
      <c r="D231" s="203" t="s">
        <v>137</v>
      </c>
      <c r="E231" s="204" t="s">
        <v>585</v>
      </c>
      <c r="F231" s="205" t="s">
        <v>586</v>
      </c>
      <c r="G231" s="206" t="s">
        <v>191</v>
      </c>
      <c r="H231" s="207">
        <v>44.113999999999997</v>
      </c>
      <c r="I231" s="208"/>
      <c r="J231" s="209">
        <f>ROUND(I231*H231,2)</f>
        <v>0</v>
      </c>
      <c r="K231" s="205" t="s">
        <v>19</v>
      </c>
      <c r="L231" s="43"/>
      <c r="M231" s="210" t="s">
        <v>19</v>
      </c>
      <c r="N231" s="211" t="s">
        <v>46</v>
      </c>
      <c r="O231" s="83"/>
      <c r="P231" s="212">
        <f>O231*H231</f>
        <v>0</v>
      </c>
      <c r="Q231" s="212">
        <v>0</v>
      </c>
      <c r="R231" s="212">
        <f>Q231*H231</f>
        <v>0</v>
      </c>
      <c r="S231" s="212">
        <v>0</v>
      </c>
      <c r="T231" s="213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14" t="s">
        <v>141</v>
      </c>
      <c r="AT231" s="214" t="s">
        <v>137</v>
      </c>
      <c r="AU231" s="214" t="s">
        <v>83</v>
      </c>
      <c r="AY231" s="16" t="s">
        <v>135</v>
      </c>
      <c r="BE231" s="215">
        <f>IF(N231="základní",J231,0)</f>
        <v>0</v>
      </c>
      <c r="BF231" s="215">
        <f>IF(N231="snížená",J231,0)</f>
        <v>0</v>
      </c>
      <c r="BG231" s="215">
        <f>IF(N231="zákl. přenesená",J231,0)</f>
        <v>0</v>
      </c>
      <c r="BH231" s="215">
        <f>IF(N231="sníž. přenesená",J231,0)</f>
        <v>0</v>
      </c>
      <c r="BI231" s="215">
        <f>IF(N231="nulová",J231,0)</f>
        <v>0</v>
      </c>
      <c r="BJ231" s="16" t="s">
        <v>83</v>
      </c>
      <c r="BK231" s="215">
        <f>ROUND(I231*H231,2)</f>
        <v>0</v>
      </c>
      <c r="BL231" s="16" t="s">
        <v>141</v>
      </c>
      <c r="BM231" s="214" t="s">
        <v>843</v>
      </c>
    </row>
    <row r="232" s="2" customFormat="1">
      <c r="A232" s="37"/>
      <c r="B232" s="38"/>
      <c r="C232" s="39"/>
      <c r="D232" s="216" t="s">
        <v>143</v>
      </c>
      <c r="E232" s="39"/>
      <c r="F232" s="217" t="s">
        <v>586</v>
      </c>
      <c r="G232" s="39"/>
      <c r="H232" s="39"/>
      <c r="I232" s="218"/>
      <c r="J232" s="39"/>
      <c r="K232" s="39"/>
      <c r="L232" s="43"/>
      <c r="M232" s="219"/>
      <c r="N232" s="220"/>
      <c r="O232" s="83"/>
      <c r="P232" s="83"/>
      <c r="Q232" s="83"/>
      <c r="R232" s="83"/>
      <c r="S232" s="83"/>
      <c r="T232" s="84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143</v>
      </c>
      <c r="AU232" s="16" t="s">
        <v>83</v>
      </c>
    </row>
    <row r="233" s="12" customFormat="1" ht="25.92" customHeight="1">
      <c r="A233" s="12"/>
      <c r="B233" s="187"/>
      <c r="C233" s="188"/>
      <c r="D233" s="189" t="s">
        <v>74</v>
      </c>
      <c r="E233" s="190" t="s">
        <v>844</v>
      </c>
      <c r="F233" s="190" t="s">
        <v>845</v>
      </c>
      <c r="G233" s="188"/>
      <c r="H233" s="188"/>
      <c r="I233" s="191"/>
      <c r="J233" s="192">
        <f>BK233</f>
        <v>0</v>
      </c>
      <c r="K233" s="188"/>
      <c r="L233" s="193"/>
      <c r="M233" s="194"/>
      <c r="N233" s="195"/>
      <c r="O233" s="195"/>
      <c r="P233" s="196">
        <f>SUM(P234:P235)</f>
        <v>0</v>
      </c>
      <c r="Q233" s="195"/>
      <c r="R233" s="196">
        <f>SUM(R234:R235)</f>
        <v>0</v>
      </c>
      <c r="S233" s="195"/>
      <c r="T233" s="197">
        <f>SUM(T234:T235)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198" t="s">
        <v>83</v>
      </c>
      <c r="AT233" s="199" t="s">
        <v>74</v>
      </c>
      <c r="AU233" s="199" t="s">
        <v>75</v>
      </c>
      <c r="AY233" s="198" t="s">
        <v>135</v>
      </c>
      <c r="BK233" s="200">
        <f>SUM(BK234:BK235)</f>
        <v>0</v>
      </c>
    </row>
    <row r="234" s="2" customFormat="1" ht="16.5" customHeight="1">
      <c r="A234" s="37"/>
      <c r="B234" s="38"/>
      <c r="C234" s="203" t="s">
        <v>317</v>
      </c>
      <c r="D234" s="203" t="s">
        <v>137</v>
      </c>
      <c r="E234" s="204" t="s">
        <v>846</v>
      </c>
      <c r="F234" s="205" t="s">
        <v>847</v>
      </c>
      <c r="G234" s="206" t="s">
        <v>162</v>
      </c>
      <c r="H234" s="207">
        <v>75</v>
      </c>
      <c r="I234" s="208"/>
      <c r="J234" s="209">
        <f>ROUND(I234*H234,2)</f>
        <v>0</v>
      </c>
      <c r="K234" s="205" t="s">
        <v>19</v>
      </c>
      <c r="L234" s="43"/>
      <c r="M234" s="210" t="s">
        <v>19</v>
      </c>
      <c r="N234" s="211" t="s">
        <v>46</v>
      </c>
      <c r="O234" s="83"/>
      <c r="P234" s="212">
        <f>O234*H234</f>
        <v>0</v>
      </c>
      <c r="Q234" s="212">
        <v>0</v>
      </c>
      <c r="R234" s="212">
        <f>Q234*H234</f>
        <v>0</v>
      </c>
      <c r="S234" s="212">
        <v>0</v>
      </c>
      <c r="T234" s="213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14" t="s">
        <v>141</v>
      </c>
      <c r="AT234" s="214" t="s">
        <v>137</v>
      </c>
      <c r="AU234" s="214" t="s">
        <v>83</v>
      </c>
      <c r="AY234" s="16" t="s">
        <v>135</v>
      </c>
      <c r="BE234" s="215">
        <f>IF(N234="základní",J234,0)</f>
        <v>0</v>
      </c>
      <c r="BF234" s="215">
        <f>IF(N234="snížená",J234,0)</f>
        <v>0</v>
      </c>
      <c r="BG234" s="215">
        <f>IF(N234="zákl. přenesená",J234,0)</f>
        <v>0</v>
      </c>
      <c r="BH234" s="215">
        <f>IF(N234="sníž. přenesená",J234,0)</f>
        <v>0</v>
      </c>
      <c r="BI234" s="215">
        <f>IF(N234="nulová",J234,0)</f>
        <v>0</v>
      </c>
      <c r="BJ234" s="16" t="s">
        <v>83</v>
      </c>
      <c r="BK234" s="215">
        <f>ROUND(I234*H234,2)</f>
        <v>0</v>
      </c>
      <c r="BL234" s="16" t="s">
        <v>141</v>
      </c>
      <c r="BM234" s="214" t="s">
        <v>848</v>
      </c>
    </row>
    <row r="235" s="2" customFormat="1">
      <c r="A235" s="37"/>
      <c r="B235" s="38"/>
      <c r="C235" s="39"/>
      <c r="D235" s="216" t="s">
        <v>143</v>
      </c>
      <c r="E235" s="39"/>
      <c r="F235" s="217" t="s">
        <v>849</v>
      </c>
      <c r="G235" s="39"/>
      <c r="H235" s="39"/>
      <c r="I235" s="218"/>
      <c r="J235" s="39"/>
      <c r="K235" s="39"/>
      <c r="L235" s="43"/>
      <c r="M235" s="232"/>
      <c r="N235" s="233"/>
      <c r="O235" s="234"/>
      <c r="P235" s="234"/>
      <c r="Q235" s="234"/>
      <c r="R235" s="234"/>
      <c r="S235" s="234"/>
      <c r="T235" s="235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6" t="s">
        <v>143</v>
      </c>
      <c r="AU235" s="16" t="s">
        <v>83</v>
      </c>
    </row>
    <row r="236" s="2" customFormat="1" ht="6.96" customHeight="1">
      <c r="A236" s="37"/>
      <c r="B236" s="58"/>
      <c r="C236" s="59"/>
      <c r="D236" s="59"/>
      <c r="E236" s="59"/>
      <c r="F236" s="59"/>
      <c r="G236" s="59"/>
      <c r="H236" s="59"/>
      <c r="I236" s="59"/>
      <c r="J236" s="59"/>
      <c r="K236" s="59"/>
      <c r="L236" s="43"/>
      <c r="M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</row>
  </sheetData>
  <sheetProtection sheet="1" autoFilter="0" formatColumns="0" formatRows="0" objects="1" scenarios="1" spinCount="100000" saltValue="TJdEzWggKKtiA6koqt6gX8HdTtCWOD9DV4+xWsG+7nMhe5XtThRpcopj5vtsUGL5WmLqPYAnoxaM1b/dXac1Mw==" hashValue="6FsNfuCBuphqI2ypNLC9wW13dZz1bx8DCf0F7YQZuA6Clk3YEZF3lIcswOSiFAzQsMvlEufDaj3+rf3IpETWoA==" algorithmName="SHA-512" password="CC35"/>
  <autoFilter ref="C94:K235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97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85</v>
      </c>
    </row>
    <row r="4" s="1" customFormat="1" ht="24.96" customHeight="1">
      <c r="B4" s="19"/>
      <c r="D4" s="129" t="s">
        <v>98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Chodník v ul. Výškovská, Chodová Planá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99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850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15. 1. 2024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27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28</v>
      </c>
      <c r="F15" s="37"/>
      <c r="G15" s="37"/>
      <c r="H15" s="37"/>
      <c r="I15" s="131" t="s">
        <v>29</v>
      </c>
      <c r="J15" s="135" t="s">
        <v>19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30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29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32</v>
      </c>
      <c r="E20" s="37"/>
      <c r="F20" s="37"/>
      <c r="G20" s="37"/>
      <c r="H20" s="37"/>
      <c r="I20" s="131" t="s">
        <v>26</v>
      </c>
      <c r="J20" s="135" t="s">
        <v>851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852</v>
      </c>
      <c r="F21" s="37"/>
      <c r="G21" s="37"/>
      <c r="H21" s="37"/>
      <c r="I21" s="131" t="s">
        <v>29</v>
      </c>
      <c r="J21" s="135" t="s">
        <v>19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37</v>
      </c>
      <c r="E23" s="37"/>
      <c r="F23" s="37"/>
      <c r="G23" s="37"/>
      <c r="H23" s="37"/>
      <c r="I23" s="131" t="s">
        <v>26</v>
      </c>
      <c r="J23" s="135" t="s">
        <v>851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852</v>
      </c>
      <c r="F24" s="37"/>
      <c r="G24" s="37"/>
      <c r="H24" s="37"/>
      <c r="I24" s="131" t="s">
        <v>29</v>
      </c>
      <c r="J24" s="135" t="s">
        <v>19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39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41</v>
      </c>
      <c r="E30" s="37"/>
      <c r="F30" s="37"/>
      <c r="G30" s="37"/>
      <c r="H30" s="37"/>
      <c r="I30" s="37"/>
      <c r="J30" s="143">
        <f>ROUND(J83,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43</v>
      </c>
      <c r="G32" s="37"/>
      <c r="H32" s="37"/>
      <c r="I32" s="144" t="s">
        <v>42</v>
      </c>
      <c r="J32" s="144" t="s">
        <v>44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45</v>
      </c>
      <c r="E33" s="131" t="s">
        <v>46</v>
      </c>
      <c r="F33" s="146">
        <f>ROUND((SUM(BE83:BE157)),  2)</f>
        <v>0</v>
      </c>
      <c r="G33" s="37"/>
      <c r="H33" s="37"/>
      <c r="I33" s="147">
        <v>0.20999999999999999</v>
      </c>
      <c r="J33" s="146">
        <f>ROUND(((SUM(BE83:BE157))*I33),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47</v>
      </c>
      <c r="F34" s="146">
        <f>ROUND((SUM(BF83:BF157)),  2)</f>
        <v>0</v>
      </c>
      <c r="G34" s="37"/>
      <c r="H34" s="37"/>
      <c r="I34" s="147">
        <v>0.12</v>
      </c>
      <c r="J34" s="146">
        <f>ROUND(((SUM(BF83:BF157))*I34),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48</v>
      </c>
      <c r="F35" s="146">
        <f>ROUND((SUM(BG83:BG157)),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49</v>
      </c>
      <c r="F36" s="146">
        <f>ROUND((SUM(BH83:BH157)),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50</v>
      </c>
      <c r="F37" s="146">
        <f>ROUND((SUM(BI83:BI157)),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51</v>
      </c>
      <c r="E39" s="150"/>
      <c r="F39" s="150"/>
      <c r="G39" s="151" t="s">
        <v>52</v>
      </c>
      <c r="H39" s="152" t="s">
        <v>53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105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Chodník v ul. Výškovská, Chodová Planá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99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SO 401 - veřejné osvětlení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Výškovská ulice</v>
      </c>
      <c r="G52" s="39"/>
      <c r="H52" s="39"/>
      <c r="I52" s="31" t="s">
        <v>23</v>
      </c>
      <c r="J52" s="71" t="str">
        <f>IF(J12="","",J12)</f>
        <v>15. 1. 2024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>Městys Chodová Planá</v>
      </c>
      <c r="G54" s="39"/>
      <c r="H54" s="39"/>
      <c r="I54" s="31" t="s">
        <v>32</v>
      </c>
      <c r="J54" s="35" t="str">
        <f>E21</f>
        <v>ing. Miroslav Křístek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30</v>
      </c>
      <c r="D55" s="39"/>
      <c r="E55" s="39"/>
      <c r="F55" s="26" t="str">
        <f>IF(E18="","",E18)</f>
        <v>Vyplň údaj</v>
      </c>
      <c r="G55" s="39"/>
      <c r="H55" s="39"/>
      <c r="I55" s="31" t="s">
        <v>37</v>
      </c>
      <c r="J55" s="35" t="str">
        <f>E24</f>
        <v>ing. Miroslav Křístek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106</v>
      </c>
      <c r="D57" s="161"/>
      <c r="E57" s="161"/>
      <c r="F57" s="161"/>
      <c r="G57" s="161"/>
      <c r="H57" s="161"/>
      <c r="I57" s="161"/>
      <c r="J57" s="162" t="s">
        <v>107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73</v>
      </c>
      <c r="D59" s="39"/>
      <c r="E59" s="39"/>
      <c r="F59" s="39"/>
      <c r="G59" s="39"/>
      <c r="H59" s="39"/>
      <c r="I59" s="39"/>
      <c r="J59" s="101">
        <f>J83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108</v>
      </c>
    </row>
    <row r="60" s="9" customFormat="1" ht="24.96" customHeight="1">
      <c r="A60" s="9"/>
      <c r="B60" s="164"/>
      <c r="C60" s="165"/>
      <c r="D60" s="166" t="s">
        <v>853</v>
      </c>
      <c r="E60" s="167"/>
      <c r="F60" s="167"/>
      <c r="G60" s="167"/>
      <c r="H60" s="167"/>
      <c r="I60" s="167"/>
      <c r="J60" s="168">
        <f>J84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4"/>
      <c r="C61" s="165"/>
      <c r="D61" s="166" t="s">
        <v>854</v>
      </c>
      <c r="E61" s="167"/>
      <c r="F61" s="167"/>
      <c r="G61" s="167"/>
      <c r="H61" s="167"/>
      <c r="I61" s="167"/>
      <c r="J61" s="168">
        <f>J119</f>
        <v>0</v>
      </c>
      <c r="K61" s="165"/>
      <c r="L61" s="16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4"/>
      <c r="C62" s="165"/>
      <c r="D62" s="166" t="s">
        <v>855</v>
      </c>
      <c r="E62" s="167"/>
      <c r="F62" s="167"/>
      <c r="G62" s="167"/>
      <c r="H62" s="167"/>
      <c r="I62" s="167"/>
      <c r="J62" s="168">
        <f>J148</f>
        <v>0</v>
      </c>
      <c r="K62" s="165"/>
      <c r="L62" s="16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4"/>
      <c r="C63" s="165"/>
      <c r="D63" s="166" t="s">
        <v>856</v>
      </c>
      <c r="E63" s="167"/>
      <c r="F63" s="167"/>
      <c r="G63" s="167"/>
      <c r="H63" s="167"/>
      <c r="I63" s="167"/>
      <c r="J63" s="168">
        <f>J155</f>
        <v>0</v>
      </c>
      <c r="K63" s="165"/>
      <c r="L63" s="16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37"/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133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s="2" customFormat="1" ht="6.96" customHeight="1">
      <c r="A65" s="37"/>
      <c r="B65" s="58"/>
      <c r="C65" s="59"/>
      <c r="D65" s="59"/>
      <c r="E65" s="59"/>
      <c r="F65" s="59"/>
      <c r="G65" s="59"/>
      <c r="H65" s="59"/>
      <c r="I65" s="59"/>
      <c r="J65" s="59"/>
      <c r="K65" s="59"/>
      <c r="L65" s="133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9" s="2" customFormat="1" ht="6.96" customHeight="1">
      <c r="A69" s="37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24.96" customHeight="1">
      <c r="A70" s="37"/>
      <c r="B70" s="38"/>
      <c r="C70" s="22" t="s">
        <v>120</v>
      </c>
      <c r="D70" s="39"/>
      <c r="E70" s="39"/>
      <c r="F70" s="39"/>
      <c r="G70" s="39"/>
      <c r="H70" s="39"/>
      <c r="I70" s="39"/>
      <c r="J70" s="39"/>
      <c r="K70" s="3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6.96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12" customHeight="1">
      <c r="A72" s="37"/>
      <c r="B72" s="38"/>
      <c r="C72" s="31" t="s">
        <v>16</v>
      </c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6.5" customHeight="1">
      <c r="A73" s="37"/>
      <c r="B73" s="38"/>
      <c r="C73" s="39"/>
      <c r="D73" s="39"/>
      <c r="E73" s="159" t="str">
        <f>E7</f>
        <v>Chodník v ul. Výškovská, Chodová Planá</v>
      </c>
      <c r="F73" s="31"/>
      <c r="G73" s="31"/>
      <c r="H73" s="31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2" customHeight="1">
      <c r="A74" s="37"/>
      <c r="B74" s="38"/>
      <c r="C74" s="31" t="s">
        <v>99</v>
      </c>
      <c r="D74" s="39"/>
      <c r="E74" s="39"/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6.5" customHeight="1">
      <c r="A75" s="37"/>
      <c r="B75" s="38"/>
      <c r="C75" s="39"/>
      <c r="D75" s="39"/>
      <c r="E75" s="68" t="str">
        <f>E9</f>
        <v>SO 401 - veřejné osvětlení</v>
      </c>
      <c r="F75" s="39"/>
      <c r="G75" s="39"/>
      <c r="H75" s="39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6.96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2" customHeight="1">
      <c r="A77" s="37"/>
      <c r="B77" s="38"/>
      <c r="C77" s="31" t="s">
        <v>21</v>
      </c>
      <c r="D77" s="39"/>
      <c r="E77" s="39"/>
      <c r="F77" s="26" t="str">
        <f>F12</f>
        <v>Výškovská ulice</v>
      </c>
      <c r="G77" s="39"/>
      <c r="H77" s="39"/>
      <c r="I77" s="31" t="s">
        <v>23</v>
      </c>
      <c r="J77" s="71" t="str">
        <f>IF(J12="","",J12)</f>
        <v>15. 1. 2024</v>
      </c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6.96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5.15" customHeight="1">
      <c r="A79" s="37"/>
      <c r="B79" s="38"/>
      <c r="C79" s="31" t="s">
        <v>25</v>
      </c>
      <c r="D79" s="39"/>
      <c r="E79" s="39"/>
      <c r="F79" s="26" t="str">
        <f>E15</f>
        <v>Městys Chodová Planá</v>
      </c>
      <c r="G79" s="39"/>
      <c r="H79" s="39"/>
      <c r="I79" s="31" t="s">
        <v>32</v>
      </c>
      <c r="J79" s="35" t="str">
        <f>E21</f>
        <v>ing. Miroslav Křístek</v>
      </c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5.15" customHeight="1">
      <c r="A80" s="37"/>
      <c r="B80" s="38"/>
      <c r="C80" s="31" t="s">
        <v>30</v>
      </c>
      <c r="D80" s="39"/>
      <c r="E80" s="39"/>
      <c r="F80" s="26" t="str">
        <f>IF(E18="","",E18)</f>
        <v>Vyplň údaj</v>
      </c>
      <c r="G80" s="39"/>
      <c r="H80" s="39"/>
      <c r="I80" s="31" t="s">
        <v>37</v>
      </c>
      <c r="J80" s="35" t="str">
        <f>E24</f>
        <v>ing. Miroslav Křístek</v>
      </c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0.32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11" customFormat="1" ht="29.28" customHeight="1">
      <c r="A82" s="176"/>
      <c r="B82" s="177"/>
      <c r="C82" s="178" t="s">
        <v>121</v>
      </c>
      <c r="D82" s="179" t="s">
        <v>60</v>
      </c>
      <c r="E82" s="179" t="s">
        <v>56</v>
      </c>
      <c r="F82" s="179" t="s">
        <v>57</v>
      </c>
      <c r="G82" s="179" t="s">
        <v>122</v>
      </c>
      <c r="H82" s="179" t="s">
        <v>123</v>
      </c>
      <c r="I82" s="179" t="s">
        <v>124</v>
      </c>
      <c r="J82" s="179" t="s">
        <v>107</v>
      </c>
      <c r="K82" s="180" t="s">
        <v>125</v>
      </c>
      <c r="L82" s="181"/>
      <c r="M82" s="91" t="s">
        <v>19</v>
      </c>
      <c r="N82" s="92" t="s">
        <v>45</v>
      </c>
      <c r="O82" s="92" t="s">
        <v>126</v>
      </c>
      <c r="P82" s="92" t="s">
        <v>127</v>
      </c>
      <c r="Q82" s="92" t="s">
        <v>128</v>
      </c>
      <c r="R82" s="92" t="s">
        <v>129</v>
      </c>
      <c r="S82" s="92" t="s">
        <v>130</v>
      </c>
      <c r="T82" s="93" t="s">
        <v>131</v>
      </c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</row>
    <row r="83" s="2" customFormat="1" ht="22.8" customHeight="1">
      <c r="A83" s="37"/>
      <c r="B83" s="38"/>
      <c r="C83" s="98" t="s">
        <v>132</v>
      </c>
      <c r="D83" s="39"/>
      <c r="E83" s="39"/>
      <c r="F83" s="39"/>
      <c r="G83" s="39"/>
      <c r="H83" s="39"/>
      <c r="I83" s="39"/>
      <c r="J83" s="182">
        <f>BK83</f>
        <v>0</v>
      </c>
      <c r="K83" s="39"/>
      <c r="L83" s="43"/>
      <c r="M83" s="94"/>
      <c r="N83" s="183"/>
      <c r="O83" s="95"/>
      <c r="P83" s="184">
        <f>P84+P119+P148+P155</f>
        <v>0</v>
      </c>
      <c r="Q83" s="95"/>
      <c r="R83" s="184">
        <f>R84+R119+R148+R155</f>
        <v>0</v>
      </c>
      <c r="S83" s="95"/>
      <c r="T83" s="185">
        <f>T84+T119+T148+T155</f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16" t="s">
        <v>74</v>
      </c>
      <c r="AU83" s="16" t="s">
        <v>108</v>
      </c>
      <c r="BK83" s="186">
        <f>BK84+BK119+BK148+BK155</f>
        <v>0</v>
      </c>
    </row>
    <row r="84" s="12" customFormat="1" ht="25.92" customHeight="1">
      <c r="A84" s="12"/>
      <c r="B84" s="187"/>
      <c r="C84" s="188"/>
      <c r="D84" s="189" t="s">
        <v>74</v>
      </c>
      <c r="E84" s="190" t="s">
        <v>553</v>
      </c>
      <c r="F84" s="190" t="s">
        <v>857</v>
      </c>
      <c r="G84" s="188"/>
      <c r="H84" s="188"/>
      <c r="I84" s="191"/>
      <c r="J84" s="192">
        <f>BK84</f>
        <v>0</v>
      </c>
      <c r="K84" s="188"/>
      <c r="L84" s="193"/>
      <c r="M84" s="194"/>
      <c r="N84" s="195"/>
      <c r="O84" s="195"/>
      <c r="P84" s="196">
        <f>SUM(P85:P118)</f>
        <v>0</v>
      </c>
      <c r="Q84" s="195"/>
      <c r="R84" s="196">
        <f>SUM(R85:R118)</f>
        <v>0</v>
      </c>
      <c r="S84" s="195"/>
      <c r="T84" s="197">
        <f>SUM(T85:T118)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98" t="s">
        <v>83</v>
      </c>
      <c r="AT84" s="199" t="s">
        <v>74</v>
      </c>
      <c r="AU84" s="199" t="s">
        <v>75</v>
      </c>
      <c r="AY84" s="198" t="s">
        <v>135</v>
      </c>
      <c r="BK84" s="200">
        <f>SUM(BK85:BK118)</f>
        <v>0</v>
      </c>
    </row>
    <row r="85" s="2" customFormat="1" ht="16.5" customHeight="1">
      <c r="A85" s="37"/>
      <c r="B85" s="38"/>
      <c r="C85" s="203" t="s">
        <v>83</v>
      </c>
      <c r="D85" s="203" t="s">
        <v>137</v>
      </c>
      <c r="E85" s="204" t="s">
        <v>858</v>
      </c>
      <c r="F85" s="205" t="s">
        <v>859</v>
      </c>
      <c r="G85" s="206" t="s">
        <v>162</v>
      </c>
      <c r="H85" s="207">
        <v>114</v>
      </c>
      <c r="I85" s="208"/>
      <c r="J85" s="209">
        <f>ROUND(I85*H85,2)</f>
        <v>0</v>
      </c>
      <c r="K85" s="205" t="s">
        <v>19</v>
      </c>
      <c r="L85" s="43"/>
      <c r="M85" s="210" t="s">
        <v>19</v>
      </c>
      <c r="N85" s="211" t="s">
        <v>46</v>
      </c>
      <c r="O85" s="83"/>
      <c r="P85" s="212">
        <f>O85*H85</f>
        <v>0</v>
      </c>
      <c r="Q85" s="212">
        <v>0</v>
      </c>
      <c r="R85" s="212">
        <f>Q85*H85</f>
        <v>0</v>
      </c>
      <c r="S85" s="212">
        <v>0</v>
      </c>
      <c r="T85" s="213">
        <f>S85*H85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R85" s="214" t="s">
        <v>141</v>
      </c>
      <c r="AT85" s="214" t="s">
        <v>137</v>
      </c>
      <c r="AU85" s="214" t="s">
        <v>83</v>
      </c>
      <c r="AY85" s="16" t="s">
        <v>135</v>
      </c>
      <c r="BE85" s="215">
        <f>IF(N85="základní",J85,0)</f>
        <v>0</v>
      </c>
      <c r="BF85" s="215">
        <f>IF(N85="snížená",J85,0)</f>
        <v>0</v>
      </c>
      <c r="BG85" s="215">
        <f>IF(N85="zákl. přenesená",J85,0)</f>
        <v>0</v>
      </c>
      <c r="BH85" s="215">
        <f>IF(N85="sníž. přenesená",J85,0)</f>
        <v>0</v>
      </c>
      <c r="BI85" s="215">
        <f>IF(N85="nulová",J85,0)</f>
        <v>0</v>
      </c>
      <c r="BJ85" s="16" t="s">
        <v>83</v>
      </c>
      <c r="BK85" s="215">
        <f>ROUND(I85*H85,2)</f>
        <v>0</v>
      </c>
      <c r="BL85" s="16" t="s">
        <v>141</v>
      </c>
      <c r="BM85" s="214" t="s">
        <v>860</v>
      </c>
    </row>
    <row r="86" s="2" customFormat="1">
      <c r="A86" s="37"/>
      <c r="B86" s="38"/>
      <c r="C86" s="39"/>
      <c r="D86" s="216" t="s">
        <v>143</v>
      </c>
      <c r="E86" s="39"/>
      <c r="F86" s="217" t="s">
        <v>859</v>
      </c>
      <c r="G86" s="39"/>
      <c r="H86" s="39"/>
      <c r="I86" s="218"/>
      <c r="J86" s="39"/>
      <c r="K86" s="39"/>
      <c r="L86" s="43"/>
      <c r="M86" s="219"/>
      <c r="N86" s="220"/>
      <c r="O86" s="83"/>
      <c r="P86" s="83"/>
      <c r="Q86" s="83"/>
      <c r="R86" s="83"/>
      <c r="S86" s="83"/>
      <c r="T86" s="84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T86" s="16" t="s">
        <v>143</v>
      </c>
      <c r="AU86" s="16" t="s">
        <v>83</v>
      </c>
    </row>
    <row r="87" s="2" customFormat="1" ht="16.5" customHeight="1">
      <c r="A87" s="37"/>
      <c r="B87" s="38"/>
      <c r="C87" s="203" t="s">
        <v>177</v>
      </c>
      <c r="D87" s="203" t="s">
        <v>137</v>
      </c>
      <c r="E87" s="204" t="s">
        <v>861</v>
      </c>
      <c r="F87" s="205" t="s">
        <v>862</v>
      </c>
      <c r="G87" s="206" t="s">
        <v>162</v>
      </c>
      <c r="H87" s="207">
        <v>124</v>
      </c>
      <c r="I87" s="208"/>
      <c r="J87" s="209">
        <f>ROUND(I87*H87,2)</f>
        <v>0</v>
      </c>
      <c r="K87" s="205" t="s">
        <v>19</v>
      </c>
      <c r="L87" s="43"/>
      <c r="M87" s="210" t="s">
        <v>19</v>
      </c>
      <c r="N87" s="211" t="s">
        <v>46</v>
      </c>
      <c r="O87" s="83"/>
      <c r="P87" s="212">
        <f>O87*H87</f>
        <v>0</v>
      </c>
      <c r="Q87" s="212">
        <v>0</v>
      </c>
      <c r="R87" s="212">
        <f>Q87*H87</f>
        <v>0</v>
      </c>
      <c r="S87" s="212">
        <v>0</v>
      </c>
      <c r="T87" s="213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214" t="s">
        <v>141</v>
      </c>
      <c r="AT87" s="214" t="s">
        <v>137</v>
      </c>
      <c r="AU87" s="214" t="s">
        <v>83</v>
      </c>
      <c r="AY87" s="16" t="s">
        <v>135</v>
      </c>
      <c r="BE87" s="215">
        <f>IF(N87="základní",J87,0)</f>
        <v>0</v>
      </c>
      <c r="BF87" s="215">
        <f>IF(N87="snížená",J87,0)</f>
        <v>0</v>
      </c>
      <c r="BG87" s="215">
        <f>IF(N87="zákl. přenesená",J87,0)</f>
        <v>0</v>
      </c>
      <c r="BH87" s="215">
        <f>IF(N87="sníž. přenesená",J87,0)</f>
        <v>0</v>
      </c>
      <c r="BI87" s="215">
        <f>IF(N87="nulová",J87,0)</f>
        <v>0</v>
      </c>
      <c r="BJ87" s="16" t="s">
        <v>83</v>
      </c>
      <c r="BK87" s="215">
        <f>ROUND(I87*H87,2)</f>
        <v>0</v>
      </c>
      <c r="BL87" s="16" t="s">
        <v>141</v>
      </c>
      <c r="BM87" s="214" t="s">
        <v>863</v>
      </c>
    </row>
    <row r="88" s="2" customFormat="1">
      <c r="A88" s="37"/>
      <c r="B88" s="38"/>
      <c r="C88" s="39"/>
      <c r="D88" s="216" t="s">
        <v>143</v>
      </c>
      <c r="E88" s="39"/>
      <c r="F88" s="217" t="s">
        <v>862</v>
      </c>
      <c r="G88" s="39"/>
      <c r="H88" s="39"/>
      <c r="I88" s="218"/>
      <c r="J88" s="39"/>
      <c r="K88" s="39"/>
      <c r="L88" s="43"/>
      <c r="M88" s="219"/>
      <c r="N88" s="220"/>
      <c r="O88" s="83"/>
      <c r="P88" s="83"/>
      <c r="Q88" s="83"/>
      <c r="R88" s="83"/>
      <c r="S88" s="83"/>
      <c r="T88" s="84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16" t="s">
        <v>143</v>
      </c>
      <c r="AU88" s="16" t="s">
        <v>83</v>
      </c>
    </row>
    <row r="89" s="2" customFormat="1" ht="16.5" customHeight="1">
      <c r="A89" s="37"/>
      <c r="B89" s="38"/>
      <c r="C89" s="203" t="s">
        <v>181</v>
      </c>
      <c r="D89" s="203" t="s">
        <v>137</v>
      </c>
      <c r="E89" s="204" t="s">
        <v>864</v>
      </c>
      <c r="F89" s="205" t="s">
        <v>865</v>
      </c>
      <c r="G89" s="206" t="s">
        <v>840</v>
      </c>
      <c r="H89" s="207">
        <v>6</v>
      </c>
      <c r="I89" s="208"/>
      <c r="J89" s="209">
        <f>ROUND(I89*H89,2)</f>
        <v>0</v>
      </c>
      <c r="K89" s="205" t="s">
        <v>19</v>
      </c>
      <c r="L89" s="43"/>
      <c r="M89" s="210" t="s">
        <v>19</v>
      </c>
      <c r="N89" s="211" t="s">
        <v>46</v>
      </c>
      <c r="O89" s="83"/>
      <c r="P89" s="212">
        <f>O89*H89</f>
        <v>0</v>
      </c>
      <c r="Q89" s="212">
        <v>0</v>
      </c>
      <c r="R89" s="212">
        <f>Q89*H89</f>
        <v>0</v>
      </c>
      <c r="S89" s="212">
        <v>0</v>
      </c>
      <c r="T89" s="213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214" t="s">
        <v>141</v>
      </c>
      <c r="AT89" s="214" t="s">
        <v>137</v>
      </c>
      <c r="AU89" s="214" t="s">
        <v>83</v>
      </c>
      <c r="AY89" s="16" t="s">
        <v>135</v>
      </c>
      <c r="BE89" s="215">
        <f>IF(N89="základní",J89,0)</f>
        <v>0</v>
      </c>
      <c r="BF89" s="215">
        <f>IF(N89="snížená",J89,0)</f>
        <v>0</v>
      </c>
      <c r="BG89" s="215">
        <f>IF(N89="zákl. přenesená",J89,0)</f>
        <v>0</v>
      </c>
      <c r="BH89" s="215">
        <f>IF(N89="sníž. přenesená",J89,0)</f>
        <v>0</v>
      </c>
      <c r="BI89" s="215">
        <f>IF(N89="nulová",J89,0)</f>
        <v>0</v>
      </c>
      <c r="BJ89" s="16" t="s">
        <v>83</v>
      </c>
      <c r="BK89" s="215">
        <f>ROUND(I89*H89,2)</f>
        <v>0</v>
      </c>
      <c r="BL89" s="16" t="s">
        <v>141</v>
      </c>
      <c r="BM89" s="214" t="s">
        <v>866</v>
      </c>
    </row>
    <row r="90" s="2" customFormat="1">
      <c r="A90" s="37"/>
      <c r="B90" s="38"/>
      <c r="C90" s="39"/>
      <c r="D90" s="216" t="s">
        <v>143</v>
      </c>
      <c r="E90" s="39"/>
      <c r="F90" s="217" t="s">
        <v>865</v>
      </c>
      <c r="G90" s="39"/>
      <c r="H90" s="39"/>
      <c r="I90" s="218"/>
      <c r="J90" s="39"/>
      <c r="K90" s="39"/>
      <c r="L90" s="43"/>
      <c r="M90" s="219"/>
      <c r="N90" s="220"/>
      <c r="O90" s="83"/>
      <c r="P90" s="83"/>
      <c r="Q90" s="83"/>
      <c r="R90" s="83"/>
      <c r="S90" s="83"/>
      <c r="T90" s="84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16" t="s">
        <v>143</v>
      </c>
      <c r="AU90" s="16" t="s">
        <v>83</v>
      </c>
    </row>
    <row r="91" s="2" customFormat="1" ht="16.5" customHeight="1">
      <c r="A91" s="37"/>
      <c r="B91" s="38"/>
      <c r="C91" s="203" t="s">
        <v>8</v>
      </c>
      <c r="D91" s="203" t="s">
        <v>137</v>
      </c>
      <c r="E91" s="204" t="s">
        <v>867</v>
      </c>
      <c r="F91" s="205" t="s">
        <v>868</v>
      </c>
      <c r="G91" s="206" t="s">
        <v>869</v>
      </c>
      <c r="H91" s="207">
        <v>0.25</v>
      </c>
      <c r="I91" s="208"/>
      <c r="J91" s="209">
        <f>ROUND(I91*H91,2)</f>
        <v>0</v>
      </c>
      <c r="K91" s="205" t="s">
        <v>19</v>
      </c>
      <c r="L91" s="43"/>
      <c r="M91" s="210" t="s">
        <v>19</v>
      </c>
      <c r="N91" s="211" t="s">
        <v>46</v>
      </c>
      <c r="O91" s="83"/>
      <c r="P91" s="212">
        <f>O91*H91</f>
        <v>0</v>
      </c>
      <c r="Q91" s="212">
        <v>0</v>
      </c>
      <c r="R91" s="212">
        <f>Q91*H91</f>
        <v>0</v>
      </c>
      <c r="S91" s="212">
        <v>0</v>
      </c>
      <c r="T91" s="213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214" t="s">
        <v>141</v>
      </c>
      <c r="AT91" s="214" t="s">
        <v>137</v>
      </c>
      <c r="AU91" s="214" t="s">
        <v>83</v>
      </c>
      <c r="AY91" s="16" t="s">
        <v>135</v>
      </c>
      <c r="BE91" s="215">
        <f>IF(N91="základní",J91,0)</f>
        <v>0</v>
      </c>
      <c r="BF91" s="215">
        <f>IF(N91="snížená",J91,0)</f>
        <v>0</v>
      </c>
      <c r="BG91" s="215">
        <f>IF(N91="zákl. přenesená",J91,0)</f>
        <v>0</v>
      </c>
      <c r="BH91" s="215">
        <f>IF(N91="sníž. přenesená",J91,0)</f>
        <v>0</v>
      </c>
      <c r="BI91" s="215">
        <f>IF(N91="nulová",J91,0)</f>
        <v>0</v>
      </c>
      <c r="BJ91" s="16" t="s">
        <v>83</v>
      </c>
      <c r="BK91" s="215">
        <f>ROUND(I91*H91,2)</f>
        <v>0</v>
      </c>
      <c r="BL91" s="16" t="s">
        <v>141</v>
      </c>
      <c r="BM91" s="214" t="s">
        <v>870</v>
      </c>
    </row>
    <row r="92" s="2" customFormat="1">
      <c r="A92" s="37"/>
      <c r="B92" s="38"/>
      <c r="C92" s="39"/>
      <c r="D92" s="216" t="s">
        <v>143</v>
      </c>
      <c r="E92" s="39"/>
      <c r="F92" s="217" t="s">
        <v>868</v>
      </c>
      <c r="G92" s="39"/>
      <c r="H92" s="39"/>
      <c r="I92" s="218"/>
      <c r="J92" s="39"/>
      <c r="K92" s="39"/>
      <c r="L92" s="43"/>
      <c r="M92" s="219"/>
      <c r="N92" s="220"/>
      <c r="O92" s="83"/>
      <c r="P92" s="83"/>
      <c r="Q92" s="83"/>
      <c r="R92" s="83"/>
      <c r="S92" s="83"/>
      <c r="T92" s="84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6" t="s">
        <v>143</v>
      </c>
      <c r="AU92" s="16" t="s">
        <v>83</v>
      </c>
    </row>
    <row r="93" s="2" customFormat="1" ht="16.5" customHeight="1">
      <c r="A93" s="37"/>
      <c r="B93" s="38"/>
      <c r="C93" s="203" t="s">
        <v>188</v>
      </c>
      <c r="D93" s="203" t="s">
        <v>137</v>
      </c>
      <c r="E93" s="204" t="s">
        <v>871</v>
      </c>
      <c r="F93" s="205" t="s">
        <v>872</v>
      </c>
      <c r="G93" s="206" t="s">
        <v>162</v>
      </c>
      <c r="H93" s="207">
        <v>114</v>
      </c>
      <c r="I93" s="208"/>
      <c r="J93" s="209">
        <f>ROUND(I93*H93,2)</f>
        <v>0</v>
      </c>
      <c r="K93" s="205" t="s">
        <v>19</v>
      </c>
      <c r="L93" s="43"/>
      <c r="M93" s="210" t="s">
        <v>19</v>
      </c>
      <c r="N93" s="211" t="s">
        <v>46</v>
      </c>
      <c r="O93" s="83"/>
      <c r="P93" s="212">
        <f>O93*H93</f>
        <v>0</v>
      </c>
      <c r="Q93" s="212">
        <v>0</v>
      </c>
      <c r="R93" s="212">
        <f>Q93*H93</f>
        <v>0</v>
      </c>
      <c r="S93" s="212">
        <v>0</v>
      </c>
      <c r="T93" s="213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214" t="s">
        <v>141</v>
      </c>
      <c r="AT93" s="214" t="s">
        <v>137</v>
      </c>
      <c r="AU93" s="214" t="s">
        <v>83</v>
      </c>
      <c r="AY93" s="16" t="s">
        <v>135</v>
      </c>
      <c r="BE93" s="215">
        <f>IF(N93="základní",J93,0)</f>
        <v>0</v>
      </c>
      <c r="BF93" s="215">
        <f>IF(N93="snížená",J93,0)</f>
        <v>0</v>
      </c>
      <c r="BG93" s="215">
        <f>IF(N93="zákl. přenesená",J93,0)</f>
        <v>0</v>
      </c>
      <c r="BH93" s="215">
        <f>IF(N93="sníž. přenesená",J93,0)</f>
        <v>0</v>
      </c>
      <c r="BI93" s="215">
        <f>IF(N93="nulová",J93,0)</f>
        <v>0</v>
      </c>
      <c r="BJ93" s="16" t="s">
        <v>83</v>
      </c>
      <c r="BK93" s="215">
        <f>ROUND(I93*H93,2)</f>
        <v>0</v>
      </c>
      <c r="BL93" s="16" t="s">
        <v>141</v>
      </c>
      <c r="BM93" s="214" t="s">
        <v>873</v>
      </c>
    </row>
    <row r="94" s="2" customFormat="1">
      <c r="A94" s="37"/>
      <c r="B94" s="38"/>
      <c r="C94" s="39"/>
      <c r="D94" s="216" t="s">
        <v>143</v>
      </c>
      <c r="E94" s="39"/>
      <c r="F94" s="217" t="s">
        <v>872</v>
      </c>
      <c r="G94" s="39"/>
      <c r="H94" s="39"/>
      <c r="I94" s="218"/>
      <c r="J94" s="39"/>
      <c r="K94" s="39"/>
      <c r="L94" s="43"/>
      <c r="M94" s="219"/>
      <c r="N94" s="220"/>
      <c r="O94" s="83"/>
      <c r="P94" s="83"/>
      <c r="Q94" s="83"/>
      <c r="R94" s="83"/>
      <c r="S94" s="83"/>
      <c r="T94" s="84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6" t="s">
        <v>143</v>
      </c>
      <c r="AU94" s="16" t="s">
        <v>83</v>
      </c>
    </row>
    <row r="95" s="2" customFormat="1" ht="16.5" customHeight="1">
      <c r="A95" s="37"/>
      <c r="B95" s="38"/>
      <c r="C95" s="203" t="s">
        <v>193</v>
      </c>
      <c r="D95" s="203" t="s">
        <v>137</v>
      </c>
      <c r="E95" s="204" t="s">
        <v>874</v>
      </c>
      <c r="F95" s="205" t="s">
        <v>875</v>
      </c>
      <c r="G95" s="206" t="s">
        <v>162</v>
      </c>
      <c r="H95" s="207">
        <v>114</v>
      </c>
      <c r="I95" s="208"/>
      <c r="J95" s="209">
        <f>ROUND(I95*H95,2)</f>
        <v>0</v>
      </c>
      <c r="K95" s="205" t="s">
        <v>19</v>
      </c>
      <c r="L95" s="43"/>
      <c r="M95" s="210" t="s">
        <v>19</v>
      </c>
      <c r="N95" s="211" t="s">
        <v>46</v>
      </c>
      <c r="O95" s="83"/>
      <c r="P95" s="212">
        <f>O95*H95</f>
        <v>0</v>
      </c>
      <c r="Q95" s="212">
        <v>0</v>
      </c>
      <c r="R95" s="212">
        <f>Q95*H95</f>
        <v>0</v>
      </c>
      <c r="S95" s="212">
        <v>0</v>
      </c>
      <c r="T95" s="213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214" t="s">
        <v>141</v>
      </c>
      <c r="AT95" s="214" t="s">
        <v>137</v>
      </c>
      <c r="AU95" s="214" t="s">
        <v>83</v>
      </c>
      <c r="AY95" s="16" t="s">
        <v>135</v>
      </c>
      <c r="BE95" s="215">
        <f>IF(N95="základní",J95,0)</f>
        <v>0</v>
      </c>
      <c r="BF95" s="215">
        <f>IF(N95="snížená",J95,0)</f>
        <v>0</v>
      </c>
      <c r="BG95" s="215">
        <f>IF(N95="zákl. přenesená",J95,0)</f>
        <v>0</v>
      </c>
      <c r="BH95" s="215">
        <f>IF(N95="sníž. přenesená",J95,0)</f>
        <v>0</v>
      </c>
      <c r="BI95" s="215">
        <f>IF(N95="nulová",J95,0)</f>
        <v>0</v>
      </c>
      <c r="BJ95" s="16" t="s">
        <v>83</v>
      </c>
      <c r="BK95" s="215">
        <f>ROUND(I95*H95,2)</f>
        <v>0</v>
      </c>
      <c r="BL95" s="16" t="s">
        <v>141</v>
      </c>
      <c r="BM95" s="214" t="s">
        <v>876</v>
      </c>
    </row>
    <row r="96" s="2" customFormat="1">
      <c r="A96" s="37"/>
      <c r="B96" s="38"/>
      <c r="C96" s="39"/>
      <c r="D96" s="216" t="s">
        <v>143</v>
      </c>
      <c r="E96" s="39"/>
      <c r="F96" s="217" t="s">
        <v>875</v>
      </c>
      <c r="G96" s="39"/>
      <c r="H96" s="39"/>
      <c r="I96" s="218"/>
      <c r="J96" s="39"/>
      <c r="K96" s="39"/>
      <c r="L96" s="43"/>
      <c r="M96" s="219"/>
      <c r="N96" s="220"/>
      <c r="O96" s="83"/>
      <c r="P96" s="83"/>
      <c r="Q96" s="83"/>
      <c r="R96" s="83"/>
      <c r="S96" s="83"/>
      <c r="T96" s="84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6" t="s">
        <v>143</v>
      </c>
      <c r="AU96" s="16" t="s">
        <v>83</v>
      </c>
    </row>
    <row r="97" s="2" customFormat="1" ht="16.5" customHeight="1">
      <c r="A97" s="37"/>
      <c r="B97" s="38"/>
      <c r="C97" s="203" t="s">
        <v>197</v>
      </c>
      <c r="D97" s="203" t="s">
        <v>137</v>
      </c>
      <c r="E97" s="204" t="s">
        <v>877</v>
      </c>
      <c r="F97" s="205" t="s">
        <v>878</v>
      </c>
      <c r="G97" s="206" t="s">
        <v>162</v>
      </c>
      <c r="H97" s="207">
        <v>114</v>
      </c>
      <c r="I97" s="208"/>
      <c r="J97" s="209">
        <f>ROUND(I97*H97,2)</f>
        <v>0</v>
      </c>
      <c r="K97" s="205" t="s">
        <v>19</v>
      </c>
      <c r="L97" s="43"/>
      <c r="M97" s="210" t="s">
        <v>19</v>
      </c>
      <c r="N97" s="211" t="s">
        <v>46</v>
      </c>
      <c r="O97" s="83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14" t="s">
        <v>141</v>
      </c>
      <c r="AT97" s="214" t="s">
        <v>137</v>
      </c>
      <c r="AU97" s="214" t="s">
        <v>83</v>
      </c>
      <c r="AY97" s="16" t="s">
        <v>135</v>
      </c>
      <c r="BE97" s="215">
        <f>IF(N97="základní",J97,0)</f>
        <v>0</v>
      </c>
      <c r="BF97" s="215">
        <f>IF(N97="snížená",J97,0)</f>
        <v>0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6" t="s">
        <v>83</v>
      </c>
      <c r="BK97" s="215">
        <f>ROUND(I97*H97,2)</f>
        <v>0</v>
      </c>
      <c r="BL97" s="16" t="s">
        <v>141</v>
      </c>
      <c r="BM97" s="214" t="s">
        <v>879</v>
      </c>
    </row>
    <row r="98" s="2" customFormat="1">
      <c r="A98" s="37"/>
      <c r="B98" s="38"/>
      <c r="C98" s="39"/>
      <c r="D98" s="216" t="s">
        <v>143</v>
      </c>
      <c r="E98" s="39"/>
      <c r="F98" s="217" t="s">
        <v>878</v>
      </c>
      <c r="G98" s="39"/>
      <c r="H98" s="39"/>
      <c r="I98" s="218"/>
      <c r="J98" s="39"/>
      <c r="K98" s="39"/>
      <c r="L98" s="43"/>
      <c r="M98" s="219"/>
      <c r="N98" s="220"/>
      <c r="O98" s="83"/>
      <c r="P98" s="83"/>
      <c r="Q98" s="83"/>
      <c r="R98" s="83"/>
      <c r="S98" s="83"/>
      <c r="T98" s="84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6" t="s">
        <v>143</v>
      </c>
      <c r="AU98" s="16" t="s">
        <v>83</v>
      </c>
    </row>
    <row r="99" s="2" customFormat="1" ht="16.5" customHeight="1">
      <c r="A99" s="37"/>
      <c r="B99" s="38"/>
      <c r="C99" s="203" t="s">
        <v>202</v>
      </c>
      <c r="D99" s="203" t="s">
        <v>137</v>
      </c>
      <c r="E99" s="204" t="s">
        <v>880</v>
      </c>
      <c r="F99" s="205" t="s">
        <v>881</v>
      </c>
      <c r="G99" s="206" t="s">
        <v>162</v>
      </c>
      <c r="H99" s="207">
        <v>114</v>
      </c>
      <c r="I99" s="208"/>
      <c r="J99" s="209">
        <f>ROUND(I99*H99,2)</f>
        <v>0</v>
      </c>
      <c r="K99" s="205" t="s">
        <v>19</v>
      </c>
      <c r="L99" s="43"/>
      <c r="M99" s="210" t="s">
        <v>19</v>
      </c>
      <c r="N99" s="211" t="s">
        <v>46</v>
      </c>
      <c r="O99" s="83"/>
      <c r="P99" s="212">
        <f>O99*H99</f>
        <v>0</v>
      </c>
      <c r="Q99" s="212">
        <v>0</v>
      </c>
      <c r="R99" s="212">
        <f>Q99*H99</f>
        <v>0</v>
      </c>
      <c r="S99" s="212">
        <v>0</v>
      </c>
      <c r="T99" s="213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214" t="s">
        <v>141</v>
      </c>
      <c r="AT99" s="214" t="s">
        <v>137</v>
      </c>
      <c r="AU99" s="214" t="s">
        <v>83</v>
      </c>
      <c r="AY99" s="16" t="s">
        <v>135</v>
      </c>
      <c r="BE99" s="215">
        <f>IF(N99="základní",J99,0)</f>
        <v>0</v>
      </c>
      <c r="BF99" s="215">
        <f>IF(N99="snížená",J99,0)</f>
        <v>0</v>
      </c>
      <c r="BG99" s="215">
        <f>IF(N99="zákl. přenesená",J99,0)</f>
        <v>0</v>
      </c>
      <c r="BH99" s="215">
        <f>IF(N99="sníž. přenesená",J99,0)</f>
        <v>0</v>
      </c>
      <c r="BI99" s="215">
        <f>IF(N99="nulová",J99,0)</f>
        <v>0</v>
      </c>
      <c r="BJ99" s="16" t="s">
        <v>83</v>
      </c>
      <c r="BK99" s="215">
        <f>ROUND(I99*H99,2)</f>
        <v>0</v>
      </c>
      <c r="BL99" s="16" t="s">
        <v>141</v>
      </c>
      <c r="BM99" s="214" t="s">
        <v>882</v>
      </c>
    </row>
    <row r="100" s="2" customFormat="1">
      <c r="A100" s="37"/>
      <c r="B100" s="38"/>
      <c r="C100" s="39"/>
      <c r="D100" s="216" t="s">
        <v>143</v>
      </c>
      <c r="E100" s="39"/>
      <c r="F100" s="217" t="s">
        <v>881</v>
      </c>
      <c r="G100" s="39"/>
      <c r="H100" s="39"/>
      <c r="I100" s="218"/>
      <c r="J100" s="39"/>
      <c r="K100" s="39"/>
      <c r="L100" s="43"/>
      <c r="M100" s="219"/>
      <c r="N100" s="220"/>
      <c r="O100" s="83"/>
      <c r="P100" s="83"/>
      <c r="Q100" s="83"/>
      <c r="R100" s="83"/>
      <c r="S100" s="83"/>
      <c r="T100" s="84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6" t="s">
        <v>143</v>
      </c>
      <c r="AU100" s="16" t="s">
        <v>83</v>
      </c>
    </row>
    <row r="101" s="2" customFormat="1" ht="16.5" customHeight="1">
      <c r="A101" s="37"/>
      <c r="B101" s="38"/>
      <c r="C101" s="203" t="s">
        <v>206</v>
      </c>
      <c r="D101" s="203" t="s">
        <v>137</v>
      </c>
      <c r="E101" s="204" t="s">
        <v>883</v>
      </c>
      <c r="F101" s="205" t="s">
        <v>884</v>
      </c>
      <c r="G101" s="206" t="s">
        <v>840</v>
      </c>
      <c r="H101" s="207">
        <v>3</v>
      </c>
      <c r="I101" s="208"/>
      <c r="J101" s="209">
        <f>ROUND(I101*H101,2)</f>
        <v>0</v>
      </c>
      <c r="K101" s="205" t="s">
        <v>19</v>
      </c>
      <c r="L101" s="43"/>
      <c r="M101" s="210" t="s">
        <v>19</v>
      </c>
      <c r="N101" s="211" t="s">
        <v>46</v>
      </c>
      <c r="O101" s="83"/>
      <c r="P101" s="212">
        <f>O101*H101</f>
        <v>0</v>
      </c>
      <c r="Q101" s="212">
        <v>0</v>
      </c>
      <c r="R101" s="212">
        <f>Q101*H101</f>
        <v>0</v>
      </c>
      <c r="S101" s="212">
        <v>0</v>
      </c>
      <c r="T101" s="213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214" t="s">
        <v>141</v>
      </c>
      <c r="AT101" s="214" t="s">
        <v>137</v>
      </c>
      <c r="AU101" s="214" t="s">
        <v>83</v>
      </c>
      <c r="AY101" s="16" t="s">
        <v>135</v>
      </c>
      <c r="BE101" s="215">
        <f>IF(N101="základní",J101,0)</f>
        <v>0</v>
      </c>
      <c r="BF101" s="215">
        <f>IF(N101="snížená",J101,0)</f>
        <v>0</v>
      </c>
      <c r="BG101" s="215">
        <f>IF(N101="zákl. přenesená",J101,0)</f>
        <v>0</v>
      </c>
      <c r="BH101" s="215">
        <f>IF(N101="sníž. přenesená",J101,0)</f>
        <v>0</v>
      </c>
      <c r="BI101" s="215">
        <f>IF(N101="nulová",J101,0)</f>
        <v>0</v>
      </c>
      <c r="BJ101" s="16" t="s">
        <v>83</v>
      </c>
      <c r="BK101" s="215">
        <f>ROUND(I101*H101,2)</f>
        <v>0</v>
      </c>
      <c r="BL101" s="16" t="s">
        <v>141</v>
      </c>
      <c r="BM101" s="214" t="s">
        <v>885</v>
      </c>
    </row>
    <row r="102" s="2" customFormat="1">
      <c r="A102" s="37"/>
      <c r="B102" s="38"/>
      <c r="C102" s="39"/>
      <c r="D102" s="216" t="s">
        <v>143</v>
      </c>
      <c r="E102" s="39"/>
      <c r="F102" s="217" t="s">
        <v>884</v>
      </c>
      <c r="G102" s="39"/>
      <c r="H102" s="39"/>
      <c r="I102" s="218"/>
      <c r="J102" s="39"/>
      <c r="K102" s="39"/>
      <c r="L102" s="43"/>
      <c r="M102" s="219"/>
      <c r="N102" s="220"/>
      <c r="O102" s="83"/>
      <c r="P102" s="83"/>
      <c r="Q102" s="83"/>
      <c r="R102" s="83"/>
      <c r="S102" s="83"/>
      <c r="T102" s="84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6" t="s">
        <v>143</v>
      </c>
      <c r="AU102" s="16" t="s">
        <v>83</v>
      </c>
    </row>
    <row r="103" s="2" customFormat="1" ht="16.5" customHeight="1">
      <c r="A103" s="37"/>
      <c r="B103" s="38"/>
      <c r="C103" s="203" t="s">
        <v>85</v>
      </c>
      <c r="D103" s="203" t="s">
        <v>137</v>
      </c>
      <c r="E103" s="204" t="s">
        <v>886</v>
      </c>
      <c r="F103" s="205" t="s">
        <v>887</v>
      </c>
      <c r="G103" s="206" t="s">
        <v>840</v>
      </c>
      <c r="H103" s="207">
        <v>3</v>
      </c>
      <c r="I103" s="208"/>
      <c r="J103" s="209">
        <f>ROUND(I103*H103,2)</f>
        <v>0</v>
      </c>
      <c r="K103" s="205" t="s">
        <v>19</v>
      </c>
      <c r="L103" s="43"/>
      <c r="M103" s="210" t="s">
        <v>19</v>
      </c>
      <c r="N103" s="211" t="s">
        <v>46</v>
      </c>
      <c r="O103" s="83"/>
      <c r="P103" s="212">
        <f>O103*H103</f>
        <v>0</v>
      </c>
      <c r="Q103" s="212">
        <v>0</v>
      </c>
      <c r="R103" s="212">
        <f>Q103*H103</f>
        <v>0</v>
      </c>
      <c r="S103" s="212">
        <v>0</v>
      </c>
      <c r="T103" s="213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214" t="s">
        <v>141</v>
      </c>
      <c r="AT103" s="214" t="s">
        <v>137</v>
      </c>
      <c r="AU103" s="214" t="s">
        <v>83</v>
      </c>
      <c r="AY103" s="16" t="s">
        <v>135</v>
      </c>
      <c r="BE103" s="215">
        <f>IF(N103="základní",J103,0)</f>
        <v>0</v>
      </c>
      <c r="BF103" s="215">
        <f>IF(N103="snížená",J103,0)</f>
        <v>0</v>
      </c>
      <c r="BG103" s="215">
        <f>IF(N103="zákl. přenesená",J103,0)</f>
        <v>0</v>
      </c>
      <c r="BH103" s="215">
        <f>IF(N103="sníž. přenesená",J103,0)</f>
        <v>0</v>
      </c>
      <c r="BI103" s="215">
        <f>IF(N103="nulová",J103,0)</f>
        <v>0</v>
      </c>
      <c r="BJ103" s="16" t="s">
        <v>83</v>
      </c>
      <c r="BK103" s="215">
        <f>ROUND(I103*H103,2)</f>
        <v>0</v>
      </c>
      <c r="BL103" s="16" t="s">
        <v>141</v>
      </c>
      <c r="BM103" s="214" t="s">
        <v>888</v>
      </c>
    </row>
    <row r="104" s="2" customFormat="1">
      <c r="A104" s="37"/>
      <c r="B104" s="38"/>
      <c r="C104" s="39"/>
      <c r="D104" s="216" t="s">
        <v>143</v>
      </c>
      <c r="E104" s="39"/>
      <c r="F104" s="217" t="s">
        <v>887</v>
      </c>
      <c r="G104" s="39"/>
      <c r="H104" s="39"/>
      <c r="I104" s="218"/>
      <c r="J104" s="39"/>
      <c r="K104" s="39"/>
      <c r="L104" s="43"/>
      <c r="M104" s="219"/>
      <c r="N104" s="220"/>
      <c r="O104" s="83"/>
      <c r="P104" s="83"/>
      <c r="Q104" s="83"/>
      <c r="R104" s="83"/>
      <c r="S104" s="83"/>
      <c r="T104" s="84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6" t="s">
        <v>143</v>
      </c>
      <c r="AU104" s="16" t="s">
        <v>83</v>
      </c>
    </row>
    <row r="105" s="2" customFormat="1" ht="16.5" customHeight="1">
      <c r="A105" s="37"/>
      <c r="B105" s="38"/>
      <c r="C105" s="203" t="s">
        <v>148</v>
      </c>
      <c r="D105" s="203" t="s">
        <v>137</v>
      </c>
      <c r="E105" s="204" t="s">
        <v>889</v>
      </c>
      <c r="F105" s="205" t="s">
        <v>890</v>
      </c>
      <c r="G105" s="206" t="s">
        <v>840</v>
      </c>
      <c r="H105" s="207">
        <v>3</v>
      </c>
      <c r="I105" s="208"/>
      <c r="J105" s="209">
        <f>ROUND(I105*H105,2)</f>
        <v>0</v>
      </c>
      <c r="K105" s="205" t="s">
        <v>19</v>
      </c>
      <c r="L105" s="43"/>
      <c r="M105" s="210" t="s">
        <v>19</v>
      </c>
      <c r="N105" s="211" t="s">
        <v>46</v>
      </c>
      <c r="O105" s="83"/>
      <c r="P105" s="212">
        <f>O105*H105</f>
        <v>0</v>
      </c>
      <c r="Q105" s="212">
        <v>0</v>
      </c>
      <c r="R105" s="212">
        <f>Q105*H105</f>
        <v>0</v>
      </c>
      <c r="S105" s="212">
        <v>0</v>
      </c>
      <c r="T105" s="213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214" t="s">
        <v>141</v>
      </c>
      <c r="AT105" s="214" t="s">
        <v>137</v>
      </c>
      <c r="AU105" s="214" t="s">
        <v>83</v>
      </c>
      <c r="AY105" s="16" t="s">
        <v>135</v>
      </c>
      <c r="BE105" s="215">
        <f>IF(N105="základní",J105,0)</f>
        <v>0</v>
      </c>
      <c r="BF105" s="215">
        <f>IF(N105="snížená",J105,0)</f>
        <v>0</v>
      </c>
      <c r="BG105" s="215">
        <f>IF(N105="zákl. přenesená",J105,0)</f>
        <v>0</v>
      </c>
      <c r="BH105" s="215">
        <f>IF(N105="sníž. přenesená",J105,0)</f>
        <v>0</v>
      </c>
      <c r="BI105" s="215">
        <f>IF(N105="nulová",J105,0)</f>
        <v>0</v>
      </c>
      <c r="BJ105" s="16" t="s">
        <v>83</v>
      </c>
      <c r="BK105" s="215">
        <f>ROUND(I105*H105,2)</f>
        <v>0</v>
      </c>
      <c r="BL105" s="16" t="s">
        <v>141</v>
      </c>
      <c r="BM105" s="214" t="s">
        <v>891</v>
      </c>
    </row>
    <row r="106" s="2" customFormat="1">
      <c r="A106" s="37"/>
      <c r="B106" s="38"/>
      <c r="C106" s="39"/>
      <c r="D106" s="216" t="s">
        <v>143</v>
      </c>
      <c r="E106" s="39"/>
      <c r="F106" s="217" t="s">
        <v>890</v>
      </c>
      <c r="G106" s="39"/>
      <c r="H106" s="39"/>
      <c r="I106" s="218"/>
      <c r="J106" s="39"/>
      <c r="K106" s="39"/>
      <c r="L106" s="43"/>
      <c r="M106" s="219"/>
      <c r="N106" s="220"/>
      <c r="O106" s="83"/>
      <c r="P106" s="83"/>
      <c r="Q106" s="83"/>
      <c r="R106" s="83"/>
      <c r="S106" s="83"/>
      <c r="T106" s="84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16" t="s">
        <v>143</v>
      </c>
      <c r="AU106" s="16" t="s">
        <v>83</v>
      </c>
    </row>
    <row r="107" s="2" customFormat="1" ht="16.5" customHeight="1">
      <c r="A107" s="37"/>
      <c r="B107" s="38"/>
      <c r="C107" s="203" t="s">
        <v>141</v>
      </c>
      <c r="D107" s="203" t="s">
        <v>137</v>
      </c>
      <c r="E107" s="204" t="s">
        <v>892</v>
      </c>
      <c r="F107" s="205" t="s">
        <v>893</v>
      </c>
      <c r="G107" s="206" t="s">
        <v>162</v>
      </c>
      <c r="H107" s="207">
        <v>8</v>
      </c>
      <c r="I107" s="208"/>
      <c r="J107" s="209">
        <f>ROUND(I107*H107,2)</f>
        <v>0</v>
      </c>
      <c r="K107" s="205" t="s">
        <v>19</v>
      </c>
      <c r="L107" s="43"/>
      <c r="M107" s="210" t="s">
        <v>19</v>
      </c>
      <c r="N107" s="211" t="s">
        <v>46</v>
      </c>
      <c r="O107" s="83"/>
      <c r="P107" s="212">
        <f>O107*H107</f>
        <v>0</v>
      </c>
      <c r="Q107" s="212">
        <v>0</v>
      </c>
      <c r="R107" s="212">
        <f>Q107*H107</f>
        <v>0</v>
      </c>
      <c r="S107" s="212">
        <v>0</v>
      </c>
      <c r="T107" s="213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214" t="s">
        <v>141</v>
      </c>
      <c r="AT107" s="214" t="s">
        <v>137</v>
      </c>
      <c r="AU107" s="214" t="s">
        <v>83</v>
      </c>
      <c r="AY107" s="16" t="s">
        <v>135</v>
      </c>
      <c r="BE107" s="215">
        <f>IF(N107="základní",J107,0)</f>
        <v>0</v>
      </c>
      <c r="BF107" s="215">
        <f>IF(N107="snížená",J107,0)</f>
        <v>0</v>
      </c>
      <c r="BG107" s="215">
        <f>IF(N107="zákl. přenesená",J107,0)</f>
        <v>0</v>
      </c>
      <c r="BH107" s="215">
        <f>IF(N107="sníž. přenesená",J107,0)</f>
        <v>0</v>
      </c>
      <c r="BI107" s="215">
        <f>IF(N107="nulová",J107,0)</f>
        <v>0</v>
      </c>
      <c r="BJ107" s="16" t="s">
        <v>83</v>
      </c>
      <c r="BK107" s="215">
        <f>ROUND(I107*H107,2)</f>
        <v>0</v>
      </c>
      <c r="BL107" s="16" t="s">
        <v>141</v>
      </c>
      <c r="BM107" s="214" t="s">
        <v>894</v>
      </c>
    </row>
    <row r="108" s="2" customFormat="1">
      <c r="A108" s="37"/>
      <c r="B108" s="38"/>
      <c r="C108" s="39"/>
      <c r="D108" s="216" t="s">
        <v>143</v>
      </c>
      <c r="E108" s="39"/>
      <c r="F108" s="217" t="s">
        <v>893</v>
      </c>
      <c r="G108" s="39"/>
      <c r="H108" s="39"/>
      <c r="I108" s="218"/>
      <c r="J108" s="39"/>
      <c r="K108" s="39"/>
      <c r="L108" s="43"/>
      <c r="M108" s="219"/>
      <c r="N108" s="220"/>
      <c r="O108" s="83"/>
      <c r="P108" s="83"/>
      <c r="Q108" s="83"/>
      <c r="R108" s="83"/>
      <c r="S108" s="83"/>
      <c r="T108" s="84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16" t="s">
        <v>143</v>
      </c>
      <c r="AU108" s="16" t="s">
        <v>83</v>
      </c>
    </row>
    <row r="109" s="2" customFormat="1" ht="16.5" customHeight="1">
      <c r="A109" s="37"/>
      <c r="B109" s="38"/>
      <c r="C109" s="203" t="s">
        <v>155</v>
      </c>
      <c r="D109" s="203" t="s">
        <v>137</v>
      </c>
      <c r="E109" s="204" t="s">
        <v>895</v>
      </c>
      <c r="F109" s="205" t="s">
        <v>896</v>
      </c>
      <c r="G109" s="206" t="s">
        <v>840</v>
      </c>
      <c r="H109" s="207">
        <v>3</v>
      </c>
      <c r="I109" s="208"/>
      <c r="J109" s="209">
        <f>ROUND(I109*H109,2)</f>
        <v>0</v>
      </c>
      <c r="K109" s="205" t="s">
        <v>19</v>
      </c>
      <c r="L109" s="43"/>
      <c r="M109" s="210" t="s">
        <v>19</v>
      </c>
      <c r="N109" s="211" t="s">
        <v>46</v>
      </c>
      <c r="O109" s="83"/>
      <c r="P109" s="212">
        <f>O109*H109</f>
        <v>0</v>
      </c>
      <c r="Q109" s="212">
        <v>0</v>
      </c>
      <c r="R109" s="212">
        <f>Q109*H109</f>
        <v>0</v>
      </c>
      <c r="S109" s="212">
        <v>0</v>
      </c>
      <c r="T109" s="213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214" t="s">
        <v>141</v>
      </c>
      <c r="AT109" s="214" t="s">
        <v>137</v>
      </c>
      <c r="AU109" s="214" t="s">
        <v>83</v>
      </c>
      <c r="AY109" s="16" t="s">
        <v>135</v>
      </c>
      <c r="BE109" s="215">
        <f>IF(N109="základní",J109,0)</f>
        <v>0</v>
      </c>
      <c r="BF109" s="215">
        <f>IF(N109="snížená",J109,0)</f>
        <v>0</v>
      </c>
      <c r="BG109" s="215">
        <f>IF(N109="zákl. přenesená",J109,0)</f>
        <v>0</v>
      </c>
      <c r="BH109" s="215">
        <f>IF(N109="sníž. přenesená",J109,0)</f>
        <v>0</v>
      </c>
      <c r="BI109" s="215">
        <f>IF(N109="nulová",J109,0)</f>
        <v>0</v>
      </c>
      <c r="BJ109" s="16" t="s">
        <v>83</v>
      </c>
      <c r="BK109" s="215">
        <f>ROUND(I109*H109,2)</f>
        <v>0</v>
      </c>
      <c r="BL109" s="16" t="s">
        <v>141</v>
      </c>
      <c r="BM109" s="214" t="s">
        <v>897</v>
      </c>
    </row>
    <row r="110" s="2" customFormat="1">
      <c r="A110" s="37"/>
      <c r="B110" s="38"/>
      <c r="C110" s="39"/>
      <c r="D110" s="216" t="s">
        <v>143</v>
      </c>
      <c r="E110" s="39"/>
      <c r="F110" s="217" t="s">
        <v>896</v>
      </c>
      <c r="G110" s="39"/>
      <c r="H110" s="39"/>
      <c r="I110" s="218"/>
      <c r="J110" s="39"/>
      <c r="K110" s="39"/>
      <c r="L110" s="43"/>
      <c r="M110" s="219"/>
      <c r="N110" s="220"/>
      <c r="O110" s="83"/>
      <c r="P110" s="83"/>
      <c r="Q110" s="83"/>
      <c r="R110" s="83"/>
      <c r="S110" s="83"/>
      <c r="T110" s="84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16" t="s">
        <v>143</v>
      </c>
      <c r="AU110" s="16" t="s">
        <v>83</v>
      </c>
    </row>
    <row r="111" s="2" customFormat="1" ht="16.5" customHeight="1">
      <c r="A111" s="37"/>
      <c r="B111" s="38"/>
      <c r="C111" s="203" t="s">
        <v>159</v>
      </c>
      <c r="D111" s="203" t="s">
        <v>137</v>
      </c>
      <c r="E111" s="204" t="s">
        <v>898</v>
      </c>
      <c r="F111" s="205" t="s">
        <v>899</v>
      </c>
      <c r="G111" s="206" t="s">
        <v>840</v>
      </c>
      <c r="H111" s="207">
        <v>3</v>
      </c>
      <c r="I111" s="208"/>
      <c r="J111" s="209">
        <f>ROUND(I111*H111,2)</f>
        <v>0</v>
      </c>
      <c r="K111" s="205" t="s">
        <v>19</v>
      </c>
      <c r="L111" s="43"/>
      <c r="M111" s="210" t="s">
        <v>19</v>
      </c>
      <c r="N111" s="211" t="s">
        <v>46</v>
      </c>
      <c r="O111" s="83"/>
      <c r="P111" s="212">
        <f>O111*H111</f>
        <v>0</v>
      </c>
      <c r="Q111" s="212">
        <v>0</v>
      </c>
      <c r="R111" s="212">
        <f>Q111*H111</f>
        <v>0</v>
      </c>
      <c r="S111" s="212">
        <v>0</v>
      </c>
      <c r="T111" s="213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214" t="s">
        <v>141</v>
      </c>
      <c r="AT111" s="214" t="s">
        <v>137</v>
      </c>
      <c r="AU111" s="214" t="s">
        <v>83</v>
      </c>
      <c r="AY111" s="16" t="s">
        <v>135</v>
      </c>
      <c r="BE111" s="215">
        <f>IF(N111="základní",J111,0)</f>
        <v>0</v>
      </c>
      <c r="BF111" s="215">
        <f>IF(N111="snížená",J111,0)</f>
        <v>0</v>
      </c>
      <c r="BG111" s="215">
        <f>IF(N111="zákl. přenesená",J111,0)</f>
        <v>0</v>
      </c>
      <c r="BH111" s="215">
        <f>IF(N111="sníž. přenesená",J111,0)</f>
        <v>0</v>
      </c>
      <c r="BI111" s="215">
        <f>IF(N111="nulová",J111,0)</f>
        <v>0</v>
      </c>
      <c r="BJ111" s="16" t="s">
        <v>83</v>
      </c>
      <c r="BK111" s="215">
        <f>ROUND(I111*H111,2)</f>
        <v>0</v>
      </c>
      <c r="BL111" s="16" t="s">
        <v>141</v>
      </c>
      <c r="BM111" s="214" t="s">
        <v>900</v>
      </c>
    </row>
    <row r="112" s="2" customFormat="1">
      <c r="A112" s="37"/>
      <c r="B112" s="38"/>
      <c r="C112" s="39"/>
      <c r="D112" s="216" t="s">
        <v>143</v>
      </c>
      <c r="E112" s="39"/>
      <c r="F112" s="217" t="s">
        <v>899</v>
      </c>
      <c r="G112" s="39"/>
      <c r="H112" s="39"/>
      <c r="I112" s="218"/>
      <c r="J112" s="39"/>
      <c r="K112" s="39"/>
      <c r="L112" s="43"/>
      <c r="M112" s="219"/>
      <c r="N112" s="220"/>
      <c r="O112" s="83"/>
      <c r="P112" s="83"/>
      <c r="Q112" s="83"/>
      <c r="R112" s="83"/>
      <c r="S112" s="83"/>
      <c r="T112" s="84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16" t="s">
        <v>143</v>
      </c>
      <c r="AU112" s="16" t="s">
        <v>83</v>
      </c>
    </row>
    <row r="113" s="2" customFormat="1" ht="16.5" customHeight="1">
      <c r="A113" s="37"/>
      <c r="B113" s="38"/>
      <c r="C113" s="203" t="s">
        <v>164</v>
      </c>
      <c r="D113" s="203" t="s">
        <v>137</v>
      </c>
      <c r="E113" s="204" t="s">
        <v>901</v>
      </c>
      <c r="F113" s="205" t="s">
        <v>902</v>
      </c>
      <c r="G113" s="206" t="s">
        <v>162</v>
      </c>
      <c r="H113" s="207">
        <v>124</v>
      </c>
      <c r="I113" s="208"/>
      <c r="J113" s="209">
        <f>ROUND(I113*H113,2)</f>
        <v>0</v>
      </c>
      <c r="K113" s="205" t="s">
        <v>19</v>
      </c>
      <c r="L113" s="43"/>
      <c r="M113" s="210" t="s">
        <v>19</v>
      </c>
      <c r="N113" s="211" t="s">
        <v>46</v>
      </c>
      <c r="O113" s="83"/>
      <c r="P113" s="212">
        <f>O113*H113</f>
        <v>0</v>
      </c>
      <c r="Q113" s="212">
        <v>0</v>
      </c>
      <c r="R113" s="212">
        <f>Q113*H113</f>
        <v>0</v>
      </c>
      <c r="S113" s="212">
        <v>0</v>
      </c>
      <c r="T113" s="213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214" t="s">
        <v>141</v>
      </c>
      <c r="AT113" s="214" t="s">
        <v>137</v>
      </c>
      <c r="AU113" s="214" t="s">
        <v>83</v>
      </c>
      <c r="AY113" s="16" t="s">
        <v>135</v>
      </c>
      <c r="BE113" s="215">
        <f>IF(N113="základní",J113,0)</f>
        <v>0</v>
      </c>
      <c r="BF113" s="215">
        <f>IF(N113="snížená",J113,0)</f>
        <v>0</v>
      </c>
      <c r="BG113" s="215">
        <f>IF(N113="zákl. přenesená",J113,0)</f>
        <v>0</v>
      </c>
      <c r="BH113" s="215">
        <f>IF(N113="sníž. přenesená",J113,0)</f>
        <v>0</v>
      </c>
      <c r="BI113" s="215">
        <f>IF(N113="nulová",J113,0)</f>
        <v>0</v>
      </c>
      <c r="BJ113" s="16" t="s">
        <v>83</v>
      </c>
      <c r="BK113" s="215">
        <f>ROUND(I113*H113,2)</f>
        <v>0</v>
      </c>
      <c r="BL113" s="16" t="s">
        <v>141</v>
      </c>
      <c r="BM113" s="214" t="s">
        <v>903</v>
      </c>
    </row>
    <row r="114" s="2" customFormat="1">
      <c r="A114" s="37"/>
      <c r="B114" s="38"/>
      <c r="C114" s="39"/>
      <c r="D114" s="216" t="s">
        <v>143</v>
      </c>
      <c r="E114" s="39"/>
      <c r="F114" s="217" t="s">
        <v>902</v>
      </c>
      <c r="G114" s="39"/>
      <c r="H114" s="39"/>
      <c r="I114" s="218"/>
      <c r="J114" s="39"/>
      <c r="K114" s="39"/>
      <c r="L114" s="43"/>
      <c r="M114" s="219"/>
      <c r="N114" s="220"/>
      <c r="O114" s="83"/>
      <c r="P114" s="83"/>
      <c r="Q114" s="83"/>
      <c r="R114" s="83"/>
      <c r="S114" s="83"/>
      <c r="T114" s="84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6" t="s">
        <v>143</v>
      </c>
      <c r="AU114" s="16" t="s">
        <v>83</v>
      </c>
    </row>
    <row r="115" s="2" customFormat="1" ht="16.5" customHeight="1">
      <c r="A115" s="37"/>
      <c r="B115" s="38"/>
      <c r="C115" s="203" t="s">
        <v>168</v>
      </c>
      <c r="D115" s="203" t="s">
        <v>137</v>
      </c>
      <c r="E115" s="204" t="s">
        <v>904</v>
      </c>
      <c r="F115" s="205" t="s">
        <v>905</v>
      </c>
      <c r="G115" s="206" t="s">
        <v>162</v>
      </c>
      <c r="H115" s="207">
        <v>8</v>
      </c>
      <c r="I115" s="208"/>
      <c r="J115" s="209">
        <f>ROUND(I115*H115,2)</f>
        <v>0</v>
      </c>
      <c r="K115" s="205" t="s">
        <v>19</v>
      </c>
      <c r="L115" s="43"/>
      <c r="M115" s="210" t="s">
        <v>19</v>
      </c>
      <c r="N115" s="211" t="s">
        <v>46</v>
      </c>
      <c r="O115" s="83"/>
      <c r="P115" s="212">
        <f>O115*H115</f>
        <v>0</v>
      </c>
      <c r="Q115" s="212">
        <v>0</v>
      </c>
      <c r="R115" s="212">
        <f>Q115*H115</f>
        <v>0</v>
      </c>
      <c r="S115" s="212">
        <v>0</v>
      </c>
      <c r="T115" s="213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214" t="s">
        <v>141</v>
      </c>
      <c r="AT115" s="214" t="s">
        <v>137</v>
      </c>
      <c r="AU115" s="214" t="s">
        <v>83</v>
      </c>
      <c r="AY115" s="16" t="s">
        <v>135</v>
      </c>
      <c r="BE115" s="215">
        <f>IF(N115="základní",J115,0)</f>
        <v>0</v>
      </c>
      <c r="BF115" s="215">
        <f>IF(N115="snížená",J115,0)</f>
        <v>0</v>
      </c>
      <c r="BG115" s="215">
        <f>IF(N115="zákl. přenesená",J115,0)</f>
        <v>0</v>
      </c>
      <c r="BH115" s="215">
        <f>IF(N115="sníž. přenesená",J115,0)</f>
        <v>0</v>
      </c>
      <c r="BI115" s="215">
        <f>IF(N115="nulová",J115,0)</f>
        <v>0</v>
      </c>
      <c r="BJ115" s="16" t="s">
        <v>83</v>
      </c>
      <c r="BK115" s="215">
        <f>ROUND(I115*H115,2)</f>
        <v>0</v>
      </c>
      <c r="BL115" s="16" t="s">
        <v>141</v>
      </c>
      <c r="BM115" s="214" t="s">
        <v>906</v>
      </c>
    </row>
    <row r="116" s="2" customFormat="1">
      <c r="A116" s="37"/>
      <c r="B116" s="38"/>
      <c r="C116" s="39"/>
      <c r="D116" s="216" t="s">
        <v>143</v>
      </c>
      <c r="E116" s="39"/>
      <c r="F116" s="217" t="s">
        <v>905</v>
      </c>
      <c r="G116" s="39"/>
      <c r="H116" s="39"/>
      <c r="I116" s="218"/>
      <c r="J116" s="39"/>
      <c r="K116" s="39"/>
      <c r="L116" s="43"/>
      <c r="M116" s="219"/>
      <c r="N116" s="220"/>
      <c r="O116" s="83"/>
      <c r="P116" s="83"/>
      <c r="Q116" s="83"/>
      <c r="R116" s="83"/>
      <c r="S116" s="83"/>
      <c r="T116" s="84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6" t="s">
        <v>143</v>
      </c>
      <c r="AU116" s="16" t="s">
        <v>83</v>
      </c>
    </row>
    <row r="117" s="2" customFormat="1" ht="16.5" customHeight="1">
      <c r="A117" s="37"/>
      <c r="B117" s="38"/>
      <c r="C117" s="203" t="s">
        <v>172</v>
      </c>
      <c r="D117" s="203" t="s">
        <v>137</v>
      </c>
      <c r="E117" s="204" t="s">
        <v>907</v>
      </c>
      <c r="F117" s="205" t="s">
        <v>908</v>
      </c>
      <c r="G117" s="206" t="s">
        <v>162</v>
      </c>
      <c r="H117" s="207">
        <v>30</v>
      </c>
      <c r="I117" s="208"/>
      <c r="J117" s="209">
        <f>ROUND(I117*H117,2)</f>
        <v>0</v>
      </c>
      <c r="K117" s="205" t="s">
        <v>19</v>
      </c>
      <c r="L117" s="43"/>
      <c r="M117" s="210" t="s">
        <v>19</v>
      </c>
      <c r="N117" s="211" t="s">
        <v>46</v>
      </c>
      <c r="O117" s="83"/>
      <c r="P117" s="212">
        <f>O117*H117</f>
        <v>0</v>
      </c>
      <c r="Q117" s="212">
        <v>0</v>
      </c>
      <c r="R117" s="212">
        <f>Q117*H117</f>
        <v>0</v>
      </c>
      <c r="S117" s="212">
        <v>0</v>
      </c>
      <c r="T117" s="213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214" t="s">
        <v>141</v>
      </c>
      <c r="AT117" s="214" t="s">
        <v>137</v>
      </c>
      <c r="AU117" s="214" t="s">
        <v>83</v>
      </c>
      <c r="AY117" s="16" t="s">
        <v>135</v>
      </c>
      <c r="BE117" s="215">
        <f>IF(N117="základní",J117,0)</f>
        <v>0</v>
      </c>
      <c r="BF117" s="215">
        <f>IF(N117="snížená",J117,0)</f>
        <v>0</v>
      </c>
      <c r="BG117" s="215">
        <f>IF(N117="zákl. přenesená",J117,0)</f>
        <v>0</v>
      </c>
      <c r="BH117" s="215">
        <f>IF(N117="sníž. přenesená",J117,0)</f>
        <v>0</v>
      </c>
      <c r="BI117" s="215">
        <f>IF(N117="nulová",J117,0)</f>
        <v>0</v>
      </c>
      <c r="BJ117" s="16" t="s">
        <v>83</v>
      </c>
      <c r="BK117" s="215">
        <f>ROUND(I117*H117,2)</f>
        <v>0</v>
      </c>
      <c r="BL117" s="16" t="s">
        <v>141</v>
      </c>
      <c r="BM117" s="214" t="s">
        <v>909</v>
      </c>
    </row>
    <row r="118" s="2" customFormat="1">
      <c r="A118" s="37"/>
      <c r="B118" s="38"/>
      <c r="C118" s="39"/>
      <c r="D118" s="216" t="s">
        <v>143</v>
      </c>
      <c r="E118" s="39"/>
      <c r="F118" s="217" t="s">
        <v>908</v>
      </c>
      <c r="G118" s="39"/>
      <c r="H118" s="39"/>
      <c r="I118" s="218"/>
      <c r="J118" s="39"/>
      <c r="K118" s="39"/>
      <c r="L118" s="43"/>
      <c r="M118" s="219"/>
      <c r="N118" s="220"/>
      <c r="O118" s="83"/>
      <c r="P118" s="83"/>
      <c r="Q118" s="83"/>
      <c r="R118" s="83"/>
      <c r="S118" s="83"/>
      <c r="T118" s="84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143</v>
      </c>
      <c r="AU118" s="16" t="s">
        <v>83</v>
      </c>
    </row>
    <row r="119" s="12" customFormat="1" ht="25.92" customHeight="1">
      <c r="A119" s="12"/>
      <c r="B119" s="187"/>
      <c r="C119" s="188"/>
      <c r="D119" s="189" t="s">
        <v>74</v>
      </c>
      <c r="E119" s="190" t="s">
        <v>910</v>
      </c>
      <c r="F119" s="190" t="s">
        <v>911</v>
      </c>
      <c r="G119" s="188"/>
      <c r="H119" s="188"/>
      <c r="I119" s="191"/>
      <c r="J119" s="192">
        <f>BK119</f>
        <v>0</v>
      </c>
      <c r="K119" s="188"/>
      <c r="L119" s="193"/>
      <c r="M119" s="194"/>
      <c r="N119" s="195"/>
      <c r="O119" s="195"/>
      <c r="P119" s="196">
        <f>SUM(P120:P147)</f>
        <v>0</v>
      </c>
      <c r="Q119" s="195"/>
      <c r="R119" s="196">
        <f>SUM(R120:R147)</f>
        <v>0</v>
      </c>
      <c r="S119" s="195"/>
      <c r="T119" s="197">
        <f>SUM(T120:T147)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98" t="s">
        <v>83</v>
      </c>
      <c r="AT119" s="199" t="s">
        <v>74</v>
      </c>
      <c r="AU119" s="199" t="s">
        <v>75</v>
      </c>
      <c r="AY119" s="198" t="s">
        <v>135</v>
      </c>
      <c r="BK119" s="200">
        <f>SUM(BK120:BK147)</f>
        <v>0</v>
      </c>
    </row>
    <row r="120" s="2" customFormat="1" ht="16.5" customHeight="1">
      <c r="A120" s="37"/>
      <c r="B120" s="38"/>
      <c r="C120" s="203" t="s">
        <v>211</v>
      </c>
      <c r="D120" s="203" t="s">
        <v>137</v>
      </c>
      <c r="E120" s="204" t="s">
        <v>912</v>
      </c>
      <c r="F120" s="205" t="s">
        <v>859</v>
      </c>
      <c r="G120" s="206" t="s">
        <v>162</v>
      </c>
      <c r="H120" s="207">
        <v>114</v>
      </c>
      <c r="I120" s="208"/>
      <c r="J120" s="209">
        <f>ROUND(I120*H120,2)</f>
        <v>0</v>
      </c>
      <c r="K120" s="205" t="s">
        <v>19</v>
      </c>
      <c r="L120" s="43"/>
      <c r="M120" s="210" t="s">
        <v>19</v>
      </c>
      <c r="N120" s="211" t="s">
        <v>46</v>
      </c>
      <c r="O120" s="83"/>
      <c r="P120" s="212">
        <f>O120*H120</f>
        <v>0</v>
      </c>
      <c r="Q120" s="212">
        <v>0</v>
      </c>
      <c r="R120" s="212">
        <f>Q120*H120</f>
        <v>0</v>
      </c>
      <c r="S120" s="212">
        <v>0</v>
      </c>
      <c r="T120" s="213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14" t="s">
        <v>141</v>
      </c>
      <c r="AT120" s="214" t="s">
        <v>137</v>
      </c>
      <c r="AU120" s="214" t="s">
        <v>83</v>
      </c>
      <c r="AY120" s="16" t="s">
        <v>135</v>
      </c>
      <c r="BE120" s="215">
        <f>IF(N120="základní",J120,0)</f>
        <v>0</v>
      </c>
      <c r="BF120" s="215">
        <f>IF(N120="snížená",J120,0)</f>
        <v>0</v>
      </c>
      <c r="BG120" s="215">
        <f>IF(N120="zákl. přenesená",J120,0)</f>
        <v>0</v>
      </c>
      <c r="BH120" s="215">
        <f>IF(N120="sníž. přenesená",J120,0)</f>
        <v>0</v>
      </c>
      <c r="BI120" s="215">
        <f>IF(N120="nulová",J120,0)</f>
        <v>0</v>
      </c>
      <c r="BJ120" s="16" t="s">
        <v>83</v>
      </c>
      <c r="BK120" s="215">
        <f>ROUND(I120*H120,2)</f>
        <v>0</v>
      </c>
      <c r="BL120" s="16" t="s">
        <v>141</v>
      </c>
      <c r="BM120" s="214" t="s">
        <v>913</v>
      </c>
    </row>
    <row r="121" s="2" customFormat="1">
      <c r="A121" s="37"/>
      <c r="B121" s="38"/>
      <c r="C121" s="39"/>
      <c r="D121" s="216" t="s">
        <v>143</v>
      </c>
      <c r="E121" s="39"/>
      <c r="F121" s="217" t="s">
        <v>859</v>
      </c>
      <c r="G121" s="39"/>
      <c r="H121" s="39"/>
      <c r="I121" s="218"/>
      <c r="J121" s="39"/>
      <c r="K121" s="39"/>
      <c r="L121" s="43"/>
      <c r="M121" s="219"/>
      <c r="N121" s="220"/>
      <c r="O121" s="83"/>
      <c r="P121" s="83"/>
      <c r="Q121" s="83"/>
      <c r="R121" s="83"/>
      <c r="S121" s="83"/>
      <c r="T121" s="84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143</v>
      </c>
      <c r="AU121" s="16" t="s">
        <v>83</v>
      </c>
    </row>
    <row r="122" s="2" customFormat="1" ht="16.5" customHeight="1">
      <c r="A122" s="37"/>
      <c r="B122" s="38"/>
      <c r="C122" s="203" t="s">
        <v>215</v>
      </c>
      <c r="D122" s="203" t="s">
        <v>137</v>
      </c>
      <c r="E122" s="204" t="s">
        <v>914</v>
      </c>
      <c r="F122" s="205" t="s">
        <v>915</v>
      </c>
      <c r="G122" s="206" t="s">
        <v>840</v>
      </c>
      <c r="H122" s="207">
        <v>3</v>
      </c>
      <c r="I122" s="208"/>
      <c r="J122" s="209">
        <f>ROUND(I122*H122,2)</f>
        <v>0</v>
      </c>
      <c r="K122" s="205" t="s">
        <v>19</v>
      </c>
      <c r="L122" s="43"/>
      <c r="M122" s="210" t="s">
        <v>19</v>
      </c>
      <c r="N122" s="211" t="s">
        <v>46</v>
      </c>
      <c r="O122" s="83"/>
      <c r="P122" s="212">
        <f>O122*H122</f>
        <v>0</v>
      </c>
      <c r="Q122" s="212">
        <v>0</v>
      </c>
      <c r="R122" s="212">
        <f>Q122*H122</f>
        <v>0</v>
      </c>
      <c r="S122" s="212">
        <v>0</v>
      </c>
      <c r="T122" s="213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14" t="s">
        <v>141</v>
      </c>
      <c r="AT122" s="214" t="s">
        <v>137</v>
      </c>
      <c r="AU122" s="214" t="s">
        <v>83</v>
      </c>
      <c r="AY122" s="16" t="s">
        <v>135</v>
      </c>
      <c r="BE122" s="215">
        <f>IF(N122="základní",J122,0)</f>
        <v>0</v>
      </c>
      <c r="BF122" s="215">
        <f>IF(N122="snížená",J122,0)</f>
        <v>0</v>
      </c>
      <c r="BG122" s="215">
        <f>IF(N122="zákl. přenesená",J122,0)</f>
        <v>0</v>
      </c>
      <c r="BH122" s="215">
        <f>IF(N122="sníž. přenesená",J122,0)</f>
        <v>0</v>
      </c>
      <c r="BI122" s="215">
        <f>IF(N122="nulová",J122,0)</f>
        <v>0</v>
      </c>
      <c r="BJ122" s="16" t="s">
        <v>83</v>
      </c>
      <c r="BK122" s="215">
        <f>ROUND(I122*H122,2)</f>
        <v>0</v>
      </c>
      <c r="BL122" s="16" t="s">
        <v>141</v>
      </c>
      <c r="BM122" s="214" t="s">
        <v>916</v>
      </c>
    </row>
    <row r="123" s="2" customFormat="1">
      <c r="A123" s="37"/>
      <c r="B123" s="38"/>
      <c r="C123" s="39"/>
      <c r="D123" s="216" t="s">
        <v>143</v>
      </c>
      <c r="E123" s="39"/>
      <c r="F123" s="217" t="s">
        <v>915</v>
      </c>
      <c r="G123" s="39"/>
      <c r="H123" s="39"/>
      <c r="I123" s="218"/>
      <c r="J123" s="39"/>
      <c r="K123" s="39"/>
      <c r="L123" s="43"/>
      <c r="M123" s="219"/>
      <c r="N123" s="220"/>
      <c r="O123" s="83"/>
      <c r="P123" s="83"/>
      <c r="Q123" s="83"/>
      <c r="R123" s="83"/>
      <c r="S123" s="83"/>
      <c r="T123" s="84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143</v>
      </c>
      <c r="AU123" s="16" t="s">
        <v>83</v>
      </c>
    </row>
    <row r="124" s="2" customFormat="1" ht="16.5" customHeight="1">
      <c r="A124" s="37"/>
      <c r="B124" s="38"/>
      <c r="C124" s="203" t="s">
        <v>219</v>
      </c>
      <c r="D124" s="203" t="s">
        <v>137</v>
      </c>
      <c r="E124" s="204" t="s">
        <v>917</v>
      </c>
      <c r="F124" s="205" t="s">
        <v>918</v>
      </c>
      <c r="G124" s="206" t="s">
        <v>840</v>
      </c>
      <c r="H124" s="207">
        <v>3</v>
      </c>
      <c r="I124" s="208"/>
      <c r="J124" s="209">
        <f>ROUND(I124*H124,2)</f>
        <v>0</v>
      </c>
      <c r="K124" s="205" t="s">
        <v>19</v>
      </c>
      <c r="L124" s="43"/>
      <c r="M124" s="210" t="s">
        <v>19</v>
      </c>
      <c r="N124" s="211" t="s">
        <v>46</v>
      </c>
      <c r="O124" s="83"/>
      <c r="P124" s="212">
        <f>O124*H124</f>
        <v>0</v>
      </c>
      <c r="Q124" s="212">
        <v>0</v>
      </c>
      <c r="R124" s="212">
        <f>Q124*H124</f>
        <v>0</v>
      </c>
      <c r="S124" s="212">
        <v>0</v>
      </c>
      <c r="T124" s="21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14" t="s">
        <v>141</v>
      </c>
      <c r="AT124" s="214" t="s">
        <v>137</v>
      </c>
      <c r="AU124" s="214" t="s">
        <v>83</v>
      </c>
      <c r="AY124" s="16" t="s">
        <v>135</v>
      </c>
      <c r="BE124" s="215">
        <f>IF(N124="základní",J124,0)</f>
        <v>0</v>
      </c>
      <c r="BF124" s="215">
        <f>IF(N124="snížená",J124,0)</f>
        <v>0</v>
      </c>
      <c r="BG124" s="215">
        <f>IF(N124="zákl. přenesená",J124,0)</f>
        <v>0</v>
      </c>
      <c r="BH124" s="215">
        <f>IF(N124="sníž. přenesená",J124,0)</f>
        <v>0</v>
      </c>
      <c r="BI124" s="215">
        <f>IF(N124="nulová",J124,0)</f>
        <v>0</v>
      </c>
      <c r="BJ124" s="16" t="s">
        <v>83</v>
      </c>
      <c r="BK124" s="215">
        <f>ROUND(I124*H124,2)</f>
        <v>0</v>
      </c>
      <c r="BL124" s="16" t="s">
        <v>141</v>
      </c>
      <c r="BM124" s="214" t="s">
        <v>919</v>
      </c>
    </row>
    <row r="125" s="2" customFormat="1">
      <c r="A125" s="37"/>
      <c r="B125" s="38"/>
      <c r="C125" s="39"/>
      <c r="D125" s="216" t="s">
        <v>143</v>
      </c>
      <c r="E125" s="39"/>
      <c r="F125" s="217" t="s">
        <v>918</v>
      </c>
      <c r="G125" s="39"/>
      <c r="H125" s="39"/>
      <c r="I125" s="218"/>
      <c r="J125" s="39"/>
      <c r="K125" s="39"/>
      <c r="L125" s="43"/>
      <c r="M125" s="219"/>
      <c r="N125" s="220"/>
      <c r="O125" s="83"/>
      <c r="P125" s="83"/>
      <c r="Q125" s="83"/>
      <c r="R125" s="83"/>
      <c r="S125" s="83"/>
      <c r="T125" s="84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143</v>
      </c>
      <c r="AU125" s="16" t="s">
        <v>83</v>
      </c>
    </row>
    <row r="126" s="2" customFormat="1" ht="16.5" customHeight="1">
      <c r="A126" s="37"/>
      <c r="B126" s="38"/>
      <c r="C126" s="203" t="s">
        <v>7</v>
      </c>
      <c r="D126" s="203" t="s">
        <v>137</v>
      </c>
      <c r="E126" s="204" t="s">
        <v>920</v>
      </c>
      <c r="F126" s="205" t="s">
        <v>896</v>
      </c>
      <c r="G126" s="206" t="s">
        <v>840</v>
      </c>
      <c r="H126" s="207">
        <v>3</v>
      </c>
      <c r="I126" s="208"/>
      <c r="J126" s="209">
        <f>ROUND(I126*H126,2)</f>
        <v>0</v>
      </c>
      <c r="K126" s="205" t="s">
        <v>19</v>
      </c>
      <c r="L126" s="43"/>
      <c r="M126" s="210" t="s">
        <v>19</v>
      </c>
      <c r="N126" s="211" t="s">
        <v>46</v>
      </c>
      <c r="O126" s="83"/>
      <c r="P126" s="212">
        <f>O126*H126</f>
        <v>0</v>
      </c>
      <c r="Q126" s="212">
        <v>0</v>
      </c>
      <c r="R126" s="212">
        <f>Q126*H126</f>
        <v>0</v>
      </c>
      <c r="S126" s="212">
        <v>0</v>
      </c>
      <c r="T126" s="21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14" t="s">
        <v>141</v>
      </c>
      <c r="AT126" s="214" t="s">
        <v>137</v>
      </c>
      <c r="AU126" s="214" t="s">
        <v>83</v>
      </c>
      <c r="AY126" s="16" t="s">
        <v>135</v>
      </c>
      <c r="BE126" s="215">
        <f>IF(N126="základní",J126,0)</f>
        <v>0</v>
      </c>
      <c r="BF126" s="215">
        <f>IF(N126="snížená",J126,0)</f>
        <v>0</v>
      </c>
      <c r="BG126" s="215">
        <f>IF(N126="zákl. přenesená",J126,0)</f>
        <v>0</v>
      </c>
      <c r="BH126" s="215">
        <f>IF(N126="sníž. přenesená",J126,0)</f>
        <v>0</v>
      </c>
      <c r="BI126" s="215">
        <f>IF(N126="nulová",J126,0)</f>
        <v>0</v>
      </c>
      <c r="BJ126" s="16" t="s">
        <v>83</v>
      </c>
      <c r="BK126" s="215">
        <f>ROUND(I126*H126,2)</f>
        <v>0</v>
      </c>
      <c r="BL126" s="16" t="s">
        <v>141</v>
      </c>
      <c r="BM126" s="214" t="s">
        <v>921</v>
      </c>
    </row>
    <row r="127" s="2" customFormat="1">
      <c r="A127" s="37"/>
      <c r="B127" s="38"/>
      <c r="C127" s="39"/>
      <c r="D127" s="216" t="s">
        <v>143</v>
      </c>
      <c r="E127" s="39"/>
      <c r="F127" s="217" t="s">
        <v>896</v>
      </c>
      <c r="G127" s="39"/>
      <c r="H127" s="39"/>
      <c r="I127" s="218"/>
      <c r="J127" s="39"/>
      <c r="K127" s="39"/>
      <c r="L127" s="43"/>
      <c r="M127" s="219"/>
      <c r="N127" s="220"/>
      <c r="O127" s="83"/>
      <c r="P127" s="83"/>
      <c r="Q127" s="83"/>
      <c r="R127" s="83"/>
      <c r="S127" s="83"/>
      <c r="T127" s="84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143</v>
      </c>
      <c r="AU127" s="16" t="s">
        <v>83</v>
      </c>
    </row>
    <row r="128" s="2" customFormat="1" ht="16.5" customHeight="1">
      <c r="A128" s="37"/>
      <c r="B128" s="38"/>
      <c r="C128" s="203" t="s">
        <v>227</v>
      </c>
      <c r="D128" s="203" t="s">
        <v>137</v>
      </c>
      <c r="E128" s="204" t="s">
        <v>922</v>
      </c>
      <c r="F128" s="205" t="s">
        <v>899</v>
      </c>
      <c r="G128" s="206" t="s">
        <v>840</v>
      </c>
      <c r="H128" s="207">
        <v>3</v>
      </c>
      <c r="I128" s="208"/>
      <c r="J128" s="209">
        <f>ROUND(I128*H128,2)</f>
        <v>0</v>
      </c>
      <c r="K128" s="205" t="s">
        <v>19</v>
      </c>
      <c r="L128" s="43"/>
      <c r="M128" s="210" t="s">
        <v>19</v>
      </c>
      <c r="N128" s="211" t="s">
        <v>46</v>
      </c>
      <c r="O128" s="83"/>
      <c r="P128" s="212">
        <f>O128*H128</f>
        <v>0</v>
      </c>
      <c r="Q128" s="212">
        <v>0</v>
      </c>
      <c r="R128" s="212">
        <f>Q128*H128</f>
        <v>0</v>
      </c>
      <c r="S128" s="212">
        <v>0</v>
      </c>
      <c r="T128" s="21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14" t="s">
        <v>141</v>
      </c>
      <c r="AT128" s="214" t="s">
        <v>137</v>
      </c>
      <c r="AU128" s="214" t="s">
        <v>83</v>
      </c>
      <c r="AY128" s="16" t="s">
        <v>135</v>
      </c>
      <c r="BE128" s="215">
        <f>IF(N128="základní",J128,0)</f>
        <v>0</v>
      </c>
      <c r="BF128" s="215">
        <f>IF(N128="snížená",J128,0)</f>
        <v>0</v>
      </c>
      <c r="BG128" s="215">
        <f>IF(N128="zákl. přenesená",J128,0)</f>
        <v>0</v>
      </c>
      <c r="BH128" s="215">
        <f>IF(N128="sníž. přenesená",J128,0)</f>
        <v>0</v>
      </c>
      <c r="BI128" s="215">
        <f>IF(N128="nulová",J128,0)</f>
        <v>0</v>
      </c>
      <c r="BJ128" s="16" t="s">
        <v>83</v>
      </c>
      <c r="BK128" s="215">
        <f>ROUND(I128*H128,2)</f>
        <v>0</v>
      </c>
      <c r="BL128" s="16" t="s">
        <v>141</v>
      </c>
      <c r="BM128" s="214" t="s">
        <v>923</v>
      </c>
    </row>
    <row r="129" s="2" customFormat="1">
      <c r="A129" s="37"/>
      <c r="B129" s="38"/>
      <c r="C129" s="39"/>
      <c r="D129" s="216" t="s">
        <v>143</v>
      </c>
      <c r="E129" s="39"/>
      <c r="F129" s="217" t="s">
        <v>899</v>
      </c>
      <c r="G129" s="39"/>
      <c r="H129" s="39"/>
      <c r="I129" s="218"/>
      <c r="J129" s="39"/>
      <c r="K129" s="39"/>
      <c r="L129" s="43"/>
      <c r="M129" s="219"/>
      <c r="N129" s="220"/>
      <c r="O129" s="83"/>
      <c r="P129" s="83"/>
      <c r="Q129" s="83"/>
      <c r="R129" s="83"/>
      <c r="S129" s="83"/>
      <c r="T129" s="84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143</v>
      </c>
      <c r="AU129" s="16" t="s">
        <v>83</v>
      </c>
    </row>
    <row r="130" s="2" customFormat="1" ht="16.5" customHeight="1">
      <c r="A130" s="37"/>
      <c r="B130" s="38"/>
      <c r="C130" s="203" t="s">
        <v>231</v>
      </c>
      <c r="D130" s="203" t="s">
        <v>137</v>
      </c>
      <c r="E130" s="204" t="s">
        <v>924</v>
      </c>
      <c r="F130" s="205" t="s">
        <v>925</v>
      </c>
      <c r="G130" s="206" t="s">
        <v>162</v>
      </c>
      <c r="H130" s="207">
        <v>124</v>
      </c>
      <c r="I130" s="208"/>
      <c r="J130" s="209">
        <f>ROUND(I130*H130,2)</f>
        <v>0</v>
      </c>
      <c r="K130" s="205" t="s">
        <v>19</v>
      </c>
      <c r="L130" s="43"/>
      <c r="M130" s="210" t="s">
        <v>19</v>
      </c>
      <c r="N130" s="211" t="s">
        <v>46</v>
      </c>
      <c r="O130" s="83"/>
      <c r="P130" s="212">
        <f>O130*H130</f>
        <v>0</v>
      </c>
      <c r="Q130" s="212">
        <v>0</v>
      </c>
      <c r="R130" s="212">
        <f>Q130*H130</f>
        <v>0</v>
      </c>
      <c r="S130" s="212">
        <v>0</v>
      </c>
      <c r="T130" s="21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14" t="s">
        <v>141</v>
      </c>
      <c r="AT130" s="214" t="s">
        <v>137</v>
      </c>
      <c r="AU130" s="214" t="s">
        <v>83</v>
      </c>
      <c r="AY130" s="16" t="s">
        <v>135</v>
      </c>
      <c r="BE130" s="215">
        <f>IF(N130="základní",J130,0)</f>
        <v>0</v>
      </c>
      <c r="BF130" s="215">
        <f>IF(N130="snížená",J130,0)</f>
        <v>0</v>
      </c>
      <c r="BG130" s="215">
        <f>IF(N130="zákl. přenesená",J130,0)</f>
        <v>0</v>
      </c>
      <c r="BH130" s="215">
        <f>IF(N130="sníž. přenesená",J130,0)</f>
        <v>0</v>
      </c>
      <c r="BI130" s="215">
        <f>IF(N130="nulová",J130,0)</f>
        <v>0</v>
      </c>
      <c r="BJ130" s="16" t="s">
        <v>83</v>
      </c>
      <c r="BK130" s="215">
        <f>ROUND(I130*H130,2)</f>
        <v>0</v>
      </c>
      <c r="BL130" s="16" t="s">
        <v>141</v>
      </c>
      <c r="BM130" s="214" t="s">
        <v>926</v>
      </c>
    </row>
    <row r="131" s="2" customFormat="1">
      <c r="A131" s="37"/>
      <c r="B131" s="38"/>
      <c r="C131" s="39"/>
      <c r="D131" s="216" t="s">
        <v>143</v>
      </c>
      <c r="E131" s="39"/>
      <c r="F131" s="217" t="s">
        <v>925</v>
      </c>
      <c r="G131" s="39"/>
      <c r="H131" s="39"/>
      <c r="I131" s="218"/>
      <c r="J131" s="39"/>
      <c r="K131" s="39"/>
      <c r="L131" s="43"/>
      <c r="M131" s="219"/>
      <c r="N131" s="220"/>
      <c r="O131" s="83"/>
      <c r="P131" s="83"/>
      <c r="Q131" s="83"/>
      <c r="R131" s="83"/>
      <c r="S131" s="83"/>
      <c r="T131" s="84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143</v>
      </c>
      <c r="AU131" s="16" t="s">
        <v>83</v>
      </c>
    </row>
    <row r="132" s="2" customFormat="1" ht="16.5" customHeight="1">
      <c r="A132" s="37"/>
      <c r="B132" s="38"/>
      <c r="C132" s="203" t="s">
        <v>235</v>
      </c>
      <c r="D132" s="203" t="s">
        <v>137</v>
      </c>
      <c r="E132" s="204" t="s">
        <v>927</v>
      </c>
      <c r="F132" s="205" t="s">
        <v>905</v>
      </c>
      <c r="G132" s="206" t="s">
        <v>162</v>
      </c>
      <c r="H132" s="207">
        <v>8</v>
      </c>
      <c r="I132" s="208"/>
      <c r="J132" s="209">
        <f>ROUND(I132*H132,2)</f>
        <v>0</v>
      </c>
      <c r="K132" s="205" t="s">
        <v>19</v>
      </c>
      <c r="L132" s="43"/>
      <c r="M132" s="210" t="s">
        <v>19</v>
      </c>
      <c r="N132" s="211" t="s">
        <v>46</v>
      </c>
      <c r="O132" s="83"/>
      <c r="P132" s="212">
        <f>O132*H132</f>
        <v>0</v>
      </c>
      <c r="Q132" s="212">
        <v>0</v>
      </c>
      <c r="R132" s="212">
        <f>Q132*H132</f>
        <v>0</v>
      </c>
      <c r="S132" s="212">
        <v>0</v>
      </c>
      <c r="T132" s="21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14" t="s">
        <v>141</v>
      </c>
      <c r="AT132" s="214" t="s">
        <v>137</v>
      </c>
      <c r="AU132" s="214" t="s">
        <v>83</v>
      </c>
      <c r="AY132" s="16" t="s">
        <v>135</v>
      </c>
      <c r="BE132" s="215">
        <f>IF(N132="základní",J132,0)</f>
        <v>0</v>
      </c>
      <c r="BF132" s="215">
        <f>IF(N132="snížená",J132,0)</f>
        <v>0</v>
      </c>
      <c r="BG132" s="215">
        <f>IF(N132="zákl. přenesená",J132,0)</f>
        <v>0</v>
      </c>
      <c r="BH132" s="215">
        <f>IF(N132="sníž. přenesená",J132,0)</f>
        <v>0</v>
      </c>
      <c r="BI132" s="215">
        <f>IF(N132="nulová",J132,0)</f>
        <v>0</v>
      </c>
      <c r="BJ132" s="16" t="s">
        <v>83</v>
      </c>
      <c r="BK132" s="215">
        <f>ROUND(I132*H132,2)</f>
        <v>0</v>
      </c>
      <c r="BL132" s="16" t="s">
        <v>141</v>
      </c>
      <c r="BM132" s="214" t="s">
        <v>928</v>
      </c>
    </row>
    <row r="133" s="2" customFormat="1">
      <c r="A133" s="37"/>
      <c r="B133" s="38"/>
      <c r="C133" s="39"/>
      <c r="D133" s="216" t="s">
        <v>143</v>
      </c>
      <c r="E133" s="39"/>
      <c r="F133" s="217" t="s">
        <v>905</v>
      </c>
      <c r="G133" s="39"/>
      <c r="H133" s="39"/>
      <c r="I133" s="218"/>
      <c r="J133" s="39"/>
      <c r="K133" s="39"/>
      <c r="L133" s="43"/>
      <c r="M133" s="219"/>
      <c r="N133" s="220"/>
      <c r="O133" s="83"/>
      <c r="P133" s="83"/>
      <c r="Q133" s="83"/>
      <c r="R133" s="83"/>
      <c r="S133" s="83"/>
      <c r="T133" s="84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143</v>
      </c>
      <c r="AU133" s="16" t="s">
        <v>83</v>
      </c>
    </row>
    <row r="134" s="2" customFormat="1" ht="16.5" customHeight="1">
      <c r="A134" s="37"/>
      <c r="B134" s="38"/>
      <c r="C134" s="203" t="s">
        <v>240</v>
      </c>
      <c r="D134" s="203" t="s">
        <v>137</v>
      </c>
      <c r="E134" s="204" t="s">
        <v>929</v>
      </c>
      <c r="F134" s="205" t="s">
        <v>930</v>
      </c>
      <c r="G134" s="206" t="s">
        <v>840</v>
      </c>
      <c r="H134" s="207">
        <v>14</v>
      </c>
      <c r="I134" s="208"/>
      <c r="J134" s="209">
        <f>ROUND(I134*H134,2)</f>
        <v>0</v>
      </c>
      <c r="K134" s="205" t="s">
        <v>19</v>
      </c>
      <c r="L134" s="43"/>
      <c r="M134" s="210" t="s">
        <v>19</v>
      </c>
      <c r="N134" s="211" t="s">
        <v>46</v>
      </c>
      <c r="O134" s="83"/>
      <c r="P134" s="212">
        <f>O134*H134</f>
        <v>0</v>
      </c>
      <c r="Q134" s="212">
        <v>0</v>
      </c>
      <c r="R134" s="212">
        <f>Q134*H134</f>
        <v>0</v>
      </c>
      <c r="S134" s="212">
        <v>0</v>
      </c>
      <c r="T134" s="21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14" t="s">
        <v>141</v>
      </c>
      <c r="AT134" s="214" t="s">
        <v>137</v>
      </c>
      <c r="AU134" s="214" t="s">
        <v>83</v>
      </c>
      <c r="AY134" s="16" t="s">
        <v>135</v>
      </c>
      <c r="BE134" s="215">
        <f>IF(N134="základní",J134,0)</f>
        <v>0</v>
      </c>
      <c r="BF134" s="215">
        <f>IF(N134="snížená",J134,0)</f>
        <v>0</v>
      </c>
      <c r="BG134" s="215">
        <f>IF(N134="zákl. přenesená",J134,0)</f>
        <v>0</v>
      </c>
      <c r="BH134" s="215">
        <f>IF(N134="sníž. přenesená",J134,0)</f>
        <v>0</v>
      </c>
      <c r="BI134" s="215">
        <f>IF(N134="nulová",J134,0)</f>
        <v>0</v>
      </c>
      <c r="BJ134" s="16" t="s">
        <v>83</v>
      </c>
      <c r="BK134" s="215">
        <f>ROUND(I134*H134,2)</f>
        <v>0</v>
      </c>
      <c r="BL134" s="16" t="s">
        <v>141</v>
      </c>
      <c r="BM134" s="214" t="s">
        <v>931</v>
      </c>
    </row>
    <row r="135" s="2" customFormat="1">
      <c r="A135" s="37"/>
      <c r="B135" s="38"/>
      <c r="C135" s="39"/>
      <c r="D135" s="216" t="s">
        <v>143</v>
      </c>
      <c r="E135" s="39"/>
      <c r="F135" s="217" t="s">
        <v>930</v>
      </c>
      <c r="G135" s="39"/>
      <c r="H135" s="39"/>
      <c r="I135" s="218"/>
      <c r="J135" s="39"/>
      <c r="K135" s="39"/>
      <c r="L135" s="43"/>
      <c r="M135" s="219"/>
      <c r="N135" s="220"/>
      <c r="O135" s="83"/>
      <c r="P135" s="83"/>
      <c r="Q135" s="83"/>
      <c r="R135" s="83"/>
      <c r="S135" s="83"/>
      <c r="T135" s="84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143</v>
      </c>
      <c r="AU135" s="16" t="s">
        <v>83</v>
      </c>
    </row>
    <row r="136" s="2" customFormat="1" ht="16.5" customHeight="1">
      <c r="A136" s="37"/>
      <c r="B136" s="38"/>
      <c r="C136" s="203" t="s">
        <v>244</v>
      </c>
      <c r="D136" s="203" t="s">
        <v>137</v>
      </c>
      <c r="E136" s="204" t="s">
        <v>932</v>
      </c>
      <c r="F136" s="205" t="s">
        <v>908</v>
      </c>
      <c r="G136" s="206" t="s">
        <v>162</v>
      </c>
      <c r="H136" s="207">
        <v>30</v>
      </c>
      <c r="I136" s="208"/>
      <c r="J136" s="209">
        <f>ROUND(I136*H136,2)</f>
        <v>0</v>
      </c>
      <c r="K136" s="205" t="s">
        <v>19</v>
      </c>
      <c r="L136" s="43"/>
      <c r="M136" s="210" t="s">
        <v>19</v>
      </c>
      <c r="N136" s="211" t="s">
        <v>46</v>
      </c>
      <c r="O136" s="83"/>
      <c r="P136" s="212">
        <f>O136*H136</f>
        <v>0</v>
      </c>
      <c r="Q136" s="212">
        <v>0</v>
      </c>
      <c r="R136" s="212">
        <f>Q136*H136</f>
        <v>0</v>
      </c>
      <c r="S136" s="212">
        <v>0</v>
      </c>
      <c r="T136" s="21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14" t="s">
        <v>141</v>
      </c>
      <c r="AT136" s="214" t="s">
        <v>137</v>
      </c>
      <c r="AU136" s="214" t="s">
        <v>83</v>
      </c>
      <c r="AY136" s="16" t="s">
        <v>135</v>
      </c>
      <c r="BE136" s="215">
        <f>IF(N136="základní",J136,0)</f>
        <v>0</v>
      </c>
      <c r="BF136" s="215">
        <f>IF(N136="snížená",J136,0)</f>
        <v>0</v>
      </c>
      <c r="BG136" s="215">
        <f>IF(N136="zákl. přenesená",J136,0)</f>
        <v>0</v>
      </c>
      <c r="BH136" s="215">
        <f>IF(N136="sníž. přenesená",J136,0)</f>
        <v>0</v>
      </c>
      <c r="BI136" s="215">
        <f>IF(N136="nulová",J136,0)</f>
        <v>0</v>
      </c>
      <c r="BJ136" s="16" t="s">
        <v>83</v>
      </c>
      <c r="BK136" s="215">
        <f>ROUND(I136*H136,2)</f>
        <v>0</v>
      </c>
      <c r="BL136" s="16" t="s">
        <v>141</v>
      </c>
      <c r="BM136" s="214" t="s">
        <v>933</v>
      </c>
    </row>
    <row r="137" s="2" customFormat="1">
      <c r="A137" s="37"/>
      <c r="B137" s="38"/>
      <c r="C137" s="39"/>
      <c r="D137" s="216" t="s">
        <v>143</v>
      </c>
      <c r="E137" s="39"/>
      <c r="F137" s="217" t="s">
        <v>908</v>
      </c>
      <c r="G137" s="39"/>
      <c r="H137" s="39"/>
      <c r="I137" s="218"/>
      <c r="J137" s="39"/>
      <c r="K137" s="39"/>
      <c r="L137" s="43"/>
      <c r="M137" s="219"/>
      <c r="N137" s="220"/>
      <c r="O137" s="83"/>
      <c r="P137" s="83"/>
      <c r="Q137" s="83"/>
      <c r="R137" s="83"/>
      <c r="S137" s="83"/>
      <c r="T137" s="84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143</v>
      </c>
      <c r="AU137" s="16" t="s">
        <v>83</v>
      </c>
    </row>
    <row r="138" s="2" customFormat="1" ht="16.5" customHeight="1">
      <c r="A138" s="37"/>
      <c r="B138" s="38"/>
      <c r="C138" s="203" t="s">
        <v>248</v>
      </c>
      <c r="D138" s="203" t="s">
        <v>137</v>
      </c>
      <c r="E138" s="204" t="s">
        <v>934</v>
      </c>
      <c r="F138" s="205" t="s">
        <v>862</v>
      </c>
      <c r="G138" s="206" t="s">
        <v>162</v>
      </c>
      <c r="H138" s="207">
        <v>124</v>
      </c>
      <c r="I138" s="208"/>
      <c r="J138" s="209">
        <f>ROUND(I138*H138,2)</f>
        <v>0</v>
      </c>
      <c r="K138" s="205" t="s">
        <v>19</v>
      </c>
      <c r="L138" s="43"/>
      <c r="M138" s="210" t="s">
        <v>19</v>
      </c>
      <c r="N138" s="211" t="s">
        <v>46</v>
      </c>
      <c r="O138" s="83"/>
      <c r="P138" s="212">
        <f>O138*H138</f>
        <v>0</v>
      </c>
      <c r="Q138" s="212">
        <v>0</v>
      </c>
      <c r="R138" s="212">
        <f>Q138*H138</f>
        <v>0</v>
      </c>
      <c r="S138" s="212">
        <v>0</v>
      </c>
      <c r="T138" s="21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14" t="s">
        <v>141</v>
      </c>
      <c r="AT138" s="214" t="s">
        <v>137</v>
      </c>
      <c r="AU138" s="214" t="s">
        <v>83</v>
      </c>
      <c r="AY138" s="16" t="s">
        <v>135</v>
      </c>
      <c r="BE138" s="215">
        <f>IF(N138="základní",J138,0)</f>
        <v>0</v>
      </c>
      <c r="BF138" s="215">
        <f>IF(N138="snížená",J138,0)</f>
        <v>0</v>
      </c>
      <c r="BG138" s="215">
        <f>IF(N138="zákl. přenesená",J138,0)</f>
        <v>0</v>
      </c>
      <c r="BH138" s="215">
        <f>IF(N138="sníž. přenesená",J138,0)</f>
        <v>0</v>
      </c>
      <c r="BI138" s="215">
        <f>IF(N138="nulová",J138,0)</f>
        <v>0</v>
      </c>
      <c r="BJ138" s="16" t="s">
        <v>83</v>
      </c>
      <c r="BK138" s="215">
        <f>ROUND(I138*H138,2)</f>
        <v>0</v>
      </c>
      <c r="BL138" s="16" t="s">
        <v>141</v>
      </c>
      <c r="BM138" s="214" t="s">
        <v>935</v>
      </c>
    </row>
    <row r="139" s="2" customFormat="1">
      <c r="A139" s="37"/>
      <c r="B139" s="38"/>
      <c r="C139" s="39"/>
      <c r="D139" s="216" t="s">
        <v>143</v>
      </c>
      <c r="E139" s="39"/>
      <c r="F139" s="217" t="s">
        <v>862</v>
      </c>
      <c r="G139" s="39"/>
      <c r="H139" s="39"/>
      <c r="I139" s="218"/>
      <c r="J139" s="39"/>
      <c r="K139" s="39"/>
      <c r="L139" s="43"/>
      <c r="M139" s="219"/>
      <c r="N139" s="220"/>
      <c r="O139" s="83"/>
      <c r="P139" s="83"/>
      <c r="Q139" s="83"/>
      <c r="R139" s="83"/>
      <c r="S139" s="83"/>
      <c r="T139" s="84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143</v>
      </c>
      <c r="AU139" s="16" t="s">
        <v>83</v>
      </c>
    </row>
    <row r="140" s="2" customFormat="1" ht="16.5" customHeight="1">
      <c r="A140" s="37"/>
      <c r="B140" s="38"/>
      <c r="C140" s="203" t="s">
        <v>252</v>
      </c>
      <c r="D140" s="203" t="s">
        <v>137</v>
      </c>
      <c r="E140" s="204" t="s">
        <v>936</v>
      </c>
      <c r="F140" s="205" t="s">
        <v>937</v>
      </c>
      <c r="G140" s="206" t="s">
        <v>175</v>
      </c>
      <c r="H140" s="207">
        <v>3</v>
      </c>
      <c r="I140" s="208"/>
      <c r="J140" s="209">
        <f>ROUND(I140*H140,2)</f>
        <v>0</v>
      </c>
      <c r="K140" s="205" t="s">
        <v>19</v>
      </c>
      <c r="L140" s="43"/>
      <c r="M140" s="210" t="s">
        <v>19</v>
      </c>
      <c r="N140" s="211" t="s">
        <v>46</v>
      </c>
      <c r="O140" s="83"/>
      <c r="P140" s="212">
        <f>O140*H140</f>
        <v>0</v>
      </c>
      <c r="Q140" s="212">
        <v>0</v>
      </c>
      <c r="R140" s="212">
        <f>Q140*H140</f>
        <v>0</v>
      </c>
      <c r="S140" s="212">
        <v>0</v>
      </c>
      <c r="T140" s="21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14" t="s">
        <v>141</v>
      </c>
      <c r="AT140" s="214" t="s">
        <v>137</v>
      </c>
      <c r="AU140" s="214" t="s">
        <v>83</v>
      </c>
      <c r="AY140" s="16" t="s">
        <v>135</v>
      </c>
      <c r="BE140" s="215">
        <f>IF(N140="základní",J140,0)</f>
        <v>0</v>
      </c>
      <c r="BF140" s="215">
        <f>IF(N140="snížená",J140,0)</f>
        <v>0</v>
      </c>
      <c r="BG140" s="215">
        <f>IF(N140="zákl. přenesená",J140,0)</f>
        <v>0</v>
      </c>
      <c r="BH140" s="215">
        <f>IF(N140="sníž. přenesená",J140,0)</f>
        <v>0</v>
      </c>
      <c r="BI140" s="215">
        <f>IF(N140="nulová",J140,0)</f>
        <v>0</v>
      </c>
      <c r="BJ140" s="16" t="s">
        <v>83</v>
      </c>
      <c r="BK140" s="215">
        <f>ROUND(I140*H140,2)</f>
        <v>0</v>
      </c>
      <c r="BL140" s="16" t="s">
        <v>141</v>
      </c>
      <c r="BM140" s="214" t="s">
        <v>938</v>
      </c>
    </row>
    <row r="141" s="2" customFormat="1">
      <c r="A141" s="37"/>
      <c r="B141" s="38"/>
      <c r="C141" s="39"/>
      <c r="D141" s="216" t="s">
        <v>143</v>
      </c>
      <c r="E141" s="39"/>
      <c r="F141" s="217" t="s">
        <v>937</v>
      </c>
      <c r="G141" s="39"/>
      <c r="H141" s="39"/>
      <c r="I141" s="218"/>
      <c r="J141" s="39"/>
      <c r="K141" s="39"/>
      <c r="L141" s="43"/>
      <c r="M141" s="219"/>
      <c r="N141" s="220"/>
      <c r="O141" s="83"/>
      <c r="P141" s="83"/>
      <c r="Q141" s="83"/>
      <c r="R141" s="83"/>
      <c r="S141" s="83"/>
      <c r="T141" s="84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143</v>
      </c>
      <c r="AU141" s="16" t="s">
        <v>83</v>
      </c>
    </row>
    <row r="142" s="2" customFormat="1" ht="16.5" customHeight="1">
      <c r="A142" s="37"/>
      <c r="B142" s="38"/>
      <c r="C142" s="203" t="s">
        <v>256</v>
      </c>
      <c r="D142" s="203" t="s">
        <v>137</v>
      </c>
      <c r="E142" s="204" t="s">
        <v>939</v>
      </c>
      <c r="F142" s="205" t="s">
        <v>940</v>
      </c>
      <c r="G142" s="206" t="s">
        <v>840</v>
      </c>
      <c r="H142" s="207">
        <v>3</v>
      </c>
      <c r="I142" s="208"/>
      <c r="J142" s="209">
        <f>ROUND(I142*H142,2)</f>
        <v>0</v>
      </c>
      <c r="K142" s="205" t="s">
        <v>19</v>
      </c>
      <c r="L142" s="43"/>
      <c r="M142" s="210" t="s">
        <v>19</v>
      </c>
      <c r="N142" s="211" t="s">
        <v>46</v>
      </c>
      <c r="O142" s="83"/>
      <c r="P142" s="212">
        <f>O142*H142</f>
        <v>0</v>
      </c>
      <c r="Q142" s="212">
        <v>0</v>
      </c>
      <c r="R142" s="212">
        <f>Q142*H142</f>
        <v>0</v>
      </c>
      <c r="S142" s="212">
        <v>0</v>
      </c>
      <c r="T142" s="21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14" t="s">
        <v>141</v>
      </c>
      <c r="AT142" s="214" t="s">
        <v>137</v>
      </c>
      <c r="AU142" s="214" t="s">
        <v>83</v>
      </c>
      <c r="AY142" s="16" t="s">
        <v>135</v>
      </c>
      <c r="BE142" s="215">
        <f>IF(N142="základní",J142,0)</f>
        <v>0</v>
      </c>
      <c r="BF142" s="215">
        <f>IF(N142="snížená",J142,0)</f>
        <v>0</v>
      </c>
      <c r="BG142" s="215">
        <f>IF(N142="zákl. přenesená",J142,0)</f>
        <v>0</v>
      </c>
      <c r="BH142" s="215">
        <f>IF(N142="sníž. přenesená",J142,0)</f>
        <v>0</v>
      </c>
      <c r="BI142" s="215">
        <f>IF(N142="nulová",J142,0)</f>
        <v>0</v>
      </c>
      <c r="BJ142" s="16" t="s">
        <v>83</v>
      </c>
      <c r="BK142" s="215">
        <f>ROUND(I142*H142,2)</f>
        <v>0</v>
      </c>
      <c r="BL142" s="16" t="s">
        <v>141</v>
      </c>
      <c r="BM142" s="214" t="s">
        <v>941</v>
      </c>
    </row>
    <row r="143" s="2" customFormat="1">
      <c r="A143" s="37"/>
      <c r="B143" s="38"/>
      <c r="C143" s="39"/>
      <c r="D143" s="216" t="s">
        <v>143</v>
      </c>
      <c r="E143" s="39"/>
      <c r="F143" s="217" t="s">
        <v>940</v>
      </c>
      <c r="G143" s="39"/>
      <c r="H143" s="39"/>
      <c r="I143" s="218"/>
      <c r="J143" s="39"/>
      <c r="K143" s="39"/>
      <c r="L143" s="43"/>
      <c r="M143" s="219"/>
      <c r="N143" s="220"/>
      <c r="O143" s="83"/>
      <c r="P143" s="83"/>
      <c r="Q143" s="83"/>
      <c r="R143" s="83"/>
      <c r="S143" s="83"/>
      <c r="T143" s="84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143</v>
      </c>
      <c r="AU143" s="16" t="s">
        <v>83</v>
      </c>
    </row>
    <row r="144" s="2" customFormat="1" ht="16.5" customHeight="1">
      <c r="A144" s="37"/>
      <c r="B144" s="38"/>
      <c r="C144" s="203" t="s">
        <v>260</v>
      </c>
      <c r="D144" s="203" t="s">
        <v>137</v>
      </c>
      <c r="E144" s="204" t="s">
        <v>942</v>
      </c>
      <c r="F144" s="205" t="s">
        <v>943</v>
      </c>
      <c r="G144" s="206" t="s">
        <v>162</v>
      </c>
      <c r="H144" s="207">
        <v>114</v>
      </c>
      <c r="I144" s="208"/>
      <c r="J144" s="209">
        <f>ROUND(I144*H144,2)</f>
        <v>0</v>
      </c>
      <c r="K144" s="205" t="s">
        <v>19</v>
      </c>
      <c r="L144" s="43"/>
      <c r="M144" s="210" t="s">
        <v>19</v>
      </c>
      <c r="N144" s="211" t="s">
        <v>46</v>
      </c>
      <c r="O144" s="83"/>
      <c r="P144" s="212">
        <f>O144*H144</f>
        <v>0</v>
      </c>
      <c r="Q144" s="212">
        <v>0</v>
      </c>
      <c r="R144" s="212">
        <f>Q144*H144</f>
        <v>0</v>
      </c>
      <c r="S144" s="212">
        <v>0</v>
      </c>
      <c r="T144" s="21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14" t="s">
        <v>141</v>
      </c>
      <c r="AT144" s="214" t="s">
        <v>137</v>
      </c>
      <c r="AU144" s="214" t="s">
        <v>83</v>
      </c>
      <c r="AY144" s="16" t="s">
        <v>135</v>
      </c>
      <c r="BE144" s="215">
        <f>IF(N144="základní",J144,0)</f>
        <v>0</v>
      </c>
      <c r="BF144" s="215">
        <f>IF(N144="snížená",J144,0)</f>
        <v>0</v>
      </c>
      <c r="BG144" s="215">
        <f>IF(N144="zákl. přenesená",J144,0)</f>
        <v>0</v>
      </c>
      <c r="BH144" s="215">
        <f>IF(N144="sníž. přenesená",J144,0)</f>
        <v>0</v>
      </c>
      <c r="BI144" s="215">
        <f>IF(N144="nulová",J144,0)</f>
        <v>0</v>
      </c>
      <c r="BJ144" s="16" t="s">
        <v>83</v>
      </c>
      <c r="BK144" s="215">
        <f>ROUND(I144*H144,2)</f>
        <v>0</v>
      </c>
      <c r="BL144" s="16" t="s">
        <v>141</v>
      </c>
      <c r="BM144" s="214" t="s">
        <v>944</v>
      </c>
    </row>
    <row r="145" s="2" customFormat="1">
      <c r="A145" s="37"/>
      <c r="B145" s="38"/>
      <c r="C145" s="39"/>
      <c r="D145" s="216" t="s">
        <v>143</v>
      </c>
      <c r="E145" s="39"/>
      <c r="F145" s="217" t="s">
        <v>943</v>
      </c>
      <c r="G145" s="39"/>
      <c r="H145" s="39"/>
      <c r="I145" s="218"/>
      <c r="J145" s="39"/>
      <c r="K145" s="39"/>
      <c r="L145" s="43"/>
      <c r="M145" s="219"/>
      <c r="N145" s="220"/>
      <c r="O145" s="83"/>
      <c r="P145" s="83"/>
      <c r="Q145" s="83"/>
      <c r="R145" s="83"/>
      <c r="S145" s="83"/>
      <c r="T145" s="84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143</v>
      </c>
      <c r="AU145" s="16" t="s">
        <v>83</v>
      </c>
    </row>
    <row r="146" s="2" customFormat="1" ht="16.5" customHeight="1">
      <c r="A146" s="37"/>
      <c r="B146" s="38"/>
      <c r="C146" s="203" t="s">
        <v>264</v>
      </c>
      <c r="D146" s="203" t="s">
        <v>137</v>
      </c>
      <c r="E146" s="204" t="s">
        <v>945</v>
      </c>
      <c r="F146" s="205" t="s">
        <v>946</v>
      </c>
      <c r="G146" s="206" t="s">
        <v>175</v>
      </c>
      <c r="H146" s="207">
        <v>8</v>
      </c>
      <c r="I146" s="208"/>
      <c r="J146" s="209">
        <f>ROUND(I146*H146,2)</f>
        <v>0</v>
      </c>
      <c r="K146" s="205" t="s">
        <v>19</v>
      </c>
      <c r="L146" s="43"/>
      <c r="M146" s="210" t="s">
        <v>19</v>
      </c>
      <c r="N146" s="211" t="s">
        <v>46</v>
      </c>
      <c r="O146" s="83"/>
      <c r="P146" s="212">
        <f>O146*H146</f>
        <v>0</v>
      </c>
      <c r="Q146" s="212">
        <v>0</v>
      </c>
      <c r="R146" s="212">
        <f>Q146*H146</f>
        <v>0</v>
      </c>
      <c r="S146" s="212">
        <v>0</v>
      </c>
      <c r="T146" s="21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14" t="s">
        <v>141</v>
      </c>
      <c r="AT146" s="214" t="s">
        <v>137</v>
      </c>
      <c r="AU146" s="214" t="s">
        <v>83</v>
      </c>
      <c r="AY146" s="16" t="s">
        <v>135</v>
      </c>
      <c r="BE146" s="215">
        <f>IF(N146="základní",J146,0)</f>
        <v>0</v>
      </c>
      <c r="BF146" s="215">
        <f>IF(N146="snížená",J146,0)</f>
        <v>0</v>
      </c>
      <c r="BG146" s="215">
        <f>IF(N146="zákl. přenesená",J146,0)</f>
        <v>0</v>
      </c>
      <c r="BH146" s="215">
        <f>IF(N146="sníž. přenesená",J146,0)</f>
        <v>0</v>
      </c>
      <c r="BI146" s="215">
        <f>IF(N146="nulová",J146,0)</f>
        <v>0</v>
      </c>
      <c r="BJ146" s="16" t="s">
        <v>83</v>
      </c>
      <c r="BK146" s="215">
        <f>ROUND(I146*H146,2)</f>
        <v>0</v>
      </c>
      <c r="BL146" s="16" t="s">
        <v>141</v>
      </c>
      <c r="BM146" s="214" t="s">
        <v>947</v>
      </c>
    </row>
    <row r="147" s="2" customFormat="1">
      <c r="A147" s="37"/>
      <c r="B147" s="38"/>
      <c r="C147" s="39"/>
      <c r="D147" s="216" t="s">
        <v>143</v>
      </c>
      <c r="E147" s="39"/>
      <c r="F147" s="217" t="s">
        <v>946</v>
      </c>
      <c r="G147" s="39"/>
      <c r="H147" s="39"/>
      <c r="I147" s="218"/>
      <c r="J147" s="39"/>
      <c r="K147" s="39"/>
      <c r="L147" s="43"/>
      <c r="M147" s="219"/>
      <c r="N147" s="220"/>
      <c r="O147" s="83"/>
      <c r="P147" s="83"/>
      <c r="Q147" s="83"/>
      <c r="R147" s="83"/>
      <c r="S147" s="83"/>
      <c r="T147" s="84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143</v>
      </c>
      <c r="AU147" s="16" t="s">
        <v>83</v>
      </c>
    </row>
    <row r="148" s="12" customFormat="1" ht="25.92" customHeight="1">
      <c r="A148" s="12"/>
      <c r="B148" s="187"/>
      <c r="C148" s="188"/>
      <c r="D148" s="189" t="s">
        <v>74</v>
      </c>
      <c r="E148" s="190" t="s">
        <v>948</v>
      </c>
      <c r="F148" s="190" t="s">
        <v>949</v>
      </c>
      <c r="G148" s="188"/>
      <c r="H148" s="188"/>
      <c r="I148" s="191"/>
      <c r="J148" s="192">
        <f>BK148</f>
        <v>0</v>
      </c>
      <c r="K148" s="188"/>
      <c r="L148" s="193"/>
      <c r="M148" s="194"/>
      <c r="N148" s="195"/>
      <c r="O148" s="195"/>
      <c r="P148" s="196">
        <f>SUM(P149:P154)</f>
        <v>0</v>
      </c>
      <c r="Q148" s="195"/>
      <c r="R148" s="196">
        <f>SUM(R149:R154)</f>
        <v>0</v>
      </c>
      <c r="S148" s="195"/>
      <c r="T148" s="197">
        <f>SUM(T149:T154)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98" t="s">
        <v>83</v>
      </c>
      <c r="AT148" s="199" t="s">
        <v>74</v>
      </c>
      <c r="AU148" s="199" t="s">
        <v>75</v>
      </c>
      <c r="AY148" s="198" t="s">
        <v>135</v>
      </c>
      <c r="BK148" s="200">
        <f>SUM(BK149:BK154)</f>
        <v>0</v>
      </c>
    </row>
    <row r="149" s="2" customFormat="1" ht="16.5" customHeight="1">
      <c r="A149" s="37"/>
      <c r="B149" s="38"/>
      <c r="C149" s="203" t="s">
        <v>268</v>
      </c>
      <c r="D149" s="203" t="s">
        <v>137</v>
      </c>
      <c r="E149" s="204" t="s">
        <v>950</v>
      </c>
      <c r="F149" s="205" t="s">
        <v>951</v>
      </c>
      <c r="G149" s="206" t="s">
        <v>869</v>
      </c>
      <c r="H149" s="207">
        <v>0.25</v>
      </c>
      <c r="I149" s="208"/>
      <c r="J149" s="209">
        <f>ROUND(I149*H149,2)</f>
        <v>0</v>
      </c>
      <c r="K149" s="205" t="s">
        <v>19</v>
      </c>
      <c r="L149" s="43"/>
      <c r="M149" s="210" t="s">
        <v>19</v>
      </c>
      <c r="N149" s="211" t="s">
        <v>46</v>
      </c>
      <c r="O149" s="83"/>
      <c r="P149" s="212">
        <f>O149*H149</f>
        <v>0</v>
      </c>
      <c r="Q149" s="212">
        <v>0</v>
      </c>
      <c r="R149" s="212">
        <f>Q149*H149</f>
        <v>0</v>
      </c>
      <c r="S149" s="212">
        <v>0</v>
      </c>
      <c r="T149" s="21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14" t="s">
        <v>141</v>
      </c>
      <c r="AT149" s="214" t="s">
        <v>137</v>
      </c>
      <c r="AU149" s="214" t="s">
        <v>83</v>
      </c>
      <c r="AY149" s="16" t="s">
        <v>135</v>
      </c>
      <c r="BE149" s="215">
        <f>IF(N149="základní",J149,0)</f>
        <v>0</v>
      </c>
      <c r="BF149" s="215">
        <f>IF(N149="snížená",J149,0)</f>
        <v>0</v>
      </c>
      <c r="BG149" s="215">
        <f>IF(N149="zákl. přenesená",J149,0)</f>
        <v>0</v>
      </c>
      <c r="BH149" s="215">
        <f>IF(N149="sníž. přenesená",J149,0)</f>
        <v>0</v>
      </c>
      <c r="BI149" s="215">
        <f>IF(N149="nulová",J149,0)</f>
        <v>0</v>
      </c>
      <c r="BJ149" s="16" t="s">
        <v>83</v>
      </c>
      <c r="BK149" s="215">
        <f>ROUND(I149*H149,2)</f>
        <v>0</v>
      </c>
      <c r="BL149" s="16" t="s">
        <v>141</v>
      </c>
      <c r="BM149" s="214" t="s">
        <v>952</v>
      </c>
    </row>
    <row r="150" s="2" customFormat="1">
      <c r="A150" s="37"/>
      <c r="B150" s="38"/>
      <c r="C150" s="39"/>
      <c r="D150" s="216" t="s">
        <v>143</v>
      </c>
      <c r="E150" s="39"/>
      <c r="F150" s="217" t="s">
        <v>951</v>
      </c>
      <c r="G150" s="39"/>
      <c r="H150" s="39"/>
      <c r="I150" s="218"/>
      <c r="J150" s="39"/>
      <c r="K150" s="39"/>
      <c r="L150" s="43"/>
      <c r="M150" s="219"/>
      <c r="N150" s="220"/>
      <c r="O150" s="83"/>
      <c r="P150" s="83"/>
      <c r="Q150" s="83"/>
      <c r="R150" s="83"/>
      <c r="S150" s="83"/>
      <c r="T150" s="84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143</v>
      </c>
      <c r="AU150" s="16" t="s">
        <v>83</v>
      </c>
    </row>
    <row r="151" s="2" customFormat="1" ht="16.5" customHeight="1">
      <c r="A151" s="37"/>
      <c r="B151" s="38"/>
      <c r="C151" s="203" t="s">
        <v>272</v>
      </c>
      <c r="D151" s="203" t="s">
        <v>137</v>
      </c>
      <c r="E151" s="204" t="s">
        <v>953</v>
      </c>
      <c r="F151" s="205" t="s">
        <v>954</v>
      </c>
      <c r="G151" s="206" t="s">
        <v>955</v>
      </c>
      <c r="H151" s="207">
        <v>5</v>
      </c>
      <c r="I151" s="208"/>
      <c r="J151" s="209">
        <f>ROUND(I151*H151,2)</f>
        <v>0</v>
      </c>
      <c r="K151" s="205" t="s">
        <v>19</v>
      </c>
      <c r="L151" s="43"/>
      <c r="M151" s="210" t="s">
        <v>19</v>
      </c>
      <c r="N151" s="211" t="s">
        <v>46</v>
      </c>
      <c r="O151" s="83"/>
      <c r="P151" s="212">
        <f>O151*H151</f>
        <v>0</v>
      </c>
      <c r="Q151" s="212">
        <v>0</v>
      </c>
      <c r="R151" s="212">
        <f>Q151*H151</f>
        <v>0</v>
      </c>
      <c r="S151" s="212">
        <v>0</v>
      </c>
      <c r="T151" s="21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14" t="s">
        <v>141</v>
      </c>
      <c r="AT151" s="214" t="s">
        <v>137</v>
      </c>
      <c r="AU151" s="214" t="s">
        <v>83</v>
      </c>
      <c r="AY151" s="16" t="s">
        <v>135</v>
      </c>
      <c r="BE151" s="215">
        <f>IF(N151="základní",J151,0)</f>
        <v>0</v>
      </c>
      <c r="BF151" s="215">
        <f>IF(N151="snížená",J151,0)</f>
        <v>0</v>
      </c>
      <c r="BG151" s="215">
        <f>IF(N151="zákl. přenesená",J151,0)</f>
        <v>0</v>
      </c>
      <c r="BH151" s="215">
        <f>IF(N151="sníž. přenesená",J151,0)</f>
        <v>0</v>
      </c>
      <c r="BI151" s="215">
        <f>IF(N151="nulová",J151,0)</f>
        <v>0</v>
      </c>
      <c r="BJ151" s="16" t="s">
        <v>83</v>
      </c>
      <c r="BK151" s="215">
        <f>ROUND(I151*H151,2)</f>
        <v>0</v>
      </c>
      <c r="BL151" s="16" t="s">
        <v>141</v>
      </c>
      <c r="BM151" s="214" t="s">
        <v>956</v>
      </c>
    </row>
    <row r="152" s="2" customFormat="1">
      <c r="A152" s="37"/>
      <c r="B152" s="38"/>
      <c r="C152" s="39"/>
      <c r="D152" s="216" t="s">
        <v>143</v>
      </c>
      <c r="E152" s="39"/>
      <c r="F152" s="217" t="s">
        <v>954</v>
      </c>
      <c r="G152" s="39"/>
      <c r="H152" s="39"/>
      <c r="I152" s="218"/>
      <c r="J152" s="39"/>
      <c r="K152" s="39"/>
      <c r="L152" s="43"/>
      <c r="M152" s="219"/>
      <c r="N152" s="220"/>
      <c r="O152" s="83"/>
      <c r="P152" s="83"/>
      <c r="Q152" s="83"/>
      <c r="R152" s="83"/>
      <c r="S152" s="83"/>
      <c r="T152" s="84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143</v>
      </c>
      <c r="AU152" s="16" t="s">
        <v>83</v>
      </c>
    </row>
    <row r="153" s="2" customFormat="1" ht="16.5" customHeight="1">
      <c r="A153" s="37"/>
      <c r="B153" s="38"/>
      <c r="C153" s="203" t="s">
        <v>276</v>
      </c>
      <c r="D153" s="203" t="s">
        <v>137</v>
      </c>
      <c r="E153" s="204" t="s">
        <v>957</v>
      </c>
      <c r="F153" s="205" t="s">
        <v>958</v>
      </c>
      <c r="G153" s="206" t="s">
        <v>955</v>
      </c>
      <c r="H153" s="207">
        <v>5</v>
      </c>
      <c r="I153" s="208"/>
      <c r="J153" s="209">
        <f>ROUND(I153*H153,2)</f>
        <v>0</v>
      </c>
      <c r="K153" s="205" t="s">
        <v>19</v>
      </c>
      <c r="L153" s="43"/>
      <c r="M153" s="210" t="s">
        <v>19</v>
      </c>
      <c r="N153" s="211" t="s">
        <v>46</v>
      </c>
      <c r="O153" s="83"/>
      <c r="P153" s="212">
        <f>O153*H153</f>
        <v>0</v>
      </c>
      <c r="Q153" s="212">
        <v>0</v>
      </c>
      <c r="R153" s="212">
        <f>Q153*H153</f>
        <v>0</v>
      </c>
      <c r="S153" s="212">
        <v>0</v>
      </c>
      <c r="T153" s="21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14" t="s">
        <v>141</v>
      </c>
      <c r="AT153" s="214" t="s">
        <v>137</v>
      </c>
      <c r="AU153" s="214" t="s">
        <v>83</v>
      </c>
      <c r="AY153" s="16" t="s">
        <v>135</v>
      </c>
      <c r="BE153" s="215">
        <f>IF(N153="základní",J153,0)</f>
        <v>0</v>
      </c>
      <c r="BF153" s="215">
        <f>IF(N153="snížená",J153,0)</f>
        <v>0</v>
      </c>
      <c r="BG153" s="215">
        <f>IF(N153="zákl. přenesená",J153,0)</f>
        <v>0</v>
      </c>
      <c r="BH153" s="215">
        <f>IF(N153="sníž. přenesená",J153,0)</f>
        <v>0</v>
      </c>
      <c r="BI153" s="215">
        <f>IF(N153="nulová",J153,0)</f>
        <v>0</v>
      </c>
      <c r="BJ153" s="16" t="s">
        <v>83</v>
      </c>
      <c r="BK153" s="215">
        <f>ROUND(I153*H153,2)</f>
        <v>0</v>
      </c>
      <c r="BL153" s="16" t="s">
        <v>141</v>
      </c>
      <c r="BM153" s="214" t="s">
        <v>959</v>
      </c>
    </row>
    <row r="154" s="2" customFormat="1">
      <c r="A154" s="37"/>
      <c r="B154" s="38"/>
      <c r="C154" s="39"/>
      <c r="D154" s="216" t="s">
        <v>143</v>
      </c>
      <c r="E154" s="39"/>
      <c r="F154" s="217" t="s">
        <v>958</v>
      </c>
      <c r="G154" s="39"/>
      <c r="H154" s="39"/>
      <c r="I154" s="218"/>
      <c r="J154" s="39"/>
      <c r="K154" s="39"/>
      <c r="L154" s="43"/>
      <c r="M154" s="219"/>
      <c r="N154" s="220"/>
      <c r="O154" s="83"/>
      <c r="P154" s="83"/>
      <c r="Q154" s="83"/>
      <c r="R154" s="83"/>
      <c r="S154" s="83"/>
      <c r="T154" s="84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143</v>
      </c>
      <c r="AU154" s="16" t="s">
        <v>83</v>
      </c>
    </row>
    <row r="155" s="12" customFormat="1" ht="25.92" customHeight="1">
      <c r="A155" s="12"/>
      <c r="B155" s="187"/>
      <c r="C155" s="188"/>
      <c r="D155" s="189" t="s">
        <v>74</v>
      </c>
      <c r="E155" s="190" t="s">
        <v>960</v>
      </c>
      <c r="F155" s="190" t="s">
        <v>961</v>
      </c>
      <c r="G155" s="188"/>
      <c r="H155" s="188"/>
      <c r="I155" s="191"/>
      <c r="J155" s="192">
        <f>BK155</f>
        <v>0</v>
      </c>
      <c r="K155" s="188"/>
      <c r="L155" s="193"/>
      <c r="M155" s="194"/>
      <c r="N155" s="195"/>
      <c r="O155" s="195"/>
      <c r="P155" s="196">
        <f>SUM(P156:P157)</f>
        <v>0</v>
      </c>
      <c r="Q155" s="195"/>
      <c r="R155" s="196">
        <f>SUM(R156:R157)</f>
        <v>0</v>
      </c>
      <c r="S155" s="195"/>
      <c r="T155" s="197">
        <f>SUM(T156:T157)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98" t="s">
        <v>83</v>
      </c>
      <c r="AT155" s="199" t="s">
        <v>74</v>
      </c>
      <c r="AU155" s="199" t="s">
        <v>75</v>
      </c>
      <c r="AY155" s="198" t="s">
        <v>135</v>
      </c>
      <c r="BK155" s="200">
        <f>SUM(BK156:BK157)</f>
        <v>0</v>
      </c>
    </row>
    <row r="156" s="2" customFormat="1" ht="16.5" customHeight="1">
      <c r="A156" s="37"/>
      <c r="B156" s="38"/>
      <c r="C156" s="203" t="s">
        <v>280</v>
      </c>
      <c r="D156" s="203" t="s">
        <v>137</v>
      </c>
      <c r="E156" s="204" t="s">
        <v>962</v>
      </c>
      <c r="F156" s="205" t="s">
        <v>963</v>
      </c>
      <c r="G156" s="206" t="s">
        <v>425</v>
      </c>
      <c r="H156" s="231"/>
      <c r="I156" s="208"/>
      <c r="J156" s="209">
        <f>ROUND(I156*H156,2)</f>
        <v>0</v>
      </c>
      <c r="K156" s="205" t="s">
        <v>19</v>
      </c>
      <c r="L156" s="43"/>
      <c r="M156" s="210" t="s">
        <v>19</v>
      </c>
      <c r="N156" s="211" t="s">
        <v>46</v>
      </c>
      <c r="O156" s="83"/>
      <c r="P156" s="212">
        <f>O156*H156</f>
        <v>0</v>
      </c>
      <c r="Q156" s="212">
        <v>0</v>
      </c>
      <c r="R156" s="212">
        <f>Q156*H156</f>
        <v>0</v>
      </c>
      <c r="S156" s="212">
        <v>0</v>
      </c>
      <c r="T156" s="21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14" t="s">
        <v>141</v>
      </c>
      <c r="AT156" s="214" t="s">
        <v>137</v>
      </c>
      <c r="AU156" s="214" t="s">
        <v>83</v>
      </c>
      <c r="AY156" s="16" t="s">
        <v>135</v>
      </c>
      <c r="BE156" s="215">
        <f>IF(N156="základní",J156,0)</f>
        <v>0</v>
      </c>
      <c r="BF156" s="215">
        <f>IF(N156="snížená",J156,0)</f>
        <v>0</v>
      </c>
      <c r="BG156" s="215">
        <f>IF(N156="zákl. přenesená",J156,0)</f>
        <v>0</v>
      </c>
      <c r="BH156" s="215">
        <f>IF(N156="sníž. přenesená",J156,0)</f>
        <v>0</v>
      </c>
      <c r="BI156" s="215">
        <f>IF(N156="nulová",J156,0)</f>
        <v>0</v>
      </c>
      <c r="BJ156" s="16" t="s">
        <v>83</v>
      </c>
      <c r="BK156" s="215">
        <f>ROUND(I156*H156,2)</f>
        <v>0</v>
      </c>
      <c r="BL156" s="16" t="s">
        <v>141</v>
      </c>
      <c r="BM156" s="214" t="s">
        <v>964</v>
      </c>
    </row>
    <row r="157" s="2" customFormat="1">
      <c r="A157" s="37"/>
      <c r="B157" s="38"/>
      <c r="C157" s="39"/>
      <c r="D157" s="216" t="s">
        <v>143</v>
      </c>
      <c r="E157" s="39"/>
      <c r="F157" s="217" t="s">
        <v>963</v>
      </c>
      <c r="G157" s="39"/>
      <c r="H157" s="39"/>
      <c r="I157" s="218"/>
      <c r="J157" s="39"/>
      <c r="K157" s="39"/>
      <c r="L157" s="43"/>
      <c r="M157" s="232"/>
      <c r="N157" s="233"/>
      <c r="O157" s="234"/>
      <c r="P157" s="234"/>
      <c r="Q157" s="234"/>
      <c r="R157" s="234"/>
      <c r="S157" s="234"/>
      <c r="T157" s="235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143</v>
      </c>
      <c r="AU157" s="16" t="s">
        <v>83</v>
      </c>
    </row>
    <row r="158" s="2" customFormat="1" ht="6.96" customHeight="1">
      <c r="A158" s="37"/>
      <c r="B158" s="58"/>
      <c r="C158" s="59"/>
      <c r="D158" s="59"/>
      <c r="E158" s="59"/>
      <c r="F158" s="59"/>
      <c r="G158" s="59"/>
      <c r="H158" s="59"/>
      <c r="I158" s="59"/>
      <c r="J158" s="59"/>
      <c r="K158" s="59"/>
      <c r="L158" s="43"/>
      <c r="M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</row>
  </sheetData>
  <sheetProtection sheet="1" autoFilter="0" formatColumns="0" formatRows="0" objects="1" scenarios="1" spinCount="100000" saltValue="UNzwraSGZu3O5AGW1B5rW0UK/1v5hHYx0esqPnbAw/i/py3N6tG1mNd83ngDNf7mm27fHFuq2GJXX/NCYHfpkw==" hashValue="Kd3yW/QGnlTPX3IR4qzC9StIQgnfOzRZGRGcqU0dxrw5NHoQamigfF47xlEDd3OC10bxiWVWszADw4KmCkIuzg==" algorithmName="SHA-512" password="CC35"/>
  <autoFilter ref="C82:K157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36" customWidth="1"/>
    <col min="2" max="2" width="1.667969" style="236" customWidth="1"/>
    <col min="3" max="4" width="5" style="236" customWidth="1"/>
    <col min="5" max="5" width="11.66016" style="236" customWidth="1"/>
    <col min="6" max="6" width="9.160156" style="236" customWidth="1"/>
    <col min="7" max="7" width="5" style="236" customWidth="1"/>
    <col min="8" max="8" width="77.83203" style="236" customWidth="1"/>
    <col min="9" max="10" width="20" style="236" customWidth="1"/>
    <col min="11" max="11" width="1.667969" style="236" customWidth="1"/>
  </cols>
  <sheetData>
    <row r="1" s="1" customFormat="1" ht="37.5" customHeight="1"/>
    <row r="2" s="1" customFormat="1" ht="7.5" customHeight="1">
      <c r="B2" s="237"/>
      <c r="C2" s="238"/>
      <c r="D2" s="238"/>
      <c r="E2" s="238"/>
      <c r="F2" s="238"/>
      <c r="G2" s="238"/>
      <c r="H2" s="238"/>
      <c r="I2" s="238"/>
      <c r="J2" s="238"/>
      <c r="K2" s="239"/>
    </row>
    <row r="3" s="13" customFormat="1" ht="45" customHeight="1">
      <c r="B3" s="240"/>
      <c r="C3" s="241" t="s">
        <v>965</v>
      </c>
      <c r="D3" s="241"/>
      <c r="E3" s="241"/>
      <c r="F3" s="241"/>
      <c r="G3" s="241"/>
      <c r="H3" s="241"/>
      <c r="I3" s="241"/>
      <c r="J3" s="241"/>
      <c r="K3" s="242"/>
    </row>
    <row r="4" s="1" customFormat="1" ht="25.5" customHeight="1">
      <c r="B4" s="243"/>
      <c r="C4" s="244" t="s">
        <v>966</v>
      </c>
      <c r="D4" s="244"/>
      <c r="E4" s="244"/>
      <c r="F4" s="244"/>
      <c r="G4" s="244"/>
      <c r="H4" s="244"/>
      <c r="I4" s="244"/>
      <c r="J4" s="244"/>
      <c r="K4" s="245"/>
    </row>
    <row r="5" s="1" customFormat="1" ht="5.25" customHeight="1">
      <c r="B5" s="243"/>
      <c r="C5" s="246"/>
      <c r="D5" s="246"/>
      <c r="E5" s="246"/>
      <c r="F5" s="246"/>
      <c r="G5" s="246"/>
      <c r="H5" s="246"/>
      <c r="I5" s="246"/>
      <c r="J5" s="246"/>
      <c r="K5" s="245"/>
    </row>
    <row r="6" s="1" customFormat="1" ht="15" customHeight="1">
      <c r="B6" s="243"/>
      <c r="C6" s="247" t="s">
        <v>967</v>
      </c>
      <c r="D6" s="247"/>
      <c r="E6" s="247"/>
      <c r="F6" s="247"/>
      <c r="G6" s="247"/>
      <c r="H6" s="247"/>
      <c r="I6" s="247"/>
      <c r="J6" s="247"/>
      <c r="K6" s="245"/>
    </row>
    <row r="7" s="1" customFormat="1" ht="15" customHeight="1">
      <c r="B7" s="248"/>
      <c r="C7" s="247" t="s">
        <v>968</v>
      </c>
      <c r="D7" s="247"/>
      <c r="E7" s="247"/>
      <c r="F7" s="247"/>
      <c r="G7" s="247"/>
      <c r="H7" s="247"/>
      <c r="I7" s="247"/>
      <c r="J7" s="247"/>
      <c r="K7" s="245"/>
    </row>
    <row r="8" s="1" customFormat="1" ht="12.75" customHeight="1">
      <c r="B8" s="248"/>
      <c r="C8" s="247"/>
      <c r="D8" s="247"/>
      <c r="E8" s="247"/>
      <c r="F8" s="247"/>
      <c r="G8" s="247"/>
      <c r="H8" s="247"/>
      <c r="I8" s="247"/>
      <c r="J8" s="247"/>
      <c r="K8" s="245"/>
    </row>
    <row r="9" s="1" customFormat="1" ht="15" customHeight="1">
      <c r="B9" s="248"/>
      <c r="C9" s="247" t="s">
        <v>969</v>
      </c>
      <c r="D9" s="247"/>
      <c r="E9" s="247"/>
      <c r="F9" s="247"/>
      <c r="G9" s="247"/>
      <c r="H9" s="247"/>
      <c r="I9" s="247"/>
      <c r="J9" s="247"/>
      <c r="K9" s="245"/>
    </row>
    <row r="10" s="1" customFormat="1" ht="15" customHeight="1">
      <c r="B10" s="248"/>
      <c r="C10" s="247"/>
      <c r="D10" s="247" t="s">
        <v>970</v>
      </c>
      <c r="E10" s="247"/>
      <c r="F10" s="247"/>
      <c r="G10" s="247"/>
      <c r="H10" s="247"/>
      <c r="I10" s="247"/>
      <c r="J10" s="247"/>
      <c r="K10" s="245"/>
    </row>
    <row r="11" s="1" customFormat="1" ht="15" customHeight="1">
      <c r="B11" s="248"/>
      <c r="C11" s="249"/>
      <c r="D11" s="247" t="s">
        <v>971</v>
      </c>
      <c r="E11" s="247"/>
      <c r="F11" s="247"/>
      <c r="G11" s="247"/>
      <c r="H11" s="247"/>
      <c r="I11" s="247"/>
      <c r="J11" s="247"/>
      <c r="K11" s="245"/>
    </row>
    <row r="12" s="1" customFormat="1" ht="15" customHeight="1">
      <c r="B12" s="248"/>
      <c r="C12" s="249"/>
      <c r="D12" s="247"/>
      <c r="E12" s="247"/>
      <c r="F12" s="247"/>
      <c r="G12" s="247"/>
      <c r="H12" s="247"/>
      <c r="I12" s="247"/>
      <c r="J12" s="247"/>
      <c r="K12" s="245"/>
    </row>
    <row r="13" s="1" customFormat="1" ht="15" customHeight="1">
      <c r="B13" s="248"/>
      <c r="C13" s="249"/>
      <c r="D13" s="250" t="s">
        <v>972</v>
      </c>
      <c r="E13" s="247"/>
      <c r="F13" s="247"/>
      <c r="G13" s="247"/>
      <c r="H13" s="247"/>
      <c r="I13" s="247"/>
      <c r="J13" s="247"/>
      <c r="K13" s="245"/>
    </row>
    <row r="14" s="1" customFormat="1" ht="12.75" customHeight="1">
      <c r="B14" s="248"/>
      <c r="C14" s="249"/>
      <c r="D14" s="249"/>
      <c r="E14" s="249"/>
      <c r="F14" s="249"/>
      <c r="G14" s="249"/>
      <c r="H14" s="249"/>
      <c r="I14" s="249"/>
      <c r="J14" s="249"/>
      <c r="K14" s="245"/>
    </row>
    <row r="15" s="1" customFormat="1" ht="15" customHeight="1">
      <c r="B15" s="248"/>
      <c r="C15" s="249"/>
      <c r="D15" s="247" t="s">
        <v>973</v>
      </c>
      <c r="E15" s="247"/>
      <c r="F15" s="247"/>
      <c r="G15" s="247"/>
      <c r="H15" s="247"/>
      <c r="I15" s="247"/>
      <c r="J15" s="247"/>
      <c r="K15" s="245"/>
    </row>
    <row r="16" s="1" customFormat="1" ht="15" customHeight="1">
      <c r="B16" s="248"/>
      <c r="C16" s="249"/>
      <c r="D16" s="247" t="s">
        <v>974</v>
      </c>
      <c r="E16" s="247"/>
      <c r="F16" s="247"/>
      <c r="G16" s="247"/>
      <c r="H16" s="247"/>
      <c r="I16" s="247"/>
      <c r="J16" s="247"/>
      <c r="K16" s="245"/>
    </row>
    <row r="17" s="1" customFormat="1" ht="15" customHeight="1">
      <c r="B17" s="248"/>
      <c r="C17" s="249"/>
      <c r="D17" s="247" t="s">
        <v>975</v>
      </c>
      <c r="E17" s="247"/>
      <c r="F17" s="247"/>
      <c r="G17" s="247"/>
      <c r="H17" s="247"/>
      <c r="I17" s="247"/>
      <c r="J17" s="247"/>
      <c r="K17" s="245"/>
    </row>
    <row r="18" s="1" customFormat="1" ht="15" customHeight="1">
      <c r="B18" s="248"/>
      <c r="C18" s="249"/>
      <c r="D18" s="249"/>
      <c r="E18" s="251" t="s">
        <v>82</v>
      </c>
      <c r="F18" s="247" t="s">
        <v>976</v>
      </c>
      <c r="G18" s="247"/>
      <c r="H18" s="247"/>
      <c r="I18" s="247"/>
      <c r="J18" s="247"/>
      <c r="K18" s="245"/>
    </row>
    <row r="19" s="1" customFormat="1" ht="15" customHeight="1">
      <c r="B19" s="248"/>
      <c r="C19" s="249"/>
      <c r="D19" s="249"/>
      <c r="E19" s="251" t="s">
        <v>977</v>
      </c>
      <c r="F19" s="247" t="s">
        <v>978</v>
      </c>
      <c r="G19" s="247"/>
      <c r="H19" s="247"/>
      <c r="I19" s="247"/>
      <c r="J19" s="247"/>
      <c r="K19" s="245"/>
    </row>
    <row r="20" s="1" customFormat="1" ht="15" customHeight="1">
      <c r="B20" s="248"/>
      <c r="C20" s="249"/>
      <c r="D20" s="249"/>
      <c r="E20" s="251" t="s">
        <v>979</v>
      </c>
      <c r="F20" s="247" t="s">
        <v>980</v>
      </c>
      <c r="G20" s="247"/>
      <c r="H20" s="247"/>
      <c r="I20" s="247"/>
      <c r="J20" s="247"/>
      <c r="K20" s="245"/>
    </row>
    <row r="21" s="1" customFormat="1" ht="15" customHeight="1">
      <c r="B21" s="248"/>
      <c r="C21" s="249"/>
      <c r="D21" s="249"/>
      <c r="E21" s="251" t="s">
        <v>981</v>
      </c>
      <c r="F21" s="247" t="s">
        <v>982</v>
      </c>
      <c r="G21" s="247"/>
      <c r="H21" s="247"/>
      <c r="I21" s="247"/>
      <c r="J21" s="247"/>
      <c r="K21" s="245"/>
    </row>
    <row r="22" s="1" customFormat="1" ht="15" customHeight="1">
      <c r="B22" s="248"/>
      <c r="C22" s="249"/>
      <c r="D22" s="249"/>
      <c r="E22" s="251" t="s">
        <v>427</v>
      </c>
      <c r="F22" s="247" t="s">
        <v>428</v>
      </c>
      <c r="G22" s="247"/>
      <c r="H22" s="247"/>
      <c r="I22" s="247"/>
      <c r="J22" s="247"/>
      <c r="K22" s="245"/>
    </row>
    <row r="23" s="1" customFormat="1" ht="15" customHeight="1">
      <c r="B23" s="248"/>
      <c r="C23" s="249"/>
      <c r="D23" s="249"/>
      <c r="E23" s="251" t="s">
        <v>983</v>
      </c>
      <c r="F23" s="247" t="s">
        <v>984</v>
      </c>
      <c r="G23" s="247"/>
      <c r="H23" s="247"/>
      <c r="I23" s="247"/>
      <c r="J23" s="247"/>
      <c r="K23" s="245"/>
    </row>
    <row r="24" s="1" customFormat="1" ht="12.75" customHeight="1">
      <c r="B24" s="248"/>
      <c r="C24" s="249"/>
      <c r="D24" s="249"/>
      <c r="E24" s="249"/>
      <c r="F24" s="249"/>
      <c r="G24" s="249"/>
      <c r="H24" s="249"/>
      <c r="I24" s="249"/>
      <c r="J24" s="249"/>
      <c r="K24" s="245"/>
    </row>
    <row r="25" s="1" customFormat="1" ht="15" customHeight="1">
      <c r="B25" s="248"/>
      <c r="C25" s="247" t="s">
        <v>985</v>
      </c>
      <c r="D25" s="247"/>
      <c r="E25" s="247"/>
      <c r="F25" s="247"/>
      <c r="G25" s="247"/>
      <c r="H25" s="247"/>
      <c r="I25" s="247"/>
      <c r="J25" s="247"/>
      <c r="K25" s="245"/>
    </row>
    <row r="26" s="1" customFormat="1" ht="15" customHeight="1">
      <c r="B26" s="248"/>
      <c r="C26" s="247" t="s">
        <v>986</v>
      </c>
      <c r="D26" s="247"/>
      <c r="E26" s="247"/>
      <c r="F26" s="247"/>
      <c r="G26" s="247"/>
      <c r="H26" s="247"/>
      <c r="I26" s="247"/>
      <c r="J26" s="247"/>
      <c r="K26" s="245"/>
    </row>
    <row r="27" s="1" customFormat="1" ht="15" customHeight="1">
      <c r="B27" s="248"/>
      <c r="C27" s="247"/>
      <c r="D27" s="247" t="s">
        <v>987</v>
      </c>
      <c r="E27" s="247"/>
      <c r="F27" s="247"/>
      <c r="G27" s="247"/>
      <c r="H27" s="247"/>
      <c r="I27" s="247"/>
      <c r="J27" s="247"/>
      <c r="K27" s="245"/>
    </row>
    <row r="28" s="1" customFormat="1" ht="15" customHeight="1">
      <c r="B28" s="248"/>
      <c r="C28" s="249"/>
      <c r="D28" s="247" t="s">
        <v>988</v>
      </c>
      <c r="E28" s="247"/>
      <c r="F28" s="247"/>
      <c r="G28" s="247"/>
      <c r="H28" s="247"/>
      <c r="I28" s="247"/>
      <c r="J28" s="247"/>
      <c r="K28" s="245"/>
    </row>
    <row r="29" s="1" customFormat="1" ht="12.75" customHeight="1">
      <c r="B29" s="248"/>
      <c r="C29" s="249"/>
      <c r="D29" s="249"/>
      <c r="E29" s="249"/>
      <c r="F29" s="249"/>
      <c r="G29" s="249"/>
      <c r="H29" s="249"/>
      <c r="I29" s="249"/>
      <c r="J29" s="249"/>
      <c r="K29" s="245"/>
    </row>
    <row r="30" s="1" customFormat="1" ht="15" customHeight="1">
      <c r="B30" s="248"/>
      <c r="C30" s="249"/>
      <c r="D30" s="247" t="s">
        <v>989</v>
      </c>
      <c r="E30" s="247"/>
      <c r="F30" s="247"/>
      <c r="G30" s="247"/>
      <c r="H30" s="247"/>
      <c r="I30" s="247"/>
      <c r="J30" s="247"/>
      <c r="K30" s="245"/>
    </row>
    <row r="31" s="1" customFormat="1" ht="15" customHeight="1">
      <c r="B31" s="248"/>
      <c r="C31" s="249"/>
      <c r="D31" s="247" t="s">
        <v>990</v>
      </c>
      <c r="E31" s="247"/>
      <c r="F31" s="247"/>
      <c r="G31" s="247"/>
      <c r="H31" s="247"/>
      <c r="I31" s="247"/>
      <c r="J31" s="247"/>
      <c r="K31" s="245"/>
    </row>
    <row r="32" s="1" customFormat="1" ht="12.75" customHeight="1">
      <c r="B32" s="248"/>
      <c r="C32" s="249"/>
      <c r="D32" s="249"/>
      <c r="E32" s="249"/>
      <c r="F32" s="249"/>
      <c r="G32" s="249"/>
      <c r="H32" s="249"/>
      <c r="I32" s="249"/>
      <c r="J32" s="249"/>
      <c r="K32" s="245"/>
    </row>
    <row r="33" s="1" customFormat="1" ht="15" customHeight="1">
      <c r="B33" s="248"/>
      <c r="C33" s="249"/>
      <c r="D33" s="247" t="s">
        <v>991</v>
      </c>
      <c r="E33" s="247"/>
      <c r="F33" s="247"/>
      <c r="G33" s="247"/>
      <c r="H33" s="247"/>
      <c r="I33" s="247"/>
      <c r="J33" s="247"/>
      <c r="K33" s="245"/>
    </row>
    <row r="34" s="1" customFormat="1" ht="15" customHeight="1">
      <c r="B34" s="248"/>
      <c r="C34" s="249"/>
      <c r="D34" s="247" t="s">
        <v>992</v>
      </c>
      <c r="E34" s="247"/>
      <c r="F34" s="247"/>
      <c r="G34" s="247"/>
      <c r="H34" s="247"/>
      <c r="I34" s="247"/>
      <c r="J34" s="247"/>
      <c r="K34" s="245"/>
    </row>
    <row r="35" s="1" customFormat="1" ht="15" customHeight="1">
      <c r="B35" s="248"/>
      <c r="C35" s="249"/>
      <c r="D35" s="247" t="s">
        <v>993</v>
      </c>
      <c r="E35" s="247"/>
      <c r="F35" s="247"/>
      <c r="G35" s="247"/>
      <c r="H35" s="247"/>
      <c r="I35" s="247"/>
      <c r="J35" s="247"/>
      <c r="K35" s="245"/>
    </row>
    <row r="36" s="1" customFormat="1" ht="15" customHeight="1">
      <c r="B36" s="248"/>
      <c r="C36" s="249"/>
      <c r="D36" s="247"/>
      <c r="E36" s="250" t="s">
        <v>121</v>
      </c>
      <c r="F36" s="247"/>
      <c r="G36" s="247" t="s">
        <v>994</v>
      </c>
      <c r="H36" s="247"/>
      <c r="I36" s="247"/>
      <c r="J36" s="247"/>
      <c r="K36" s="245"/>
    </row>
    <row r="37" s="1" customFormat="1" ht="30.75" customHeight="1">
      <c r="B37" s="248"/>
      <c r="C37" s="249"/>
      <c r="D37" s="247"/>
      <c r="E37" s="250" t="s">
        <v>995</v>
      </c>
      <c r="F37" s="247"/>
      <c r="G37" s="247" t="s">
        <v>996</v>
      </c>
      <c r="H37" s="247"/>
      <c r="I37" s="247"/>
      <c r="J37" s="247"/>
      <c r="K37" s="245"/>
    </row>
    <row r="38" s="1" customFormat="1" ht="15" customHeight="1">
      <c r="B38" s="248"/>
      <c r="C38" s="249"/>
      <c r="D38" s="247"/>
      <c r="E38" s="250" t="s">
        <v>56</v>
      </c>
      <c r="F38" s="247"/>
      <c r="G38" s="247" t="s">
        <v>997</v>
      </c>
      <c r="H38" s="247"/>
      <c r="I38" s="247"/>
      <c r="J38" s="247"/>
      <c r="K38" s="245"/>
    </row>
    <row r="39" s="1" customFormat="1" ht="15" customHeight="1">
      <c r="B39" s="248"/>
      <c r="C39" s="249"/>
      <c r="D39" s="247"/>
      <c r="E39" s="250" t="s">
        <v>57</v>
      </c>
      <c r="F39" s="247"/>
      <c r="G39" s="247" t="s">
        <v>998</v>
      </c>
      <c r="H39" s="247"/>
      <c r="I39" s="247"/>
      <c r="J39" s="247"/>
      <c r="K39" s="245"/>
    </row>
    <row r="40" s="1" customFormat="1" ht="15" customHeight="1">
      <c r="B40" s="248"/>
      <c r="C40" s="249"/>
      <c r="D40" s="247"/>
      <c r="E40" s="250" t="s">
        <v>122</v>
      </c>
      <c r="F40" s="247"/>
      <c r="G40" s="247" t="s">
        <v>999</v>
      </c>
      <c r="H40" s="247"/>
      <c r="I40" s="247"/>
      <c r="J40" s="247"/>
      <c r="K40" s="245"/>
    </row>
    <row r="41" s="1" customFormat="1" ht="15" customHeight="1">
      <c r="B41" s="248"/>
      <c r="C41" s="249"/>
      <c r="D41" s="247"/>
      <c r="E41" s="250" t="s">
        <v>123</v>
      </c>
      <c r="F41" s="247"/>
      <c r="G41" s="247" t="s">
        <v>1000</v>
      </c>
      <c r="H41" s="247"/>
      <c r="I41" s="247"/>
      <c r="J41" s="247"/>
      <c r="K41" s="245"/>
    </row>
    <row r="42" s="1" customFormat="1" ht="15" customHeight="1">
      <c r="B42" s="248"/>
      <c r="C42" s="249"/>
      <c r="D42" s="247"/>
      <c r="E42" s="250" t="s">
        <v>1001</v>
      </c>
      <c r="F42" s="247"/>
      <c r="G42" s="247" t="s">
        <v>1002</v>
      </c>
      <c r="H42" s="247"/>
      <c r="I42" s="247"/>
      <c r="J42" s="247"/>
      <c r="K42" s="245"/>
    </row>
    <row r="43" s="1" customFormat="1" ht="15" customHeight="1">
      <c r="B43" s="248"/>
      <c r="C43" s="249"/>
      <c r="D43" s="247"/>
      <c r="E43" s="250"/>
      <c r="F43" s="247"/>
      <c r="G43" s="247" t="s">
        <v>1003</v>
      </c>
      <c r="H43" s="247"/>
      <c r="I43" s="247"/>
      <c r="J43" s="247"/>
      <c r="K43" s="245"/>
    </row>
    <row r="44" s="1" customFormat="1" ht="15" customHeight="1">
      <c r="B44" s="248"/>
      <c r="C44" s="249"/>
      <c r="D44" s="247"/>
      <c r="E44" s="250" t="s">
        <v>1004</v>
      </c>
      <c r="F44" s="247"/>
      <c r="G44" s="247" t="s">
        <v>1005</v>
      </c>
      <c r="H44" s="247"/>
      <c r="I44" s="247"/>
      <c r="J44" s="247"/>
      <c r="K44" s="245"/>
    </row>
    <row r="45" s="1" customFormat="1" ht="15" customHeight="1">
      <c r="B45" s="248"/>
      <c r="C45" s="249"/>
      <c r="D45" s="247"/>
      <c r="E45" s="250" t="s">
        <v>125</v>
      </c>
      <c r="F45" s="247"/>
      <c r="G45" s="247" t="s">
        <v>1006</v>
      </c>
      <c r="H45" s="247"/>
      <c r="I45" s="247"/>
      <c r="J45" s="247"/>
      <c r="K45" s="245"/>
    </row>
    <row r="46" s="1" customFormat="1" ht="12.75" customHeight="1">
      <c r="B46" s="248"/>
      <c r="C46" s="249"/>
      <c r="D46" s="247"/>
      <c r="E46" s="247"/>
      <c r="F46" s="247"/>
      <c r="G46" s="247"/>
      <c r="H46" s="247"/>
      <c r="I46" s="247"/>
      <c r="J46" s="247"/>
      <c r="K46" s="245"/>
    </row>
    <row r="47" s="1" customFormat="1" ht="15" customHeight="1">
      <c r="B47" s="248"/>
      <c r="C47" s="249"/>
      <c r="D47" s="247" t="s">
        <v>1007</v>
      </c>
      <c r="E47" s="247"/>
      <c r="F47" s="247"/>
      <c r="G47" s="247"/>
      <c r="H47" s="247"/>
      <c r="I47" s="247"/>
      <c r="J47" s="247"/>
      <c r="K47" s="245"/>
    </row>
    <row r="48" s="1" customFormat="1" ht="15" customHeight="1">
      <c r="B48" s="248"/>
      <c r="C48" s="249"/>
      <c r="D48" s="249"/>
      <c r="E48" s="247" t="s">
        <v>1008</v>
      </c>
      <c r="F48" s="247"/>
      <c r="G48" s="247"/>
      <c r="H48" s="247"/>
      <c r="I48" s="247"/>
      <c r="J48" s="247"/>
      <c r="K48" s="245"/>
    </row>
    <row r="49" s="1" customFormat="1" ht="15" customHeight="1">
      <c r="B49" s="248"/>
      <c r="C49" s="249"/>
      <c r="D49" s="249"/>
      <c r="E49" s="247" t="s">
        <v>1009</v>
      </c>
      <c r="F49" s="247"/>
      <c r="G49" s="247"/>
      <c r="H49" s="247"/>
      <c r="I49" s="247"/>
      <c r="J49" s="247"/>
      <c r="K49" s="245"/>
    </row>
    <row r="50" s="1" customFormat="1" ht="15" customHeight="1">
      <c r="B50" s="248"/>
      <c r="C50" s="249"/>
      <c r="D50" s="249"/>
      <c r="E50" s="247" t="s">
        <v>1010</v>
      </c>
      <c r="F50" s="247"/>
      <c r="G50" s="247"/>
      <c r="H50" s="247"/>
      <c r="I50" s="247"/>
      <c r="J50" s="247"/>
      <c r="K50" s="245"/>
    </row>
    <row r="51" s="1" customFormat="1" ht="15" customHeight="1">
      <c r="B51" s="248"/>
      <c r="C51" s="249"/>
      <c r="D51" s="247" t="s">
        <v>1011</v>
      </c>
      <c r="E51" s="247"/>
      <c r="F51" s="247"/>
      <c r="G51" s="247"/>
      <c r="H51" s="247"/>
      <c r="I51" s="247"/>
      <c r="J51" s="247"/>
      <c r="K51" s="245"/>
    </row>
    <row r="52" s="1" customFormat="1" ht="25.5" customHeight="1">
      <c r="B52" s="243"/>
      <c r="C52" s="244" t="s">
        <v>1012</v>
      </c>
      <c r="D52" s="244"/>
      <c r="E52" s="244"/>
      <c r="F52" s="244"/>
      <c r="G52" s="244"/>
      <c r="H52" s="244"/>
      <c r="I52" s="244"/>
      <c r="J52" s="244"/>
      <c r="K52" s="245"/>
    </row>
    <row r="53" s="1" customFormat="1" ht="5.25" customHeight="1">
      <c r="B53" s="243"/>
      <c r="C53" s="246"/>
      <c r="D53" s="246"/>
      <c r="E53" s="246"/>
      <c r="F53" s="246"/>
      <c r="G53" s="246"/>
      <c r="H53" s="246"/>
      <c r="I53" s="246"/>
      <c r="J53" s="246"/>
      <c r="K53" s="245"/>
    </row>
    <row r="54" s="1" customFormat="1" ht="15" customHeight="1">
      <c r="B54" s="243"/>
      <c r="C54" s="247" t="s">
        <v>1013</v>
      </c>
      <c r="D54" s="247"/>
      <c r="E54" s="247"/>
      <c r="F54" s="247"/>
      <c r="G54" s="247"/>
      <c r="H54" s="247"/>
      <c r="I54" s="247"/>
      <c r="J54" s="247"/>
      <c r="K54" s="245"/>
    </row>
    <row r="55" s="1" customFormat="1" ht="15" customHeight="1">
      <c r="B55" s="243"/>
      <c r="C55" s="247" t="s">
        <v>1014</v>
      </c>
      <c r="D55" s="247"/>
      <c r="E55" s="247"/>
      <c r="F55" s="247"/>
      <c r="G55" s="247"/>
      <c r="H55" s="247"/>
      <c r="I55" s="247"/>
      <c r="J55" s="247"/>
      <c r="K55" s="245"/>
    </row>
    <row r="56" s="1" customFormat="1" ht="12.75" customHeight="1">
      <c r="B56" s="243"/>
      <c r="C56" s="247"/>
      <c r="D56" s="247"/>
      <c r="E56" s="247"/>
      <c r="F56" s="247"/>
      <c r="G56" s="247"/>
      <c r="H56" s="247"/>
      <c r="I56" s="247"/>
      <c r="J56" s="247"/>
      <c r="K56" s="245"/>
    </row>
    <row r="57" s="1" customFormat="1" ht="15" customHeight="1">
      <c r="B57" s="243"/>
      <c r="C57" s="247" t="s">
        <v>1015</v>
      </c>
      <c r="D57" s="247"/>
      <c r="E57" s="247"/>
      <c r="F57" s="247"/>
      <c r="G57" s="247"/>
      <c r="H57" s="247"/>
      <c r="I57" s="247"/>
      <c r="J57" s="247"/>
      <c r="K57" s="245"/>
    </row>
    <row r="58" s="1" customFormat="1" ht="15" customHeight="1">
      <c r="B58" s="243"/>
      <c r="C58" s="249"/>
      <c r="D58" s="247" t="s">
        <v>1016</v>
      </c>
      <c r="E58" s="247"/>
      <c r="F58" s="247"/>
      <c r="G58" s="247"/>
      <c r="H58" s="247"/>
      <c r="I58" s="247"/>
      <c r="J58" s="247"/>
      <c r="K58" s="245"/>
    </row>
    <row r="59" s="1" customFormat="1" ht="15" customHeight="1">
      <c r="B59" s="243"/>
      <c r="C59" s="249"/>
      <c r="D59" s="247" t="s">
        <v>1017</v>
      </c>
      <c r="E59" s="247"/>
      <c r="F59" s="247"/>
      <c r="G59" s="247"/>
      <c r="H59" s="247"/>
      <c r="I59" s="247"/>
      <c r="J59" s="247"/>
      <c r="K59" s="245"/>
    </row>
    <row r="60" s="1" customFormat="1" ht="15" customHeight="1">
      <c r="B60" s="243"/>
      <c r="C60" s="249"/>
      <c r="D60" s="247" t="s">
        <v>1018</v>
      </c>
      <c r="E60" s="247"/>
      <c r="F60" s="247"/>
      <c r="G60" s="247"/>
      <c r="H60" s="247"/>
      <c r="I60" s="247"/>
      <c r="J60" s="247"/>
      <c r="K60" s="245"/>
    </row>
    <row r="61" s="1" customFormat="1" ht="15" customHeight="1">
      <c r="B61" s="243"/>
      <c r="C61" s="249"/>
      <c r="D61" s="247" t="s">
        <v>1019</v>
      </c>
      <c r="E61" s="247"/>
      <c r="F61" s="247"/>
      <c r="G61" s="247"/>
      <c r="H61" s="247"/>
      <c r="I61" s="247"/>
      <c r="J61" s="247"/>
      <c r="K61" s="245"/>
    </row>
    <row r="62" s="1" customFormat="1" ht="15" customHeight="1">
      <c r="B62" s="243"/>
      <c r="C62" s="249"/>
      <c r="D62" s="252" t="s">
        <v>1020</v>
      </c>
      <c r="E62" s="252"/>
      <c r="F62" s="252"/>
      <c r="G62" s="252"/>
      <c r="H62" s="252"/>
      <c r="I62" s="252"/>
      <c r="J62" s="252"/>
      <c r="K62" s="245"/>
    </row>
    <row r="63" s="1" customFormat="1" ht="15" customHeight="1">
      <c r="B63" s="243"/>
      <c r="C63" s="249"/>
      <c r="D63" s="247" t="s">
        <v>1021</v>
      </c>
      <c r="E63" s="247"/>
      <c r="F63" s="247"/>
      <c r="G63" s="247"/>
      <c r="H63" s="247"/>
      <c r="I63" s="247"/>
      <c r="J63" s="247"/>
      <c r="K63" s="245"/>
    </row>
    <row r="64" s="1" customFormat="1" ht="12.75" customHeight="1">
      <c r="B64" s="243"/>
      <c r="C64" s="249"/>
      <c r="D64" s="249"/>
      <c r="E64" s="253"/>
      <c r="F64" s="249"/>
      <c r="G64" s="249"/>
      <c r="H64" s="249"/>
      <c r="I64" s="249"/>
      <c r="J64" s="249"/>
      <c r="K64" s="245"/>
    </row>
    <row r="65" s="1" customFormat="1" ht="15" customHeight="1">
      <c r="B65" s="243"/>
      <c r="C65" s="249"/>
      <c r="D65" s="247" t="s">
        <v>1022</v>
      </c>
      <c r="E65" s="247"/>
      <c r="F65" s="247"/>
      <c r="G65" s="247"/>
      <c r="H65" s="247"/>
      <c r="I65" s="247"/>
      <c r="J65" s="247"/>
      <c r="K65" s="245"/>
    </row>
    <row r="66" s="1" customFormat="1" ht="15" customHeight="1">
      <c r="B66" s="243"/>
      <c r="C66" s="249"/>
      <c r="D66" s="252" t="s">
        <v>1023</v>
      </c>
      <c r="E66" s="252"/>
      <c r="F66" s="252"/>
      <c r="G66" s="252"/>
      <c r="H66" s="252"/>
      <c r="I66" s="252"/>
      <c r="J66" s="252"/>
      <c r="K66" s="245"/>
    </row>
    <row r="67" s="1" customFormat="1" ht="15" customHeight="1">
      <c r="B67" s="243"/>
      <c r="C67" s="249"/>
      <c r="D67" s="247" t="s">
        <v>1024</v>
      </c>
      <c r="E67" s="247"/>
      <c r="F67" s="247"/>
      <c r="G67" s="247"/>
      <c r="H67" s="247"/>
      <c r="I67" s="247"/>
      <c r="J67" s="247"/>
      <c r="K67" s="245"/>
    </row>
    <row r="68" s="1" customFormat="1" ht="15" customHeight="1">
      <c r="B68" s="243"/>
      <c r="C68" s="249"/>
      <c r="D68" s="247" t="s">
        <v>1025</v>
      </c>
      <c r="E68" s="247"/>
      <c r="F68" s="247"/>
      <c r="G68" s="247"/>
      <c r="H68" s="247"/>
      <c r="I68" s="247"/>
      <c r="J68" s="247"/>
      <c r="K68" s="245"/>
    </row>
    <row r="69" s="1" customFormat="1" ht="15" customHeight="1">
      <c r="B69" s="243"/>
      <c r="C69" s="249"/>
      <c r="D69" s="247" t="s">
        <v>1026</v>
      </c>
      <c r="E69" s="247"/>
      <c r="F69" s="247"/>
      <c r="G69" s="247"/>
      <c r="H69" s="247"/>
      <c r="I69" s="247"/>
      <c r="J69" s="247"/>
      <c r="K69" s="245"/>
    </row>
    <row r="70" s="1" customFormat="1" ht="15" customHeight="1">
      <c r="B70" s="243"/>
      <c r="C70" s="249"/>
      <c r="D70" s="247" t="s">
        <v>1027</v>
      </c>
      <c r="E70" s="247"/>
      <c r="F70" s="247"/>
      <c r="G70" s="247"/>
      <c r="H70" s="247"/>
      <c r="I70" s="247"/>
      <c r="J70" s="247"/>
      <c r="K70" s="245"/>
    </row>
    <row r="71" s="1" customFormat="1" ht="12.75" customHeight="1">
      <c r="B71" s="254"/>
      <c r="C71" s="255"/>
      <c r="D71" s="255"/>
      <c r="E71" s="255"/>
      <c r="F71" s="255"/>
      <c r="G71" s="255"/>
      <c r="H71" s="255"/>
      <c r="I71" s="255"/>
      <c r="J71" s="255"/>
      <c r="K71" s="256"/>
    </row>
    <row r="72" s="1" customFormat="1" ht="18.75" customHeight="1">
      <c r="B72" s="257"/>
      <c r="C72" s="257"/>
      <c r="D72" s="257"/>
      <c r="E72" s="257"/>
      <c r="F72" s="257"/>
      <c r="G72" s="257"/>
      <c r="H72" s="257"/>
      <c r="I72" s="257"/>
      <c r="J72" s="257"/>
      <c r="K72" s="258"/>
    </row>
    <row r="73" s="1" customFormat="1" ht="18.75" customHeight="1">
      <c r="B73" s="258"/>
      <c r="C73" s="258"/>
      <c r="D73" s="258"/>
      <c r="E73" s="258"/>
      <c r="F73" s="258"/>
      <c r="G73" s="258"/>
      <c r="H73" s="258"/>
      <c r="I73" s="258"/>
      <c r="J73" s="258"/>
      <c r="K73" s="258"/>
    </row>
    <row r="74" s="1" customFormat="1" ht="7.5" customHeight="1">
      <c r="B74" s="259"/>
      <c r="C74" s="260"/>
      <c r="D74" s="260"/>
      <c r="E74" s="260"/>
      <c r="F74" s="260"/>
      <c r="G74" s="260"/>
      <c r="H74" s="260"/>
      <c r="I74" s="260"/>
      <c r="J74" s="260"/>
      <c r="K74" s="261"/>
    </row>
    <row r="75" s="1" customFormat="1" ht="45" customHeight="1">
      <c r="B75" s="262"/>
      <c r="C75" s="263" t="s">
        <v>1028</v>
      </c>
      <c r="D75" s="263"/>
      <c r="E75" s="263"/>
      <c r="F75" s="263"/>
      <c r="G75" s="263"/>
      <c r="H75" s="263"/>
      <c r="I75" s="263"/>
      <c r="J75" s="263"/>
      <c r="K75" s="264"/>
    </row>
    <row r="76" s="1" customFormat="1" ht="17.25" customHeight="1">
      <c r="B76" s="262"/>
      <c r="C76" s="265" t="s">
        <v>1029</v>
      </c>
      <c r="D76" s="265"/>
      <c r="E76" s="265"/>
      <c r="F76" s="265" t="s">
        <v>1030</v>
      </c>
      <c r="G76" s="266"/>
      <c r="H76" s="265" t="s">
        <v>57</v>
      </c>
      <c r="I76" s="265" t="s">
        <v>60</v>
      </c>
      <c r="J76" s="265" t="s">
        <v>1031</v>
      </c>
      <c r="K76" s="264"/>
    </row>
    <row r="77" s="1" customFormat="1" ht="17.25" customHeight="1">
      <c r="B77" s="262"/>
      <c r="C77" s="267" t="s">
        <v>1032</v>
      </c>
      <c r="D77" s="267"/>
      <c r="E77" s="267"/>
      <c r="F77" s="268" t="s">
        <v>1033</v>
      </c>
      <c r="G77" s="269"/>
      <c r="H77" s="267"/>
      <c r="I77" s="267"/>
      <c r="J77" s="267" t="s">
        <v>1034</v>
      </c>
      <c r="K77" s="264"/>
    </row>
    <row r="78" s="1" customFormat="1" ht="5.25" customHeight="1">
      <c r="B78" s="262"/>
      <c r="C78" s="270"/>
      <c r="D78" s="270"/>
      <c r="E78" s="270"/>
      <c r="F78" s="270"/>
      <c r="G78" s="271"/>
      <c r="H78" s="270"/>
      <c r="I78" s="270"/>
      <c r="J78" s="270"/>
      <c r="K78" s="264"/>
    </row>
    <row r="79" s="1" customFormat="1" ht="15" customHeight="1">
      <c r="B79" s="262"/>
      <c r="C79" s="250" t="s">
        <v>56</v>
      </c>
      <c r="D79" s="272"/>
      <c r="E79" s="272"/>
      <c r="F79" s="273" t="s">
        <v>1035</v>
      </c>
      <c r="G79" s="274"/>
      <c r="H79" s="250" t="s">
        <v>1036</v>
      </c>
      <c r="I79" s="250" t="s">
        <v>1037</v>
      </c>
      <c r="J79" s="250">
        <v>20</v>
      </c>
      <c r="K79" s="264"/>
    </row>
    <row r="80" s="1" customFormat="1" ht="15" customHeight="1">
      <c r="B80" s="262"/>
      <c r="C80" s="250" t="s">
        <v>1038</v>
      </c>
      <c r="D80" s="250"/>
      <c r="E80" s="250"/>
      <c r="F80" s="273" t="s">
        <v>1035</v>
      </c>
      <c r="G80" s="274"/>
      <c r="H80" s="250" t="s">
        <v>1039</v>
      </c>
      <c r="I80" s="250" t="s">
        <v>1037</v>
      </c>
      <c r="J80" s="250">
        <v>120</v>
      </c>
      <c r="K80" s="264"/>
    </row>
    <row r="81" s="1" customFormat="1" ht="15" customHeight="1">
      <c r="B81" s="275"/>
      <c r="C81" s="250" t="s">
        <v>1040</v>
      </c>
      <c r="D81" s="250"/>
      <c r="E81" s="250"/>
      <c r="F81" s="273" t="s">
        <v>1041</v>
      </c>
      <c r="G81" s="274"/>
      <c r="H81" s="250" t="s">
        <v>1042</v>
      </c>
      <c r="I81" s="250" t="s">
        <v>1037</v>
      </c>
      <c r="J81" s="250">
        <v>50</v>
      </c>
      <c r="K81" s="264"/>
    </row>
    <row r="82" s="1" customFormat="1" ht="15" customHeight="1">
      <c r="B82" s="275"/>
      <c r="C82" s="250" t="s">
        <v>1043</v>
      </c>
      <c r="D82" s="250"/>
      <c r="E82" s="250"/>
      <c r="F82" s="273" t="s">
        <v>1035</v>
      </c>
      <c r="G82" s="274"/>
      <c r="H82" s="250" t="s">
        <v>1044</v>
      </c>
      <c r="I82" s="250" t="s">
        <v>1045</v>
      </c>
      <c r="J82" s="250"/>
      <c r="K82" s="264"/>
    </row>
    <row r="83" s="1" customFormat="1" ht="15" customHeight="1">
      <c r="B83" s="275"/>
      <c r="C83" s="276" t="s">
        <v>1046</v>
      </c>
      <c r="D83" s="276"/>
      <c r="E83" s="276"/>
      <c r="F83" s="277" t="s">
        <v>1041</v>
      </c>
      <c r="G83" s="276"/>
      <c r="H83" s="276" t="s">
        <v>1047</v>
      </c>
      <c r="I83" s="276" t="s">
        <v>1037</v>
      </c>
      <c r="J83" s="276">
        <v>15</v>
      </c>
      <c r="K83" s="264"/>
    </row>
    <row r="84" s="1" customFormat="1" ht="15" customHeight="1">
      <c r="B84" s="275"/>
      <c r="C84" s="276" t="s">
        <v>1048</v>
      </c>
      <c r="D84" s="276"/>
      <c r="E84" s="276"/>
      <c r="F84" s="277" t="s">
        <v>1041</v>
      </c>
      <c r="G84" s="276"/>
      <c r="H84" s="276" t="s">
        <v>1049</v>
      </c>
      <c r="I84" s="276" t="s">
        <v>1037</v>
      </c>
      <c r="J84" s="276">
        <v>15</v>
      </c>
      <c r="K84" s="264"/>
    </row>
    <row r="85" s="1" customFormat="1" ht="15" customHeight="1">
      <c r="B85" s="275"/>
      <c r="C85" s="276" t="s">
        <v>1050</v>
      </c>
      <c r="D85" s="276"/>
      <c r="E85" s="276"/>
      <c r="F85" s="277" t="s">
        <v>1041</v>
      </c>
      <c r="G85" s="276"/>
      <c r="H85" s="276" t="s">
        <v>1051</v>
      </c>
      <c r="I85" s="276" t="s">
        <v>1037</v>
      </c>
      <c r="J85" s="276">
        <v>20</v>
      </c>
      <c r="K85" s="264"/>
    </row>
    <row r="86" s="1" customFormat="1" ht="15" customHeight="1">
      <c r="B86" s="275"/>
      <c r="C86" s="276" t="s">
        <v>1052</v>
      </c>
      <c r="D86" s="276"/>
      <c r="E86" s="276"/>
      <c r="F86" s="277" t="s">
        <v>1041</v>
      </c>
      <c r="G86" s="276"/>
      <c r="H86" s="276" t="s">
        <v>1053</v>
      </c>
      <c r="I86" s="276" t="s">
        <v>1037</v>
      </c>
      <c r="J86" s="276">
        <v>20</v>
      </c>
      <c r="K86" s="264"/>
    </row>
    <row r="87" s="1" customFormat="1" ht="15" customHeight="1">
      <c r="B87" s="275"/>
      <c r="C87" s="250" t="s">
        <v>1054</v>
      </c>
      <c r="D87" s="250"/>
      <c r="E87" s="250"/>
      <c r="F87" s="273" t="s">
        <v>1041</v>
      </c>
      <c r="G87" s="274"/>
      <c r="H87" s="250" t="s">
        <v>1055</v>
      </c>
      <c r="I87" s="250" t="s">
        <v>1037</v>
      </c>
      <c r="J87" s="250">
        <v>50</v>
      </c>
      <c r="K87" s="264"/>
    </row>
    <row r="88" s="1" customFormat="1" ht="15" customHeight="1">
      <c r="B88" s="275"/>
      <c r="C88" s="250" t="s">
        <v>1056</v>
      </c>
      <c r="D88" s="250"/>
      <c r="E88" s="250"/>
      <c r="F88" s="273" t="s">
        <v>1041</v>
      </c>
      <c r="G88" s="274"/>
      <c r="H88" s="250" t="s">
        <v>1057</v>
      </c>
      <c r="I88" s="250" t="s">
        <v>1037</v>
      </c>
      <c r="J88" s="250">
        <v>20</v>
      </c>
      <c r="K88" s="264"/>
    </row>
    <row r="89" s="1" customFormat="1" ht="15" customHeight="1">
      <c r="B89" s="275"/>
      <c r="C89" s="250" t="s">
        <v>1058</v>
      </c>
      <c r="D89" s="250"/>
      <c r="E89" s="250"/>
      <c r="F89" s="273" t="s">
        <v>1041</v>
      </c>
      <c r="G89" s="274"/>
      <c r="H89" s="250" t="s">
        <v>1059</v>
      </c>
      <c r="I89" s="250" t="s">
        <v>1037</v>
      </c>
      <c r="J89" s="250">
        <v>20</v>
      </c>
      <c r="K89" s="264"/>
    </row>
    <row r="90" s="1" customFormat="1" ht="15" customHeight="1">
      <c r="B90" s="275"/>
      <c r="C90" s="250" t="s">
        <v>1060</v>
      </c>
      <c r="D90" s="250"/>
      <c r="E90" s="250"/>
      <c r="F90" s="273" t="s">
        <v>1041</v>
      </c>
      <c r="G90" s="274"/>
      <c r="H90" s="250" t="s">
        <v>1061</v>
      </c>
      <c r="I90" s="250" t="s">
        <v>1037</v>
      </c>
      <c r="J90" s="250">
        <v>50</v>
      </c>
      <c r="K90" s="264"/>
    </row>
    <row r="91" s="1" customFormat="1" ht="15" customHeight="1">
      <c r="B91" s="275"/>
      <c r="C91" s="250" t="s">
        <v>1062</v>
      </c>
      <c r="D91" s="250"/>
      <c r="E91" s="250"/>
      <c r="F91" s="273" t="s">
        <v>1041</v>
      </c>
      <c r="G91" s="274"/>
      <c r="H91" s="250" t="s">
        <v>1062</v>
      </c>
      <c r="I91" s="250" t="s">
        <v>1037</v>
      </c>
      <c r="J91" s="250">
        <v>50</v>
      </c>
      <c r="K91" s="264"/>
    </row>
    <row r="92" s="1" customFormat="1" ht="15" customHeight="1">
      <c r="B92" s="275"/>
      <c r="C92" s="250" t="s">
        <v>1063</v>
      </c>
      <c r="D92" s="250"/>
      <c r="E92" s="250"/>
      <c r="F92" s="273" t="s">
        <v>1041</v>
      </c>
      <c r="G92" s="274"/>
      <c r="H92" s="250" t="s">
        <v>1064</v>
      </c>
      <c r="I92" s="250" t="s">
        <v>1037</v>
      </c>
      <c r="J92" s="250">
        <v>255</v>
      </c>
      <c r="K92" s="264"/>
    </row>
    <row r="93" s="1" customFormat="1" ht="15" customHeight="1">
      <c r="B93" s="275"/>
      <c r="C93" s="250" t="s">
        <v>1065</v>
      </c>
      <c r="D93" s="250"/>
      <c r="E93" s="250"/>
      <c r="F93" s="273" t="s">
        <v>1035</v>
      </c>
      <c r="G93" s="274"/>
      <c r="H93" s="250" t="s">
        <v>1066</v>
      </c>
      <c r="I93" s="250" t="s">
        <v>1067</v>
      </c>
      <c r="J93" s="250"/>
      <c r="K93" s="264"/>
    </row>
    <row r="94" s="1" customFormat="1" ht="15" customHeight="1">
      <c r="B94" s="275"/>
      <c r="C94" s="250" t="s">
        <v>1068</v>
      </c>
      <c r="D94" s="250"/>
      <c r="E94" s="250"/>
      <c r="F94" s="273" t="s">
        <v>1035</v>
      </c>
      <c r="G94" s="274"/>
      <c r="H94" s="250" t="s">
        <v>1069</v>
      </c>
      <c r="I94" s="250" t="s">
        <v>1070</v>
      </c>
      <c r="J94" s="250"/>
      <c r="K94" s="264"/>
    </row>
    <row r="95" s="1" customFormat="1" ht="15" customHeight="1">
      <c r="B95" s="275"/>
      <c r="C95" s="250" t="s">
        <v>1071</v>
      </c>
      <c r="D95" s="250"/>
      <c r="E95" s="250"/>
      <c r="F95" s="273" t="s">
        <v>1035</v>
      </c>
      <c r="G95" s="274"/>
      <c r="H95" s="250" t="s">
        <v>1071</v>
      </c>
      <c r="I95" s="250" t="s">
        <v>1070</v>
      </c>
      <c r="J95" s="250"/>
      <c r="K95" s="264"/>
    </row>
    <row r="96" s="1" customFormat="1" ht="15" customHeight="1">
      <c r="B96" s="275"/>
      <c r="C96" s="250" t="s">
        <v>41</v>
      </c>
      <c r="D96" s="250"/>
      <c r="E96" s="250"/>
      <c r="F96" s="273" t="s">
        <v>1035</v>
      </c>
      <c r="G96" s="274"/>
      <c r="H96" s="250" t="s">
        <v>1072</v>
      </c>
      <c r="I96" s="250" t="s">
        <v>1070</v>
      </c>
      <c r="J96" s="250"/>
      <c r="K96" s="264"/>
    </row>
    <row r="97" s="1" customFormat="1" ht="15" customHeight="1">
      <c r="B97" s="275"/>
      <c r="C97" s="250" t="s">
        <v>51</v>
      </c>
      <c r="D97" s="250"/>
      <c r="E97" s="250"/>
      <c r="F97" s="273" t="s">
        <v>1035</v>
      </c>
      <c r="G97" s="274"/>
      <c r="H97" s="250" t="s">
        <v>1073</v>
      </c>
      <c r="I97" s="250" t="s">
        <v>1070</v>
      </c>
      <c r="J97" s="250"/>
      <c r="K97" s="264"/>
    </row>
    <row r="98" s="1" customFormat="1" ht="15" customHeight="1">
      <c r="B98" s="278"/>
      <c r="C98" s="279"/>
      <c r="D98" s="279"/>
      <c r="E98" s="279"/>
      <c r="F98" s="279"/>
      <c r="G98" s="279"/>
      <c r="H98" s="279"/>
      <c r="I98" s="279"/>
      <c r="J98" s="279"/>
      <c r="K98" s="280"/>
    </row>
    <row r="99" s="1" customFormat="1" ht="18.75" customHeight="1">
      <c r="B99" s="281"/>
      <c r="C99" s="282"/>
      <c r="D99" s="282"/>
      <c r="E99" s="282"/>
      <c r="F99" s="282"/>
      <c r="G99" s="282"/>
      <c r="H99" s="282"/>
      <c r="I99" s="282"/>
      <c r="J99" s="282"/>
      <c r="K99" s="281"/>
    </row>
    <row r="100" s="1" customFormat="1" ht="18.75" customHeight="1">
      <c r="B100" s="258"/>
      <c r="C100" s="258"/>
      <c r="D100" s="258"/>
      <c r="E100" s="258"/>
      <c r="F100" s="258"/>
      <c r="G100" s="258"/>
      <c r="H100" s="258"/>
      <c r="I100" s="258"/>
      <c r="J100" s="258"/>
      <c r="K100" s="258"/>
    </row>
    <row r="101" s="1" customFormat="1" ht="7.5" customHeight="1">
      <c r="B101" s="259"/>
      <c r="C101" s="260"/>
      <c r="D101" s="260"/>
      <c r="E101" s="260"/>
      <c r="F101" s="260"/>
      <c r="G101" s="260"/>
      <c r="H101" s="260"/>
      <c r="I101" s="260"/>
      <c r="J101" s="260"/>
      <c r="K101" s="261"/>
    </row>
    <row r="102" s="1" customFormat="1" ht="45" customHeight="1">
      <c r="B102" s="262"/>
      <c r="C102" s="263" t="s">
        <v>1074</v>
      </c>
      <c r="D102" s="263"/>
      <c r="E102" s="263"/>
      <c r="F102" s="263"/>
      <c r="G102" s="263"/>
      <c r="H102" s="263"/>
      <c r="I102" s="263"/>
      <c r="J102" s="263"/>
      <c r="K102" s="264"/>
    </row>
    <row r="103" s="1" customFormat="1" ht="17.25" customHeight="1">
      <c r="B103" s="262"/>
      <c r="C103" s="265" t="s">
        <v>1029</v>
      </c>
      <c r="D103" s="265"/>
      <c r="E103" s="265"/>
      <c r="F103" s="265" t="s">
        <v>1030</v>
      </c>
      <c r="G103" s="266"/>
      <c r="H103" s="265" t="s">
        <v>57</v>
      </c>
      <c r="I103" s="265" t="s">
        <v>60</v>
      </c>
      <c r="J103" s="265" t="s">
        <v>1031</v>
      </c>
      <c r="K103" s="264"/>
    </row>
    <row r="104" s="1" customFormat="1" ht="17.25" customHeight="1">
      <c r="B104" s="262"/>
      <c r="C104" s="267" t="s">
        <v>1032</v>
      </c>
      <c r="D104" s="267"/>
      <c r="E104" s="267"/>
      <c r="F104" s="268" t="s">
        <v>1033</v>
      </c>
      <c r="G104" s="269"/>
      <c r="H104" s="267"/>
      <c r="I104" s="267"/>
      <c r="J104" s="267" t="s">
        <v>1034</v>
      </c>
      <c r="K104" s="264"/>
    </row>
    <row r="105" s="1" customFormat="1" ht="5.25" customHeight="1">
      <c r="B105" s="262"/>
      <c r="C105" s="265"/>
      <c r="D105" s="265"/>
      <c r="E105" s="265"/>
      <c r="F105" s="265"/>
      <c r="G105" s="283"/>
      <c r="H105" s="265"/>
      <c r="I105" s="265"/>
      <c r="J105" s="265"/>
      <c r="K105" s="264"/>
    </row>
    <row r="106" s="1" customFormat="1" ht="15" customHeight="1">
      <c r="B106" s="262"/>
      <c r="C106" s="250" t="s">
        <v>56</v>
      </c>
      <c r="D106" s="272"/>
      <c r="E106" s="272"/>
      <c r="F106" s="273" t="s">
        <v>1035</v>
      </c>
      <c r="G106" s="250"/>
      <c r="H106" s="250" t="s">
        <v>1075</v>
      </c>
      <c r="I106" s="250" t="s">
        <v>1037</v>
      </c>
      <c r="J106" s="250">
        <v>20</v>
      </c>
      <c r="K106" s="264"/>
    </row>
    <row r="107" s="1" customFormat="1" ht="15" customHeight="1">
      <c r="B107" s="262"/>
      <c r="C107" s="250" t="s">
        <v>1038</v>
      </c>
      <c r="D107" s="250"/>
      <c r="E107" s="250"/>
      <c r="F107" s="273" t="s">
        <v>1035</v>
      </c>
      <c r="G107" s="250"/>
      <c r="H107" s="250" t="s">
        <v>1075</v>
      </c>
      <c r="I107" s="250" t="s">
        <v>1037</v>
      </c>
      <c r="J107" s="250">
        <v>120</v>
      </c>
      <c r="K107" s="264"/>
    </row>
    <row r="108" s="1" customFormat="1" ht="15" customHeight="1">
      <c r="B108" s="275"/>
      <c r="C108" s="250" t="s">
        <v>1040</v>
      </c>
      <c r="D108" s="250"/>
      <c r="E108" s="250"/>
      <c r="F108" s="273" t="s">
        <v>1041</v>
      </c>
      <c r="G108" s="250"/>
      <c r="H108" s="250" t="s">
        <v>1075</v>
      </c>
      <c r="I108" s="250" t="s">
        <v>1037</v>
      </c>
      <c r="J108" s="250">
        <v>50</v>
      </c>
      <c r="K108" s="264"/>
    </row>
    <row r="109" s="1" customFormat="1" ht="15" customHeight="1">
      <c r="B109" s="275"/>
      <c r="C109" s="250" t="s">
        <v>1043</v>
      </c>
      <c r="D109" s="250"/>
      <c r="E109" s="250"/>
      <c r="F109" s="273" t="s">
        <v>1035</v>
      </c>
      <c r="G109" s="250"/>
      <c r="H109" s="250" t="s">
        <v>1075</v>
      </c>
      <c r="I109" s="250" t="s">
        <v>1045</v>
      </c>
      <c r="J109" s="250"/>
      <c r="K109" s="264"/>
    </row>
    <row r="110" s="1" customFormat="1" ht="15" customHeight="1">
      <c r="B110" s="275"/>
      <c r="C110" s="250" t="s">
        <v>1054</v>
      </c>
      <c r="D110" s="250"/>
      <c r="E110" s="250"/>
      <c r="F110" s="273" t="s">
        <v>1041</v>
      </c>
      <c r="G110" s="250"/>
      <c r="H110" s="250" t="s">
        <v>1075</v>
      </c>
      <c r="I110" s="250" t="s">
        <v>1037</v>
      </c>
      <c r="J110" s="250">
        <v>50</v>
      </c>
      <c r="K110" s="264"/>
    </row>
    <row r="111" s="1" customFormat="1" ht="15" customHeight="1">
      <c r="B111" s="275"/>
      <c r="C111" s="250" t="s">
        <v>1062</v>
      </c>
      <c r="D111" s="250"/>
      <c r="E111" s="250"/>
      <c r="F111" s="273" t="s">
        <v>1041</v>
      </c>
      <c r="G111" s="250"/>
      <c r="H111" s="250" t="s">
        <v>1075</v>
      </c>
      <c r="I111" s="250" t="s">
        <v>1037</v>
      </c>
      <c r="J111" s="250">
        <v>50</v>
      </c>
      <c r="K111" s="264"/>
    </row>
    <row r="112" s="1" customFormat="1" ht="15" customHeight="1">
      <c r="B112" s="275"/>
      <c r="C112" s="250" t="s">
        <v>1060</v>
      </c>
      <c r="D112" s="250"/>
      <c r="E112" s="250"/>
      <c r="F112" s="273" t="s">
        <v>1041</v>
      </c>
      <c r="G112" s="250"/>
      <c r="H112" s="250" t="s">
        <v>1075</v>
      </c>
      <c r="I112" s="250" t="s">
        <v>1037</v>
      </c>
      <c r="J112" s="250">
        <v>50</v>
      </c>
      <c r="K112" s="264"/>
    </row>
    <row r="113" s="1" customFormat="1" ht="15" customHeight="1">
      <c r="B113" s="275"/>
      <c r="C113" s="250" t="s">
        <v>56</v>
      </c>
      <c r="D113" s="250"/>
      <c r="E113" s="250"/>
      <c r="F113" s="273" t="s">
        <v>1035</v>
      </c>
      <c r="G113" s="250"/>
      <c r="H113" s="250" t="s">
        <v>1076</v>
      </c>
      <c r="I113" s="250" t="s">
        <v>1037</v>
      </c>
      <c r="J113" s="250">
        <v>20</v>
      </c>
      <c r="K113" s="264"/>
    </row>
    <row r="114" s="1" customFormat="1" ht="15" customHeight="1">
      <c r="B114" s="275"/>
      <c r="C114" s="250" t="s">
        <v>1077</v>
      </c>
      <c r="D114" s="250"/>
      <c r="E114" s="250"/>
      <c r="F114" s="273" t="s">
        <v>1035</v>
      </c>
      <c r="G114" s="250"/>
      <c r="H114" s="250" t="s">
        <v>1078</v>
      </c>
      <c r="I114" s="250" t="s">
        <v>1037</v>
      </c>
      <c r="J114" s="250">
        <v>120</v>
      </c>
      <c r="K114" s="264"/>
    </row>
    <row r="115" s="1" customFormat="1" ht="15" customHeight="1">
      <c r="B115" s="275"/>
      <c r="C115" s="250" t="s">
        <v>41</v>
      </c>
      <c r="D115" s="250"/>
      <c r="E115" s="250"/>
      <c r="F115" s="273" t="s">
        <v>1035</v>
      </c>
      <c r="G115" s="250"/>
      <c r="H115" s="250" t="s">
        <v>1079</v>
      </c>
      <c r="I115" s="250" t="s">
        <v>1070</v>
      </c>
      <c r="J115" s="250"/>
      <c r="K115" s="264"/>
    </row>
    <row r="116" s="1" customFormat="1" ht="15" customHeight="1">
      <c r="B116" s="275"/>
      <c r="C116" s="250" t="s">
        <v>51</v>
      </c>
      <c r="D116" s="250"/>
      <c r="E116" s="250"/>
      <c r="F116" s="273" t="s">
        <v>1035</v>
      </c>
      <c r="G116" s="250"/>
      <c r="H116" s="250" t="s">
        <v>1080</v>
      </c>
      <c r="I116" s="250" t="s">
        <v>1070</v>
      </c>
      <c r="J116" s="250"/>
      <c r="K116" s="264"/>
    </row>
    <row r="117" s="1" customFormat="1" ht="15" customHeight="1">
      <c r="B117" s="275"/>
      <c r="C117" s="250" t="s">
        <v>60</v>
      </c>
      <c r="D117" s="250"/>
      <c r="E117" s="250"/>
      <c r="F117" s="273" t="s">
        <v>1035</v>
      </c>
      <c r="G117" s="250"/>
      <c r="H117" s="250" t="s">
        <v>1081</v>
      </c>
      <c r="I117" s="250" t="s">
        <v>1082</v>
      </c>
      <c r="J117" s="250"/>
      <c r="K117" s="264"/>
    </row>
    <row r="118" s="1" customFormat="1" ht="15" customHeight="1">
      <c r="B118" s="278"/>
      <c r="C118" s="284"/>
      <c r="D118" s="284"/>
      <c r="E118" s="284"/>
      <c r="F118" s="284"/>
      <c r="G118" s="284"/>
      <c r="H118" s="284"/>
      <c r="I118" s="284"/>
      <c r="J118" s="284"/>
      <c r="K118" s="280"/>
    </row>
    <row r="119" s="1" customFormat="1" ht="18.75" customHeight="1">
      <c r="B119" s="285"/>
      <c r="C119" s="286"/>
      <c r="D119" s="286"/>
      <c r="E119" s="286"/>
      <c r="F119" s="287"/>
      <c r="G119" s="286"/>
      <c r="H119" s="286"/>
      <c r="I119" s="286"/>
      <c r="J119" s="286"/>
      <c r="K119" s="285"/>
    </row>
    <row r="120" s="1" customFormat="1" ht="18.75" customHeight="1">
      <c r="B120" s="258"/>
      <c r="C120" s="258"/>
      <c r="D120" s="258"/>
      <c r="E120" s="258"/>
      <c r="F120" s="258"/>
      <c r="G120" s="258"/>
      <c r="H120" s="258"/>
      <c r="I120" s="258"/>
      <c r="J120" s="258"/>
      <c r="K120" s="258"/>
    </row>
    <row r="121" s="1" customFormat="1" ht="7.5" customHeight="1">
      <c r="B121" s="288"/>
      <c r="C121" s="289"/>
      <c r="D121" s="289"/>
      <c r="E121" s="289"/>
      <c r="F121" s="289"/>
      <c r="G121" s="289"/>
      <c r="H121" s="289"/>
      <c r="I121" s="289"/>
      <c r="J121" s="289"/>
      <c r="K121" s="290"/>
    </row>
    <row r="122" s="1" customFormat="1" ht="45" customHeight="1">
      <c r="B122" s="291"/>
      <c r="C122" s="241" t="s">
        <v>1083</v>
      </c>
      <c r="D122" s="241"/>
      <c r="E122" s="241"/>
      <c r="F122" s="241"/>
      <c r="G122" s="241"/>
      <c r="H122" s="241"/>
      <c r="I122" s="241"/>
      <c r="J122" s="241"/>
      <c r="K122" s="292"/>
    </row>
    <row r="123" s="1" customFormat="1" ht="17.25" customHeight="1">
      <c r="B123" s="293"/>
      <c r="C123" s="265" t="s">
        <v>1029</v>
      </c>
      <c r="D123" s="265"/>
      <c r="E123" s="265"/>
      <c r="F123" s="265" t="s">
        <v>1030</v>
      </c>
      <c r="G123" s="266"/>
      <c r="H123" s="265" t="s">
        <v>57</v>
      </c>
      <c r="I123" s="265" t="s">
        <v>60</v>
      </c>
      <c r="J123" s="265" t="s">
        <v>1031</v>
      </c>
      <c r="K123" s="294"/>
    </row>
    <row r="124" s="1" customFormat="1" ht="17.25" customHeight="1">
      <c r="B124" s="293"/>
      <c r="C124" s="267" t="s">
        <v>1032</v>
      </c>
      <c r="D124" s="267"/>
      <c r="E124" s="267"/>
      <c r="F124" s="268" t="s">
        <v>1033</v>
      </c>
      <c r="G124" s="269"/>
      <c r="H124" s="267"/>
      <c r="I124" s="267"/>
      <c r="J124" s="267" t="s">
        <v>1034</v>
      </c>
      <c r="K124" s="294"/>
    </row>
    <row r="125" s="1" customFormat="1" ht="5.25" customHeight="1">
      <c r="B125" s="295"/>
      <c r="C125" s="270"/>
      <c r="D125" s="270"/>
      <c r="E125" s="270"/>
      <c r="F125" s="270"/>
      <c r="G125" s="296"/>
      <c r="H125" s="270"/>
      <c r="I125" s="270"/>
      <c r="J125" s="270"/>
      <c r="K125" s="297"/>
    </row>
    <row r="126" s="1" customFormat="1" ht="15" customHeight="1">
      <c r="B126" s="295"/>
      <c r="C126" s="250" t="s">
        <v>1038</v>
      </c>
      <c r="D126" s="272"/>
      <c r="E126" s="272"/>
      <c r="F126" s="273" t="s">
        <v>1035</v>
      </c>
      <c r="G126" s="250"/>
      <c r="H126" s="250" t="s">
        <v>1075</v>
      </c>
      <c r="I126" s="250" t="s">
        <v>1037</v>
      </c>
      <c r="J126" s="250">
        <v>120</v>
      </c>
      <c r="K126" s="298"/>
    </row>
    <row r="127" s="1" customFormat="1" ht="15" customHeight="1">
      <c r="B127" s="295"/>
      <c r="C127" s="250" t="s">
        <v>1084</v>
      </c>
      <c r="D127" s="250"/>
      <c r="E127" s="250"/>
      <c r="F127" s="273" t="s">
        <v>1035</v>
      </c>
      <c r="G127" s="250"/>
      <c r="H127" s="250" t="s">
        <v>1085</v>
      </c>
      <c r="I127" s="250" t="s">
        <v>1037</v>
      </c>
      <c r="J127" s="250" t="s">
        <v>1086</v>
      </c>
      <c r="K127" s="298"/>
    </row>
    <row r="128" s="1" customFormat="1" ht="15" customHeight="1">
      <c r="B128" s="295"/>
      <c r="C128" s="250" t="s">
        <v>983</v>
      </c>
      <c r="D128" s="250"/>
      <c r="E128" s="250"/>
      <c r="F128" s="273" t="s">
        <v>1035</v>
      </c>
      <c r="G128" s="250"/>
      <c r="H128" s="250" t="s">
        <v>1087</v>
      </c>
      <c r="I128" s="250" t="s">
        <v>1037</v>
      </c>
      <c r="J128" s="250" t="s">
        <v>1086</v>
      </c>
      <c r="K128" s="298"/>
    </row>
    <row r="129" s="1" customFormat="1" ht="15" customHeight="1">
      <c r="B129" s="295"/>
      <c r="C129" s="250" t="s">
        <v>1046</v>
      </c>
      <c r="D129" s="250"/>
      <c r="E129" s="250"/>
      <c r="F129" s="273" t="s">
        <v>1041</v>
      </c>
      <c r="G129" s="250"/>
      <c r="H129" s="250" t="s">
        <v>1047</v>
      </c>
      <c r="I129" s="250" t="s">
        <v>1037</v>
      </c>
      <c r="J129" s="250">
        <v>15</v>
      </c>
      <c r="K129" s="298"/>
    </row>
    <row r="130" s="1" customFormat="1" ht="15" customHeight="1">
      <c r="B130" s="295"/>
      <c r="C130" s="276" t="s">
        <v>1048</v>
      </c>
      <c r="D130" s="276"/>
      <c r="E130" s="276"/>
      <c r="F130" s="277" t="s">
        <v>1041</v>
      </c>
      <c r="G130" s="276"/>
      <c r="H130" s="276" t="s">
        <v>1049</v>
      </c>
      <c r="I130" s="276" t="s">
        <v>1037</v>
      </c>
      <c r="J130" s="276">
        <v>15</v>
      </c>
      <c r="K130" s="298"/>
    </row>
    <row r="131" s="1" customFormat="1" ht="15" customHeight="1">
      <c r="B131" s="295"/>
      <c r="C131" s="276" t="s">
        <v>1050</v>
      </c>
      <c r="D131" s="276"/>
      <c r="E131" s="276"/>
      <c r="F131" s="277" t="s">
        <v>1041</v>
      </c>
      <c r="G131" s="276"/>
      <c r="H131" s="276" t="s">
        <v>1051</v>
      </c>
      <c r="I131" s="276" t="s">
        <v>1037</v>
      </c>
      <c r="J131" s="276">
        <v>20</v>
      </c>
      <c r="K131" s="298"/>
    </row>
    <row r="132" s="1" customFormat="1" ht="15" customHeight="1">
      <c r="B132" s="295"/>
      <c r="C132" s="276" t="s">
        <v>1052</v>
      </c>
      <c r="D132" s="276"/>
      <c r="E132" s="276"/>
      <c r="F132" s="277" t="s">
        <v>1041</v>
      </c>
      <c r="G132" s="276"/>
      <c r="H132" s="276" t="s">
        <v>1053</v>
      </c>
      <c r="I132" s="276" t="s">
        <v>1037</v>
      </c>
      <c r="J132" s="276">
        <v>20</v>
      </c>
      <c r="K132" s="298"/>
    </row>
    <row r="133" s="1" customFormat="1" ht="15" customHeight="1">
      <c r="B133" s="295"/>
      <c r="C133" s="250" t="s">
        <v>1040</v>
      </c>
      <c r="D133" s="250"/>
      <c r="E133" s="250"/>
      <c r="F133" s="273" t="s">
        <v>1041</v>
      </c>
      <c r="G133" s="250"/>
      <c r="H133" s="250" t="s">
        <v>1075</v>
      </c>
      <c r="I133" s="250" t="s">
        <v>1037</v>
      </c>
      <c r="J133" s="250">
        <v>50</v>
      </c>
      <c r="K133" s="298"/>
    </row>
    <row r="134" s="1" customFormat="1" ht="15" customHeight="1">
      <c r="B134" s="295"/>
      <c r="C134" s="250" t="s">
        <v>1054</v>
      </c>
      <c r="D134" s="250"/>
      <c r="E134" s="250"/>
      <c r="F134" s="273" t="s">
        <v>1041</v>
      </c>
      <c r="G134" s="250"/>
      <c r="H134" s="250" t="s">
        <v>1075</v>
      </c>
      <c r="I134" s="250" t="s">
        <v>1037</v>
      </c>
      <c r="J134" s="250">
        <v>50</v>
      </c>
      <c r="K134" s="298"/>
    </row>
    <row r="135" s="1" customFormat="1" ht="15" customHeight="1">
      <c r="B135" s="295"/>
      <c r="C135" s="250" t="s">
        <v>1060</v>
      </c>
      <c r="D135" s="250"/>
      <c r="E135" s="250"/>
      <c r="F135" s="273" t="s">
        <v>1041</v>
      </c>
      <c r="G135" s="250"/>
      <c r="H135" s="250" t="s">
        <v>1075</v>
      </c>
      <c r="I135" s="250" t="s">
        <v>1037</v>
      </c>
      <c r="J135" s="250">
        <v>50</v>
      </c>
      <c r="K135" s="298"/>
    </row>
    <row r="136" s="1" customFormat="1" ht="15" customHeight="1">
      <c r="B136" s="295"/>
      <c r="C136" s="250" t="s">
        <v>1062</v>
      </c>
      <c r="D136" s="250"/>
      <c r="E136" s="250"/>
      <c r="F136" s="273" t="s">
        <v>1041</v>
      </c>
      <c r="G136" s="250"/>
      <c r="H136" s="250" t="s">
        <v>1075</v>
      </c>
      <c r="I136" s="250" t="s">
        <v>1037</v>
      </c>
      <c r="J136" s="250">
        <v>50</v>
      </c>
      <c r="K136" s="298"/>
    </row>
    <row r="137" s="1" customFormat="1" ht="15" customHeight="1">
      <c r="B137" s="295"/>
      <c r="C137" s="250" t="s">
        <v>1063</v>
      </c>
      <c r="D137" s="250"/>
      <c r="E137" s="250"/>
      <c r="F137" s="273" t="s">
        <v>1041</v>
      </c>
      <c r="G137" s="250"/>
      <c r="H137" s="250" t="s">
        <v>1088</v>
      </c>
      <c r="I137" s="250" t="s">
        <v>1037</v>
      </c>
      <c r="J137" s="250">
        <v>255</v>
      </c>
      <c r="K137" s="298"/>
    </row>
    <row r="138" s="1" customFormat="1" ht="15" customHeight="1">
      <c r="B138" s="295"/>
      <c r="C138" s="250" t="s">
        <v>1065</v>
      </c>
      <c r="D138" s="250"/>
      <c r="E138" s="250"/>
      <c r="F138" s="273" t="s">
        <v>1035</v>
      </c>
      <c r="G138" s="250"/>
      <c r="H138" s="250" t="s">
        <v>1089</v>
      </c>
      <c r="I138" s="250" t="s">
        <v>1067</v>
      </c>
      <c r="J138" s="250"/>
      <c r="K138" s="298"/>
    </row>
    <row r="139" s="1" customFormat="1" ht="15" customHeight="1">
      <c r="B139" s="295"/>
      <c r="C139" s="250" t="s">
        <v>1068</v>
      </c>
      <c r="D139" s="250"/>
      <c r="E139" s="250"/>
      <c r="F139" s="273" t="s">
        <v>1035</v>
      </c>
      <c r="G139" s="250"/>
      <c r="H139" s="250" t="s">
        <v>1090</v>
      </c>
      <c r="I139" s="250" t="s">
        <v>1070</v>
      </c>
      <c r="J139" s="250"/>
      <c r="K139" s="298"/>
    </row>
    <row r="140" s="1" customFormat="1" ht="15" customHeight="1">
      <c r="B140" s="295"/>
      <c r="C140" s="250" t="s">
        <v>1071</v>
      </c>
      <c r="D140" s="250"/>
      <c r="E140" s="250"/>
      <c r="F140" s="273" t="s">
        <v>1035</v>
      </c>
      <c r="G140" s="250"/>
      <c r="H140" s="250" t="s">
        <v>1071</v>
      </c>
      <c r="I140" s="250" t="s">
        <v>1070</v>
      </c>
      <c r="J140" s="250"/>
      <c r="K140" s="298"/>
    </row>
    <row r="141" s="1" customFormat="1" ht="15" customHeight="1">
      <c r="B141" s="295"/>
      <c r="C141" s="250" t="s">
        <v>41</v>
      </c>
      <c r="D141" s="250"/>
      <c r="E141" s="250"/>
      <c r="F141" s="273" t="s">
        <v>1035</v>
      </c>
      <c r="G141" s="250"/>
      <c r="H141" s="250" t="s">
        <v>1091</v>
      </c>
      <c r="I141" s="250" t="s">
        <v>1070</v>
      </c>
      <c r="J141" s="250"/>
      <c r="K141" s="298"/>
    </row>
    <row r="142" s="1" customFormat="1" ht="15" customHeight="1">
      <c r="B142" s="295"/>
      <c r="C142" s="250" t="s">
        <v>1092</v>
      </c>
      <c r="D142" s="250"/>
      <c r="E142" s="250"/>
      <c r="F142" s="273" t="s">
        <v>1035</v>
      </c>
      <c r="G142" s="250"/>
      <c r="H142" s="250" t="s">
        <v>1093</v>
      </c>
      <c r="I142" s="250" t="s">
        <v>1070</v>
      </c>
      <c r="J142" s="250"/>
      <c r="K142" s="298"/>
    </row>
    <row r="143" s="1" customFormat="1" ht="15" customHeight="1">
      <c r="B143" s="299"/>
      <c r="C143" s="300"/>
      <c r="D143" s="300"/>
      <c r="E143" s="300"/>
      <c r="F143" s="300"/>
      <c r="G143" s="300"/>
      <c r="H143" s="300"/>
      <c r="I143" s="300"/>
      <c r="J143" s="300"/>
      <c r="K143" s="301"/>
    </row>
    <row r="144" s="1" customFormat="1" ht="18.75" customHeight="1">
      <c r="B144" s="286"/>
      <c r="C144" s="286"/>
      <c r="D144" s="286"/>
      <c r="E144" s="286"/>
      <c r="F144" s="287"/>
      <c r="G144" s="286"/>
      <c r="H144" s="286"/>
      <c r="I144" s="286"/>
      <c r="J144" s="286"/>
      <c r="K144" s="286"/>
    </row>
    <row r="145" s="1" customFormat="1" ht="18.75" customHeight="1">
      <c r="B145" s="258"/>
      <c r="C145" s="258"/>
      <c r="D145" s="258"/>
      <c r="E145" s="258"/>
      <c r="F145" s="258"/>
      <c r="G145" s="258"/>
      <c r="H145" s="258"/>
      <c r="I145" s="258"/>
      <c r="J145" s="258"/>
      <c r="K145" s="258"/>
    </row>
    <row r="146" s="1" customFormat="1" ht="7.5" customHeight="1">
      <c r="B146" s="259"/>
      <c r="C146" s="260"/>
      <c r="D146" s="260"/>
      <c r="E146" s="260"/>
      <c r="F146" s="260"/>
      <c r="G146" s="260"/>
      <c r="H146" s="260"/>
      <c r="I146" s="260"/>
      <c r="J146" s="260"/>
      <c r="K146" s="261"/>
    </row>
    <row r="147" s="1" customFormat="1" ht="45" customHeight="1">
      <c r="B147" s="262"/>
      <c r="C147" s="263" t="s">
        <v>1094</v>
      </c>
      <c r="D147" s="263"/>
      <c r="E147" s="263"/>
      <c r="F147" s="263"/>
      <c r="G147" s="263"/>
      <c r="H147" s="263"/>
      <c r="I147" s="263"/>
      <c r="J147" s="263"/>
      <c r="K147" s="264"/>
    </row>
    <row r="148" s="1" customFormat="1" ht="17.25" customHeight="1">
      <c r="B148" s="262"/>
      <c r="C148" s="265" t="s">
        <v>1029</v>
      </c>
      <c r="D148" s="265"/>
      <c r="E148" s="265"/>
      <c r="F148" s="265" t="s">
        <v>1030</v>
      </c>
      <c r="G148" s="266"/>
      <c r="H148" s="265" t="s">
        <v>57</v>
      </c>
      <c r="I148" s="265" t="s">
        <v>60</v>
      </c>
      <c r="J148" s="265" t="s">
        <v>1031</v>
      </c>
      <c r="K148" s="264"/>
    </row>
    <row r="149" s="1" customFormat="1" ht="17.25" customHeight="1">
      <c r="B149" s="262"/>
      <c r="C149" s="267" t="s">
        <v>1032</v>
      </c>
      <c r="D149" s="267"/>
      <c r="E149" s="267"/>
      <c r="F149" s="268" t="s">
        <v>1033</v>
      </c>
      <c r="G149" s="269"/>
      <c r="H149" s="267"/>
      <c r="I149" s="267"/>
      <c r="J149" s="267" t="s">
        <v>1034</v>
      </c>
      <c r="K149" s="264"/>
    </row>
    <row r="150" s="1" customFormat="1" ht="5.25" customHeight="1">
      <c r="B150" s="275"/>
      <c r="C150" s="270"/>
      <c r="D150" s="270"/>
      <c r="E150" s="270"/>
      <c r="F150" s="270"/>
      <c r="G150" s="271"/>
      <c r="H150" s="270"/>
      <c r="I150" s="270"/>
      <c r="J150" s="270"/>
      <c r="K150" s="298"/>
    </row>
    <row r="151" s="1" customFormat="1" ht="15" customHeight="1">
      <c r="B151" s="275"/>
      <c r="C151" s="302" t="s">
        <v>1038</v>
      </c>
      <c r="D151" s="250"/>
      <c r="E151" s="250"/>
      <c r="F151" s="303" t="s">
        <v>1035</v>
      </c>
      <c r="G151" s="250"/>
      <c r="H151" s="302" t="s">
        <v>1075</v>
      </c>
      <c r="I151" s="302" t="s">
        <v>1037</v>
      </c>
      <c r="J151" s="302">
        <v>120</v>
      </c>
      <c r="K151" s="298"/>
    </row>
    <row r="152" s="1" customFormat="1" ht="15" customHeight="1">
      <c r="B152" s="275"/>
      <c r="C152" s="302" t="s">
        <v>1084</v>
      </c>
      <c r="D152" s="250"/>
      <c r="E152" s="250"/>
      <c r="F152" s="303" t="s">
        <v>1035</v>
      </c>
      <c r="G152" s="250"/>
      <c r="H152" s="302" t="s">
        <v>1095</v>
      </c>
      <c r="I152" s="302" t="s">
        <v>1037</v>
      </c>
      <c r="J152" s="302" t="s">
        <v>1086</v>
      </c>
      <c r="K152" s="298"/>
    </row>
    <row r="153" s="1" customFormat="1" ht="15" customHeight="1">
      <c r="B153" s="275"/>
      <c r="C153" s="302" t="s">
        <v>983</v>
      </c>
      <c r="D153" s="250"/>
      <c r="E153" s="250"/>
      <c r="F153" s="303" t="s">
        <v>1035</v>
      </c>
      <c r="G153" s="250"/>
      <c r="H153" s="302" t="s">
        <v>1096</v>
      </c>
      <c r="I153" s="302" t="s">
        <v>1037</v>
      </c>
      <c r="J153" s="302" t="s">
        <v>1086</v>
      </c>
      <c r="K153" s="298"/>
    </row>
    <row r="154" s="1" customFormat="1" ht="15" customHeight="1">
      <c r="B154" s="275"/>
      <c r="C154" s="302" t="s">
        <v>1040</v>
      </c>
      <c r="D154" s="250"/>
      <c r="E154" s="250"/>
      <c r="F154" s="303" t="s">
        <v>1041</v>
      </c>
      <c r="G154" s="250"/>
      <c r="H154" s="302" t="s">
        <v>1075</v>
      </c>
      <c r="I154" s="302" t="s">
        <v>1037</v>
      </c>
      <c r="J154" s="302">
        <v>50</v>
      </c>
      <c r="K154" s="298"/>
    </row>
    <row r="155" s="1" customFormat="1" ht="15" customHeight="1">
      <c r="B155" s="275"/>
      <c r="C155" s="302" t="s">
        <v>1043</v>
      </c>
      <c r="D155" s="250"/>
      <c r="E155" s="250"/>
      <c r="F155" s="303" t="s">
        <v>1035</v>
      </c>
      <c r="G155" s="250"/>
      <c r="H155" s="302" t="s">
        <v>1075</v>
      </c>
      <c r="I155" s="302" t="s">
        <v>1045</v>
      </c>
      <c r="J155" s="302"/>
      <c r="K155" s="298"/>
    </row>
    <row r="156" s="1" customFormat="1" ht="15" customHeight="1">
      <c r="B156" s="275"/>
      <c r="C156" s="302" t="s">
        <v>1054</v>
      </c>
      <c r="D156" s="250"/>
      <c r="E156" s="250"/>
      <c r="F156" s="303" t="s">
        <v>1041</v>
      </c>
      <c r="G156" s="250"/>
      <c r="H156" s="302" t="s">
        <v>1075</v>
      </c>
      <c r="I156" s="302" t="s">
        <v>1037</v>
      </c>
      <c r="J156" s="302">
        <v>50</v>
      </c>
      <c r="K156" s="298"/>
    </row>
    <row r="157" s="1" customFormat="1" ht="15" customHeight="1">
      <c r="B157" s="275"/>
      <c r="C157" s="302" t="s">
        <v>1062</v>
      </c>
      <c r="D157" s="250"/>
      <c r="E157" s="250"/>
      <c r="F157" s="303" t="s">
        <v>1041</v>
      </c>
      <c r="G157" s="250"/>
      <c r="H157" s="302" t="s">
        <v>1075</v>
      </c>
      <c r="I157" s="302" t="s">
        <v>1037</v>
      </c>
      <c r="J157" s="302">
        <v>50</v>
      </c>
      <c r="K157" s="298"/>
    </row>
    <row r="158" s="1" customFormat="1" ht="15" customHeight="1">
      <c r="B158" s="275"/>
      <c r="C158" s="302" t="s">
        <v>1060</v>
      </c>
      <c r="D158" s="250"/>
      <c r="E158" s="250"/>
      <c r="F158" s="303" t="s">
        <v>1041</v>
      </c>
      <c r="G158" s="250"/>
      <c r="H158" s="302" t="s">
        <v>1075</v>
      </c>
      <c r="I158" s="302" t="s">
        <v>1037</v>
      </c>
      <c r="J158" s="302">
        <v>50</v>
      </c>
      <c r="K158" s="298"/>
    </row>
    <row r="159" s="1" customFormat="1" ht="15" customHeight="1">
      <c r="B159" s="275"/>
      <c r="C159" s="302" t="s">
        <v>106</v>
      </c>
      <c r="D159" s="250"/>
      <c r="E159" s="250"/>
      <c r="F159" s="303" t="s">
        <v>1035</v>
      </c>
      <c r="G159" s="250"/>
      <c r="H159" s="302" t="s">
        <v>1097</v>
      </c>
      <c r="I159" s="302" t="s">
        <v>1037</v>
      </c>
      <c r="J159" s="302" t="s">
        <v>1098</v>
      </c>
      <c r="K159" s="298"/>
    </row>
    <row r="160" s="1" customFormat="1" ht="15" customHeight="1">
      <c r="B160" s="275"/>
      <c r="C160" s="302" t="s">
        <v>1099</v>
      </c>
      <c r="D160" s="250"/>
      <c r="E160" s="250"/>
      <c r="F160" s="303" t="s">
        <v>1035</v>
      </c>
      <c r="G160" s="250"/>
      <c r="H160" s="302" t="s">
        <v>1100</v>
      </c>
      <c r="I160" s="302" t="s">
        <v>1070</v>
      </c>
      <c r="J160" s="302"/>
      <c r="K160" s="298"/>
    </row>
    <row r="161" s="1" customFormat="1" ht="15" customHeight="1">
      <c r="B161" s="304"/>
      <c r="C161" s="284"/>
      <c r="D161" s="284"/>
      <c r="E161" s="284"/>
      <c r="F161" s="284"/>
      <c r="G161" s="284"/>
      <c r="H161" s="284"/>
      <c r="I161" s="284"/>
      <c r="J161" s="284"/>
      <c r="K161" s="305"/>
    </row>
    <row r="162" s="1" customFormat="1" ht="18.75" customHeight="1">
      <c r="B162" s="286"/>
      <c r="C162" s="296"/>
      <c r="D162" s="296"/>
      <c r="E162" s="296"/>
      <c r="F162" s="306"/>
      <c r="G162" s="296"/>
      <c r="H162" s="296"/>
      <c r="I162" s="296"/>
      <c r="J162" s="296"/>
      <c r="K162" s="286"/>
    </row>
    <row r="163" s="1" customFormat="1" ht="18.75" customHeight="1">
      <c r="B163" s="258"/>
      <c r="C163" s="258"/>
      <c r="D163" s="258"/>
      <c r="E163" s="258"/>
      <c r="F163" s="258"/>
      <c r="G163" s="258"/>
      <c r="H163" s="258"/>
      <c r="I163" s="258"/>
      <c r="J163" s="258"/>
      <c r="K163" s="258"/>
    </row>
    <row r="164" s="1" customFormat="1" ht="7.5" customHeight="1">
      <c r="B164" s="237"/>
      <c r="C164" s="238"/>
      <c r="D164" s="238"/>
      <c r="E164" s="238"/>
      <c r="F164" s="238"/>
      <c r="G164" s="238"/>
      <c r="H164" s="238"/>
      <c r="I164" s="238"/>
      <c r="J164" s="238"/>
      <c r="K164" s="239"/>
    </row>
    <row r="165" s="1" customFormat="1" ht="45" customHeight="1">
      <c r="B165" s="240"/>
      <c r="C165" s="241" t="s">
        <v>1101</v>
      </c>
      <c r="D165" s="241"/>
      <c r="E165" s="241"/>
      <c r="F165" s="241"/>
      <c r="G165" s="241"/>
      <c r="H165" s="241"/>
      <c r="I165" s="241"/>
      <c r="J165" s="241"/>
      <c r="K165" s="242"/>
    </row>
    <row r="166" s="1" customFormat="1" ht="17.25" customHeight="1">
      <c r="B166" s="240"/>
      <c r="C166" s="265" t="s">
        <v>1029</v>
      </c>
      <c r="D166" s="265"/>
      <c r="E166" s="265"/>
      <c r="F166" s="265" t="s">
        <v>1030</v>
      </c>
      <c r="G166" s="307"/>
      <c r="H166" s="308" t="s">
        <v>57</v>
      </c>
      <c r="I166" s="308" t="s">
        <v>60</v>
      </c>
      <c r="J166" s="265" t="s">
        <v>1031</v>
      </c>
      <c r="K166" s="242"/>
    </row>
    <row r="167" s="1" customFormat="1" ht="17.25" customHeight="1">
      <c r="B167" s="243"/>
      <c r="C167" s="267" t="s">
        <v>1032</v>
      </c>
      <c r="D167" s="267"/>
      <c r="E167" s="267"/>
      <c r="F167" s="268" t="s">
        <v>1033</v>
      </c>
      <c r="G167" s="309"/>
      <c r="H167" s="310"/>
      <c r="I167" s="310"/>
      <c r="J167" s="267" t="s">
        <v>1034</v>
      </c>
      <c r="K167" s="245"/>
    </row>
    <row r="168" s="1" customFormat="1" ht="5.25" customHeight="1">
      <c r="B168" s="275"/>
      <c r="C168" s="270"/>
      <c r="D168" s="270"/>
      <c r="E168" s="270"/>
      <c r="F168" s="270"/>
      <c r="G168" s="271"/>
      <c r="H168" s="270"/>
      <c r="I168" s="270"/>
      <c r="J168" s="270"/>
      <c r="K168" s="298"/>
    </row>
    <row r="169" s="1" customFormat="1" ht="15" customHeight="1">
      <c r="B169" s="275"/>
      <c r="C169" s="250" t="s">
        <v>1038</v>
      </c>
      <c r="D169" s="250"/>
      <c r="E169" s="250"/>
      <c r="F169" s="273" t="s">
        <v>1035</v>
      </c>
      <c r="G169" s="250"/>
      <c r="H169" s="250" t="s">
        <v>1075</v>
      </c>
      <c r="I169" s="250" t="s">
        <v>1037</v>
      </c>
      <c r="J169" s="250">
        <v>120</v>
      </c>
      <c r="K169" s="298"/>
    </row>
    <row r="170" s="1" customFormat="1" ht="15" customHeight="1">
      <c r="B170" s="275"/>
      <c r="C170" s="250" t="s">
        <v>1084</v>
      </c>
      <c r="D170" s="250"/>
      <c r="E170" s="250"/>
      <c r="F170" s="273" t="s">
        <v>1035</v>
      </c>
      <c r="G170" s="250"/>
      <c r="H170" s="250" t="s">
        <v>1085</v>
      </c>
      <c r="I170" s="250" t="s">
        <v>1037</v>
      </c>
      <c r="J170" s="250" t="s">
        <v>1086</v>
      </c>
      <c r="K170" s="298"/>
    </row>
    <row r="171" s="1" customFormat="1" ht="15" customHeight="1">
      <c r="B171" s="275"/>
      <c r="C171" s="250" t="s">
        <v>983</v>
      </c>
      <c r="D171" s="250"/>
      <c r="E171" s="250"/>
      <c r="F171" s="273" t="s">
        <v>1035</v>
      </c>
      <c r="G171" s="250"/>
      <c r="H171" s="250" t="s">
        <v>1102</v>
      </c>
      <c r="I171" s="250" t="s">
        <v>1037</v>
      </c>
      <c r="J171" s="250" t="s">
        <v>1086</v>
      </c>
      <c r="K171" s="298"/>
    </row>
    <row r="172" s="1" customFormat="1" ht="15" customHeight="1">
      <c r="B172" s="275"/>
      <c r="C172" s="250" t="s">
        <v>1040</v>
      </c>
      <c r="D172" s="250"/>
      <c r="E172" s="250"/>
      <c r="F172" s="273" t="s">
        <v>1041</v>
      </c>
      <c r="G172" s="250"/>
      <c r="H172" s="250" t="s">
        <v>1102</v>
      </c>
      <c r="I172" s="250" t="s">
        <v>1037</v>
      </c>
      <c r="J172" s="250">
        <v>50</v>
      </c>
      <c r="K172" s="298"/>
    </row>
    <row r="173" s="1" customFormat="1" ht="15" customHeight="1">
      <c r="B173" s="275"/>
      <c r="C173" s="250" t="s">
        <v>1043</v>
      </c>
      <c r="D173" s="250"/>
      <c r="E173" s="250"/>
      <c r="F173" s="273" t="s">
        <v>1035</v>
      </c>
      <c r="G173" s="250"/>
      <c r="H173" s="250" t="s">
        <v>1102</v>
      </c>
      <c r="I173" s="250" t="s">
        <v>1045</v>
      </c>
      <c r="J173" s="250"/>
      <c r="K173" s="298"/>
    </row>
    <row r="174" s="1" customFormat="1" ht="15" customHeight="1">
      <c r="B174" s="275"/>
      <c r="C174" s="250" t="s">
        <v>1054</v>
      </c>
      <c r="D174" s="250"/>
      <c r="E174" s="250"/>
      <c r="F174" s="273" t="s">
        <v>1041</v>
      </c>
      <c r="G174" s="250"/>
      <c r="H174" s="250" t="s">
        <v>1102</v>
      </c>
      <c r="I174" s="250" t="s">
        <v>1037</v>
      </c>
      <c r="J174" s="250">
        <v>50</v>
      </c>
      <c r="K174" s="298"/>
    </row>
    <row r="175" s="1" customFormat="1" ht="15" customHeight="1">
      <c r="B175" s="275"/>
      <c r="C175" s="250" t="s">
        <v>1062</v>
      </c>
      <c r="D175" s="250"/>
      <c r="E175" s="250"/>
      <c r="F175" s="273" t="s">
        <v>1041</v>
      </c>
      <c r="G175" s="250"/>
      <c r="H175" s="250" t="s">
        <v>1102</v>
      </c>
      <c r="I175" s="250" t="s">
        <v>1037</v>
      </c>
      <c r="J175" s="250">
        <v>50</v>
      </c>
      <c r="K175" s="298"/>
    </row>
    <row r="176" s="1" customFormat="1" ht="15" customHeight="1">
      <c r="B176" s="275"/>
      <c r="C176" s="250" t="s">
        <v>1060</v>
      </c>
      <c r="D176" s="250"/>
      <c r="E176" s="250"/>
      <c r="F176" s="273" t="s">
        <v>1041</v>
      </c>
      <c r="G176" s="250"/>
      <c r="H176" s="250" t="s">
        <v>1102</v>
      </c>
      <c r="I176" s="250" t="s">
        <v>1037</v>
      </c>
      <c r="J176" s="250">
        <v>50</v>
      </c>
      <c r="K176" s="298"/>
    </row>
    <row r="177" s="1" customFormat="1" ht="15" customHeight="1">
      <c r="B177" s="275"/>
      <c r="C177" s="250" t="s">
        <v>121</v>
      </c>
      <c r="D177" s="250"/>
      <c r="E177" s="250"/>
      <c r="F177" s="273" t="s">
        <v>1035</v>
      </c>
      <c r="G177" s="250"/>
      <c r="H177" s="250" t="s">
        <v>1103</v>
      </c>
      <c r="I177" s="250" t="s">
        <v>1104</v>
      </c>
      <c r="J177" s="250"/>
      <c r="K177" s="298"/>
    </row>
    <row r="178" s="1" customFormat="1" ht="15" customHeight="1">
      <c r="B178" s="275"/>
      <c r="C178" s="250" t="s">
        <v>60</v>
      </c>
      <c r="D178" s="250"/>
      <c r="E178" s="250"/>
      <c r="F178" s="273" t="s">
        <v>1035</v>
      </c>
      <c r="G178" s="250"/>
      <c r="H178" s="250" t="s">
        <v>1105</v>
      </c>
      <c r="I178" s="250" t="s">
        <v>1106</v>
      </c>
      <c r="J178" s="250">
        <v>1</v>
      </c>
      <c r="K178" s="298"/>
    </row>
    <row r="179" s="1" customFormat="1" ht="15" customHeight="1">
      <c r="B179" s="275"/>
      <c r="C179" s="250" t="s">
        <v>56</v>
      </c>
      <c r="D179" s="250"/>
      <c r="E179" s="250"/>
      <c r="F179" s="273" t="s">
        <v>1035</v>
      </c>
      <c r="G179" s="250"/>
      <c r="H179" s="250" t="s">
        <v>1107</v>
      </c>
      <c r="I179" s="250" t="s">
        <v>1037</v>
      </c>
      <c r="J179" s="250">
        <v>20</v>
      </c>
      <c r="K179" s="298"/>
    </row>
    <row r="180" s="1" customFormat="1" ht="15" customHeight="1">
      <c r="B180" s="275"/>
      <c r="C180" s="250" t="s">
        <v>57</v>
      </c>
      <c r="D180" s="250"/>
      <c r="E180" s="250"/>
      <c r="F180" s="273" t="s">
        <v>1035</v>
      </c>
      <c r="G180" s="250"/>
      <c r="H180" s="250" t="s">
        <v>1108</v>
      </c>
      <c r="I180" s="250" t="s">
        <v>1037</v>
      </c>
      <c r="J180" s="250">
        <v>255</v>
      </c>
      <c r="K180" s="298"/>
    </row>
    <row r="181" s="1" customFormat="1" ht="15" customHeight="1">
      <c r="B181" s="275"/>
      <c r="C181" s="250" t="s">
        <v>122</v>
      </c>
      <c r="D181" s="250"/>
      <c r="E181" s="250"/>
      <c r="F181" s="273" t="s">
        <v>1035</v>
      </c>
      <c r="G181" s="250"/>
      <c r="H181" s="250" t="s">
        <v>999</v>
      </c>
      <c r="I181" s="250" t="s">
        <v>1037</v>
      </c>
      <c r="J181" s="250">
        <v>10</v>
      </c>
      <c r="K181" s="298"/>
    </row>
    <row r="182" s="1" customFormat="1" ht="15" customHeight="1">
      <c r="B182" s="275"/>
      <c r="C182" s="250" t="s">
        <v>123</v>
      </c>
      <c r="D182" s="250"/>
      <c r="E182" s="250"/>
      <c r="F182" s="273" t="s">
        <v>1035</v>
      </c>
      <c r="G182" s="250"/>
      <c r="H182" s="250" t="s">
        <v>1109</v>
      </c>
      <c r="I182" s="250" t="s">
        <v>1070</v>
      </c>
      <c r="J182" s="250"/>
      <c r="K182" s="298"/>
    </row>
    <row r="183" s="1" customFormat="1" ht="15" customHeight="1">
      <c r="B183" s="275"/>
      <c r="C183" s="250" t="s">
        <v>1110</v>
      </c>
      <c r="D183" s="250"/>
      <c r="E183" s="250"/>
      <c r="F183" s="273" t="s">
        <v>1035</v>
      </c>
      <c r="G183" s="250"/>
      <c r="H183" s="250" t="s">
        <v>1111</v>
      </c>
      <c r="I183" s="250" t="s">
        <v>1070</v>
      </c>
      <c r="J183" s="250"/>
      <c r="K183" s="298"/>
    </row>
    <row r="184" s="1" customFormat="1" ht="15" customHeight="1">
      <c r="B184" s="275"/>
      <c r="C184" s="250" t="s">
        <v>1099</v>
      </c>
      <c r="D184" s="250"/>
      <c r="E184" s="250"/>
      <c r="F184" s="273" t="s">
        <v>1035</v>
      </c>
      <c r="G184" s="250"/>
      <c r="H184" s="250" t="s">
        <v>1112</v>
      </c>
      <c r="I184" s="250" t="s">
        <v>1070</v>
      </c>
      <c r="J184" s="250"/>
      <c r="K184" s="298"/>
    </row>
    <row r="185" s="1" customFormat="1" ht="15" customHeight="1">
      <c r="B185" s="275"/>
      <c r="C185" s="250" t="s">
        <v>125</v>
      </c>
      <c r="D185" s="250"/>
      <c r="E185" s="250"/>
      <c r="F185" s="273" t="s">
        <v>1041</v>
      </c>
      <c r="G185" s="250"/>
      <c r="H185" s="250" t="s">
        <v>1113</v>
      </c>
      <c r="I185" s="250" t="s">
        <v>1037</v>
      </c>
      <c r="J185" s="250">
        <v>50</v>
      </c>
      <c r="K185" s="298"/>
    </row>
    <row r="186" s="1" customFormat="1" ht="15" customHeight="1">
      <c r="B186" s="275"/>
      <c r="C186" s="250" t="s">
        <v>1114</v>
      </c>
      <c r="D186" s="250"/>
      <c r="E186" s="250"/>
      <c r="F186" s="273" t="s">
        <v>1041</v>
      </c>
      <c r="G186" s="250"/>
      <c r="H186" s="250" t="s">
        <v>1115</v>
      </c>
      <c r="I186" s="250" t="s">
        <v>1116</v>
      </c>
      <c r="J186" s="250"/>
      <c r="K186" s="298"/>
    </row>
    <row r="187" s="1" customFormat="1" ht="15" customHeight="1">
      <c r="B187" s="275"/>
      <c r="C187" s="250" t="s">
        <v>1117</v>
      </c>
      <c r="D187" s="250"/>
      <c r="E187" s="250"/>
      <c r="F187" s="273" t="s">
        <v>1041</v>
      </c>
      <c r="G187" s="250"/>
      <c r="H187" s="250" t="s">
        <v>1118</v>
      </c>
      <c r="I187" s="250" t="s">
        <v>1116</v>
      </c>
      <c r="J187" s="250"/>
      <c r="K187" s="298"/>
    </row>
    <row r="188" s="1" customFormat="1" ht="15" customHeight="1">
      <c r="B188" s="275"/>
      <c r="C188" s="250" t="s">
        <v>1119</v>
      </c>
      <c r="D188" s="250"/>
      <c r="E188" s="250"/>
      <c r="F188" s="273" t="s">
        <v>1041</v>
      </c>
      <c r="G188" s="250"/>
      <c r="H188" s="250" t="s">
        <v>1120</v>
      </c>
      <c r="I188" s="250" t="s">
        <v>1116</v>
      </c>
      <c r="J188" s="250"/>
      <c r="K188" s="298"/>
    </row>
    <row r="189" s="1" customFormat="1" ht="15" customHeight="1">
      <c r="B189" s="275"/>
      <c r="C189" s="311" t="s">
        <v>1121</v>
      </c>
      <c r="D189" s="250"/>
      <c r="E189" s="250"/>
      <c r="F189" s="273" t="s">
        <v>1041</v>
      </c>
      <c r="G189" s="250"/>
      <c r="H189" s="250" t="s">
        <v>1122</v>
      </c>
      <c r="I189" s="250" t="s">
        <v>1123</v>
      </c>
      <c r="J189" s="312" t="s">
        <v>1124</v>
      </c>
      <c r="K189" s="298"/>
    </row>
    <row r="190" s="14" customFormat="1" ht="15" customHeight="1">
      <c r="B190" s="313"/>
      <c r="C190" s="314" t="s">
        <v>1125</v>
      </c>
      <c r="D190" s="315"/>
      <c r="E190" s="315"/>
      <c r="F190" s="316" t="s">
        <v>1041</v>
      </c>
      <c r="G190" s="315"/>
      <c r="H190" s="315" t="s">
        <v>1126</v>
      </c>
      <c r="I190" s="315" t="s">
        <v>1123</v>
      </c>
      <c r="J190" s="317" t="s">
        <v>1124</v>
      </c>
      <c r="K190" s="318"/>
    </row>
    <row r="191" s="1" customFormat="1" ht="15" customHeight="1">
      <c r="B191" s="275"/>
      <c r="C191" s="311" t="s">
        <v>45</v>
      </c>
      <c r="D191" s="250"/>
      <c r="E191" s="250"/>
      <c r="F191" s="273" t="s">
        <v>1035</v>
      </c>
      <c r="G191" s="250"/>
      <c r="H191" s="247" t="s">
        <v>1127</v>
      </c>
      <c r="I191" s="250" t="s">
        <v>1128</v>
      </c>
      <c r="J191" s="250"/>
      <c r="K191" s="298"/>
    </row>
    <row r="192" s="1" customFormat="1" ht="15" customHeight="1">
      <c r="B192" s="275"/>
      <c r="C192" s="311" t="s">
        <v>1129</v>
      </c>
      <c r="D192" s="250"/>
      <c r="E192" s="250"/>
      <c r="F192" s="273" t="s">
        <v>1035</v>
      </c>
      <c r="G192" s="250"/>
      <c r="H192" s="250" t="s">
        <v>1130</v>
      </c>
      <c r="I192" s="250" t="s">
        <v>1070</v>
      </c>
      <c r="J192" s="250"/>
      <c r="K192" s="298"/>
    </row>
    <row r="193" s="1" customFormat="1" ht="15" customHeight="1">
      <c r="B193" s="275"/>
      <c r="C193" s="311" t="s">
        <v>1131</v>
      </c>
      <c r="D193" s="250"/>
      <c r="E193" s="250"/>
      <c r="F193" s="273" t="s">
        <v>1035</v>
      </c>
      <c r="G193" s="250"/>
      <c r="H193" s="250" t="s">
        <v>1132</v>
      </c>
      <c r="I193" s="250" t="s">
        <v>1070</v>
      </c>
      <c r="J193" s="250"/>
      <c r="K193" s="298"/>
    </row>
    <row r="194" s="1" customFormat="1" ht="15" customHeight="1">
      <c r="B194" s="275"/>
      <c r="C194" s="311" t="s">
        <v>1133</v>
      </c>
      <c r="D194" s="250"/>
      <c r="E194" s="250"/>
      <c r="F194" s="273" t="s">
        <v>1041</v>
      </c>
      <c r="G194" s="250"/>
      <c r="H194" s="250" t="s">
        <v>1134</v>
      </c>
      <c r="I194" s="250" t="s">
        <v>1070</v>
      </c>
      <c r="J194" s="250"/>
      <c r="K194" s="298"/>
    </row>
    <row r="195" s="1" customFormat="1" ht="15" customHeight="1">
      <c r="B195" s="304"/>
      <c r="C195" s="319"/>
      <c r="D195" s="284"/>
      <c r="E195" s="284"/>
      <c r="F195" s="284"/>
      <c r="G195" s="284"/>
      <c r="H195" s="284"/>
      <c r="I195" s="284"/>
      <c r="J195" s="284"/>
      <c r="K195" s="305"/>
    </row>
    <row r="196" s="1" customFormat="1" ht="18.75" customHeight="1">
      <c r="B196" s="286"/>
      <c r="C196" s="296"/>
      <c r="D196" s="296"/>
      <c r="E196" s="296"/>
      <c r="F196" s="306"/>
      <c r="G196" s="296"/>
      <c r="H196" s="296"/>
      <c r="I196" s="296"/>
      <c r="J196" s="296"/>
      <c r="K196" s="286"/>
    </row>
    <row r="197" s="1" customFormat="1" ht="18.75" customHeight="1">
      <c r="B197" s="286"/>
      <c r="C197" s="296"/>
      <c r="D197" s="296"/>
      <c r="E197" s="296"/>
      <c r="F197" s="306"/>
      <c r="G197" s="296"/>
      <c r="H197" s="296"/>
      <c r="I197" s="296"/>
      <c r="J197" s="296"/>
      <c r="K197" s="286"/>
    </row>
    <row r="198" s="1" customFormat="1" ht="18.75" customHeight="1">
      <c r="B198" s="258"/>
      <c r="C198" s="258"/>
      <c r="D198" s="258"/>
      <c r="E198" s="258"/>
      <c r="F198" s="258"/>
      <c r="G198" s="258"/>
      <c r="H198" s="258"/>
      <c r="I198" s="258"/>
      <c r="J198" s="258"/>
      <c r="K198" s="258"/>
    </row>
    <row r="199" s="1" customFormat="1" ht="13.5">
      <c r="B199" s="237"/>
      <c r="C199" s="238"/>
      <c r="D199" s="238"/>
      <c r="E199" s="238"/>
      <c r="F199" s="238"/>
      <c r="G199" s="238"/>
      <c r="H199" s="238"/>
      <c r="I199" s="238"/>
      <c r="J199" s="238"/>
      <c r="K199" s="239"/>
    </row>
    <row r="200" s="1" customFormat="1" ht="21">
      <c r="B200" s="240"/>
      <c r="C200" s="241" t="s">
        <v>1135</v>
      </c>
      <c r="D200" s="241"/>
      <c r="E200" s="241"/>
      <c r="F200" s="241"/>
      <c r="G200" s="241"/>
      <c r="H200" s="241"/>
      <c r="I200" s="241"/>
      <c r="J200" s="241"/>
      <c r="K200" s="242"/>
    </row>
    <row r="201" s="1" customFormat="1" ht="25.5" customHeight="1">
      <c r="B201" s="240"/>
      <c r="C201" s="320" t="s">
        <v>1136</v>
      </c>
      <c r="D201" s="320"/>
      <c r="E201" s="320"/>
      <c r="F201" s="320" t="s">
        <v>1137</v>
      </c>
      <c r="G201" s="321"/>
      <c r="H201" s="320" t="s">
        <v>1138</v>
      </c>
      <c r="I201" s="320"/>
      <c r="J201" s="320"/>
      <c r="K201" s="242"/>
    </row>
    <row r="202" s="1" customFormat="1" ht="5.25" customHeight="1">
      <c r="B202" s="275"/>
      <c r="C202" s="270"/>
      <c r="D202" s="270"/>
      <c r="E202" s="270"/>
      <c r="F202" s="270"/>
      <c r="G202" s="296"/>
      <c r="H202" s="270"/>
      <c r="I202" s="270"/>
      <c r="J202" s="270"/>
      <c r="K202" s="298"/>
    </row>
    <row r="203" s="1" customFormat="1" ht="15" customHeight="1">
      <c r="B203" s="275"/>
      <c r="C203" s="250" t="s">
        <v>1128</v>
      </c>
      <c r="D203" s="250"/>
      <c r="E203" s="250"/>
      <c r="F203" s="273" t="s">
        <v>46</v>
      </c>
      <c r="G203" s="250"/>
      <c r="H203" s="250" t="s">
        <v>1139</v>
      </c>
      <c r="I203" s="250"/>
      <c r="J203" s="250"/>
      <c r="K203" s="298"/>
    </row>
    <row r="204" s="1" customFormat="1" ht="15" customHeight="1">
      <c r="B204" s="275"/>
      <c r="C204" s="250"/>
      <c r="D204" s="250"/>
      <c r="E204" s="250"/>
      <c r="F204" s="273" t="s">
        <v>47</v>
      </c>
      <c r="G204" s="250"/>
      <c r="H204" s="250" t="s">
        <v>1140</v>
      </c>
      <c r="I204" s="250"/>
      <c r="J204" s="250"/>
      <c r="K204" s="298"/>
    </row>
    <row r="205" s="1" customFormat="1" ht="15" customHeight="1">
      <c r="B205" s="275"/>
      <c r="C205" s="250"/>
      <c r="D205" s="250"/>
      <c r="E205" s="250"/>
      <c r="F205" s="273" t="s">
        <v>50</v>
      </c>
      <c r="G205" s="250"/>
      <c r="H205" s="250" t="s">
        <v>1141</v>
      </c>
      <c r="I205" s="250"/>
      <c r="J205" s="250"/>
      <c r="K205" s="298"/>
    </row>
    <row r="206" s="1" customFormat="1" ht="15" customHeight="1">
      <c r="B206" s="275"/>
      <c r="C206" s="250"/>
      <c r="D206" s="250"/>
      <c r="E206" s="250"/>
      <c r="F206" s="273" t="s">
        <v>48</v>
      </c>
      <c r="G206" s="250"/>
      <c r="H206" s="250" t="s">
        <v>1142</v>
      </c>
      <c r="I206" s="250"/>
      <c r="J206" s="250"/>
      <c r="K206" s="298"/>
    </row>
    <row r="207" s="1" customFormat="1" ht="15" customHeight="1">
      <c r="B207" s="275"/>
      <c r="C207" s="250"/>
      <c r="D207" s="250"/>
      <c r="E207" s="250"/>
      <c r="F207" s="273" t="s">
        <v>49</v>
      </c>
      <c r="G207" s="250"/>
      <c r="H207" s="250" t="s">
        <v>1143</v>
      </c>
      <c r="I207" s="250"/>
      <c r="J207" s="250"/>
      <c r="K207" s="298"/>
    </row>
    <row r="208" s="1" customFormat="1" ht="15" customHeight="1">
      <c r="B208" s="275"/>
      <c r="C208" s="250"/>
      <c r="D208" s="250"/>
      <c r="E208" s="250"/>
      <c r="F208" s="273"/>
      <c r="G208" s="250"/>
      <c r="H208" s="250"/>
      <c r="I208" s="250"/>
      <c r="J208" s="250"/>
      <c r="K208" s="298"/>
    </row>
    <row r="209" s="1" customFormat="1" ht="15" customHeight="1">
      <c r="B209" s="275"/>
      <c r="C209" s="250" t="s">
        <v>1082</v>
      </c>
      <c r="D209" s="250"/>
      <c r="E209" s="250"/>
      <c r="F209" s="273" t="s">
        <v>82</v>
      </c>
      <c r="G209" s="250"/>
      <c r="H209" s="250" t="s">
        <v>1144</v>
      </c>
      <c r="I209" s="250"/>
      <c r="J209" s="250"/>
      <c r="K209" s="298"/>
    </row>
    <row r="210" s="1" customFormat="1" ht="15" customHeight="1">
      <c r="B210" s="275"/>
      <c r="C210" s="250"/>
      <c r="D210" s="250"/>
      <c r="E210" s="250"/>
      <c r="F210" s="273" t="s">
        <v>979</v>
      </c>
      <c r="G210" s="250"/>
      <c r="H210" s="250" t="s">
        <v>980</v>
      </c>
      <c r="I210" s="250"/>
      <c r="J210" s="250"/>
      <c r="K210" s="298"/>
    </row>
    <row r="211" s="1" customFormat="1" ht="15" customHeight="1">
      <c r="B211" s="275"/>
      <c r="C211" s="250"/>
      <c r="D211" s="250"/>
      <c r="E211" s="250"/>
      <c r="F211" s="273" t="s">
        <v>977</v>
      </c>
      <c r="G211" s="250"/>
      <c r="H211" s="250" t="s">
        <v>1145</v>
      </c>
      <c r="I211" s="250"/>
      <c r="J211" s="250"/>
      <c r="K211" s="298"/>
    </row>
    <row r="212" s="1" customFormat="1" ht="15" customHeight="1">
      <c r="B212" s="322"/>
      <c r="C212" s="250"/>
      <c r="D212" s="250"/>
      <c r="E212" s="250"/>
      <c r="F212" s="273" t="s">
        <v>981</v>
      </c>
      <c r="G212" s="311"/>
      <c r="H212" s="302" t="s">
        <v>982</v>
      </c>
      <c r="I212" s="302"/>
      <c r="J212" s="302"/>
      <c r="K212" s="323"/>
    </row>
    <row r="213" s="1" customFormat="1" ht="15" customHeight="1">
      <c r="B213" s="322"/>
      <c r="C213" s="250"/>
      <c r="D213" s="250"/>
      <c r="E213" s="250"/>
      <c r="F213" s="273" t="s">
        <v>427</v>
      </c>
      <c r="G213" s="311"/>
      <c r="H213" s="302" t="s">
        <v>1146</v>
      </c>
      <c r="I213" s="302"/>
      <c r="J213" s="302"/>
      <c r="K213" s="323"/>
    </row>
    <row r="214" s="1" customFormat="1" ht="15" customHeight="1">
      <c r="B214" s="322"/>
      <c r="C214" s="250"/>
      <c r="D214" s="250"/>
      <c r="E214" s="250"/>
      <c r="F214" s="273"/>
      <c r="G214" s="311"/>
      <c r="H214" s="302"/>
      <c r="I214" s="302"/>
      <c r="J214" s="302"/>
      <c r="K214" s="323"/>
    </row>
    <row r="215" s="1" customFormat="1" ht="15" customHeight="1">
      <c r="B215" s="322"/>
      <c r="C215" s="250" t="s">
        <v>1106</v>
      </c>
      <c r="D215" s="250"/>
      <c r="E215" s="250"/>
      <c r="F215" s="273">
        <v>1</v>
      </c>
      <c r="G215" s="311"/>
      <c r="H215" s="302" t="s">
        <v>1147</v>
      </c>
      <c r="I215" s="302"/>
      <c r="J215" s="302"/>
      <c r="K215" s="323"/>
    </row>
    <row r="216" s="1" customFormat="1" ht="15" customHeight="1">
      <c r="B216" s="322"/>
      <c r="C216" s="250"/>
      <c r="D216" s="250"/>
      <c r="E216" s="250"/>
      <c r="F216" s="273">
        <v>2</v>
      </c>
      <c r="G216" s="311"/>
      <c r="H216" s="302" t="s">
        <v>1148</v>
      </c>
      <c r="I216" s="302"/>
      <c r="J216" s="302"/>
      <c r="K216" s="323"/>
    </row>
    <row r="217" s="1" customFormat="1" ht="15" customHeight="1">
      <c r="B217" s="322"/>
      <c r="C217" s="250"/>
      <c r="D217" s="250"/>
      <c r="E217" s="250"/>
      <c r="F217" s="273">
        <v>3</v>
      </c>
      <c r="G217" s="311"/>
      <c r="H217" s="302" t="s">
        <v>1149</v>
      </c>
      <c r="I217" s="302"/>
      <c r="J217" s="302"/>
      <c r="K217" s="323"/>
    </row>
    <row r="218" s="1" customFormat="1" ht="15" customHeight="1">
      <c r="B218" s="322"/>
      <c r="C218" s="250"/>
      <c r="D218" s="250"/>
      <c r="E218" s="250"/>
      <c r="F218" s="273">
        <v>4</v>
      </c>
      <c r="G218" s="311"/>
      <c r="H218" s="302" t="s">
        <v>1150</v>
      </c>
      <c r="I218" s="302"/>
      <c r="J218" s="302"/>
      <c r="K218" s="323"/>
    </row>
    <row r="219" s="1" customFormat="1" ht="12.75" customHeight="1">
      <c r="B219" s="324"/>
      <c r="C219" s="325"/>
      <c r="D219" s="325"/>
      <c r="E219" s="325"/>
      <c r="F219" s="325"/>
      <c r="G219" s="325"/>
      <c r="H219" s="325"/>
      <c r="I219" s="325"/>
      <c r="J219" s="325"/>
      <c r="K219" s="32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Kodýtek</dc:creator>
  <cp:lastModifiedBy>Pavel Kodýtek</cp:lastModifiedBy>
  <dcterms:created xsi:type="dcterms:W3CDTF">2024-01-15T12:54:50Z</dcterms:created>
  <dcterms:modified xsi:type="dcterms:W3CDTF">2024-01-15T12:54:58Z</dcterms:modified>
</cp:coreProperties>
</file>